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6d27fdb606d5ade/Desktop/GT_DataViz_Homework/excel-challenge/"/>
    </mc:Choice>
  </mc:AlternateContent>
  <xr:revisionPtr revIDLastSave="1" documentId="8_{CE90763A-C624-4142-A901-9DC2877607DA}" xr6:coauthVersionLast="47" xr6:coauthVersionMax="47" xr10:uidLastSave="{15F52480-8E04-4E82-93C2-C26E5ED47D88}"/>
  <bookViews>
    <workbookView xWindow="-120" yWindow="-120" windowWidth="29040" windowHeight="15840" activeTab="2" xr2:uid="{00000000-000D-0000-FFFF-FFFF00000000}"/>
  </bookViews>
  <sheets>
    <sheet name="Kickstarter Table" sheetId="1" r:id="rId1"/>
    <sheet name="Category Stats" sheetId="2" r:id="rId2"/>
    <sheet name="Bonus" sheetId="7" r:id="rId3"/>
    <sheet name="Bonus Stats Analysis" sheetId="8" r:id="rId4"/>
    <sheet name="Kickstarter Table (2)" sheetId="5" r:id="rId5"/>
  </sheets>
  <definedNames>
    <definedName name="_xlnm._FilterDatabase" localSheetId="0" hidden="1">'Kickstarter Table'!$A$1:$T$4115</definedName>
    <definedName name="_xlnm._FilterDatabase" localSheetId="4" hidden="1">'Kickstarter Table (2)'!$A$1:$R$4115</definedName>
    <definedName name="Kickstarter_Table" localSheetId="4">'Kickstarter Table (2)'!$A$1:$R$4115</definedName>
    <definedName name="Kickstarter_Table">'Kickstarter Table'!$A$1:$R$4115</definedName>
  </definedNames>
  <calcPr calcId="191029" concurrentCalc="0"/>
  <pivotCaches>
    <pivotCache cacheId="0" r:id="rId6"/>
    <pivotCache cacheId="1" r:id="rId7"/>
    <pivotCache cacheId="2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0" i="8" l="1"/>
  <c r="J9" i="8"/>
  <c r="J8" i="8"/>
  <c r="J7" i="8"/>
  <c r="J5" i="8"/>
  <c r="J4" i="8"/>
  <c r="J11" i="8"/>
  <c r="I11" i="8"/>
  <c r="J6" i="8"/>
  <c r="I6" i="8"/>
  <c r="I5" i="8"/>
  <c r="K5" i="8"/>
  <c r="I4" i="8"/>
  <c r="K4" i="8"/>
  <c r="I10" i="8"/>
  <c r="I9" i="8"/>
  <c r="I8" i="8"/>
  <c r="I7" i="8"/>
  <c r="H8" i="7"/>
  <c r="I8" i="7"/>
  <c r="H9" i="7"/>
  <c r="I9" i="7"/>
  <c r="H10" i="7"/>
  <c r="I10" i="7"/>
  <c r="H11" i="7"/>
  <c r="I11" i="7"/>
  <c r="H12" i="7"/>
  <c r="I12" i="7"/>
  <c r="H13" i="7"/>
  <c r="I13" i="7"/>
  <c r="H14" i="7"/>
  <c r="I14" i="7"/>
  <c r="H15" i="7"/>
  <c r="I15" i="7"/>
  <c r="H16" i="7"/>
  <c r="I16" i="7"/>
  <c r="H17" i="7"/>
  <c r="I17" i="7"/>
  <c r="H18" i="7"/>
  <c r="I18" i="7"/>
  <c r="H19" i="7"/>
  <c r="I19" i="7"/>
  <c r="G9" i="7"/>
  <c r="G10" i="7"/>
  <c r="G11" i="7"/>
  <c r="G12" i="7"/>
  <c r="G13" i="7"/>
  <c r="G14" i="7"/>
  <c r="G15" i="7"/>
  <c r="G16" i="7"/>
  <c r="G17" i="7"/>
  <c r="G18" i="7"/>
  <c r="G19" i="7"/>
  <c r="G8" i="7"/>
  <c r="F9" i="7"/>
  <c r="F10" i="7"/>
  <c r="F11" i="7"/>
  <c r="F12" i="7"/>
  <c r="F13" i="7"/>
  <c r="F14" i="7"/>
  <c r="F15" i="7"/>
  <c r="F16" i="7"/>
  <c r="F17" i="7"/>
  <c r="F18" i="7"/>
  <c r="F19" i="7"/>
  <c r="E19" i="7"/>
  <c r="E10" i="7"/>
  <c r="E9" i="7"/>
  <c r="E11" i="7"/>
  <c r="E8" i="7"/>
  <c r="D19" i="7"/>
  <c r="D10" i="7"/>
  <c r="D9" i="7"/>
  <c r="D8" i="7"/>
  <c r="C19" i="7"/>
  <c r="C18" i="7"/>
  <c r="C17" i="7"/>
  <c r="C16" i="7"/>
  <c r="C15" i="7"/>
  <c r="C14" i="7"/>
  <c r="C13" i="7"/>
  <c r="C11" i="7"/>
  <c r="C12" i="7"/>
  <c r="C10" i="7"/>
  <c r="C9" i="7"/>
  <c r="C8" i="7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33" i="1"/>
  <c r="Q4115" i="5"/>
  <c r="R4115" i="5"/>
  <c r="P4115" i="5"/>
  <c r="O4115" i="5"/>
  <c r="Q4114" i="5"/>
  <c r="R4114" i="5"/>
  <c r="P4114" i="5"/>
  <c r="O4114" i="5"/>
  <c r="Q4113" i="5"/>
  <c r="R4113" i="5"/>
  <c r="P4113" i="5"/>
  <c r="O4113" i="5"/>
  <c r="Q4112" i="5"/>
  <c r="R4112" i="5"/>
  <c r="P4112" i="5"/>
  <c r="O4112" i="5"/>
  <c r="Q4111" i="5"/>
  <c r="R4111" i="5"/>
  <c r="P4111" i="5"/>
  <c r="O4111" i="5"/>
  <c r="Q4110" i="5"/>
  <c r="R4110" i="5"/>
  <c r="P4110" i="5"/>
  <c r="O4110" i="5"/>
  <c r="Q4109" i="5"/>
  <c r="R4109" i="5"/>
  <c r="P4109" i="5"/>
  <c r="O4109" i="5"/>
  <c r="Q4108" i="5"/>
  <c r="R4108" i="5"/>
  <c r="P4108" i="5"/>
  <c r="O4108" i="5"/>
  <c r="Q4107" i="5"/>
  <c r="R4107" i="5"/>
  <c r="P4107" i="5"/>
  <c r="O4107" i="5"/>
  <c r="Q4106" i="5"/>
  <c r="R4106" i="5"/>
  <c r="P4106" i="5"/>
  <c r="O4106" i="5"/>
  <c r="Q4105" i="5"/>
  <c r="R4105" i="5"/>
  <c r="P4105" i="5"/>
  <c r="O4105" i="5"/>
  <c r="Q4104" i="5"/>
  <c r="R4104" i="5"/>
  <c r="P4104" i="5"/>
  <c r="O4104" i="5"/>
  <c r="Q4103" i="5"/>
  <c r="R4103" i="5"/>
  <c r="P4103" i="5"/>
  <c r="O4103" i="5"/>
  <c r="Q4102" i="5"/>
  <c r="R4102" i="5"/>
  <c r="P4102" i="5"/>
  <c r="O4102" i="5"/>
  <c r="Q4101" i="5"/>
  <c r="R4101" i="5"/>
  <c r="P4101" i="5"/>
  <c r="O4101" i="5"/>
  <c r="Q4100" i="5"/>
  <c r="R4100" i="5"/>
  <c r="P4100" i="5"/>
  <c r="O4100" i="5"/>
  <c r="Q4099" i="5"/>
  <c r="R4099" i="5"/>
  <c r="P4099" i="5"/>
  <c r="O4099" i="5"/>
  <c r="Q4098" i="5"/>
  <c r="R4098" i="5"/>
  <c r="P4098" i="5"/>
  <c r="O4098" i="5"/>
  <c r="Q4097" i="5"/>
  <c r="R4097" i="5"/>
  <c r="P4097" i="5"/>
  <c r="O4097" i="5"/>
  <c r="Q4096" i="5"/>
  <c r="R4096" i="5"/>
  <c r="P4096" i="5"/>
  <c r="O4096" i="5"/>
  <c r="Q4095" i="5"/>
  <c r="R4095" i="5"/>
  <c r="P4095" i="5"/>
  <c r="O4095" i="5"/>
  <c r="Q4094" i="5"/>
  <c r="R4094" i="5"/>
  <c r="P4094" i="5"/>
  <c r="O4094" i="5"/>
  <c r="Q4093" i="5"/>
  <c r="R4093" i="5"/>
  <c r="P4093" i="5"/>
  <c r="O4093" i="5"/>
  <c r="Q4092" i="5"/>
  <c r="R4092" i="5"/>
  <c r="P4092" i="5"/>
  <c r="O4092" i="5"/>
  <c r="Q4091" i="5"/>
  <c r="R4091" i="5"/>
  <c r="P4091" i="5"/>
  <c r="O4091" i="5"/>
  <c r="Q4090" i="5"/>
  <c r="R4090" i="5"/>
  <c r="P4090" i="5"/>
  <c r="O4090" i="5"/>
  <c r="Q4089" i="5"/>
  <c r="R4089" i="5"/>
  <c r="P4089" i="5"/>
  <c r="O4089" i="5"/>
  <c r="Q4088" i="5"/>
  <c r="R4088" i="5"/>
  <c r="P4088" i="5"/>
  <c r="O4088" i="5"/>
  <c r="Q4087" i="5"/>
  <c r="R4087" i="5"/>
  <c r="P4087" i="5"/>
  <c r="O4087" i="5"/>
  <c r="Q4086" i="5"/>
  <c r="R4086" i="5"/>
  <c r="P4086" i="5"/>
  <c r="O4086" i="5"/>
  <c r="Q4085" i="5"/>
  <c r="R4085" i="5"/>
  <c r="P4085" i="5"/>
  <c r="O4085" i="5"/>
  <c r="Q4084" i="5"/>
  <c r="R4084" i="5"/>
  <c r="P4084" i="5"/>
  <c r="O4084" i="5"/>
  <c r="Q4083" i="5"/>
  <c r="R4083" i="5"/>
  <c r="P4083" i="5"/>
  <c r="O4083" i="5"/>
  <c r="Q4082" i="5"/>
  <c r="R4082" i="5"/>
  <c r="P4082" i="5"/>
  <c r="O4082" i="5"/>
  <c r="Q4081" i="5"/>
  <c r="R4081" i="5"/>
  <c r="P4081" i="5"/>
  <c r="O4081" i="5"/>
  <c r="Q4080" i="5"/>
  <c r="R4080" i="5"/>
  <c r="P4080" i="5"/>
  <c r="O4080" i="5"/>
  <c r="Q4079" i="5"/>
  <c r="R4079" i="5"/>
  <c r="P4079" i="5"/>
  <c r="O4079" i="5"/>
  <c r="Q4078" i="5"/>
  <c r="R4078" i="5"/>
  <c r="P4078" i="5"/>
  <c r="O4078" i="5"/>
  <c r="Q4077" i="5"/>
  <c r="R4077" i="5"/>
  <c r="P4077" i="5"/>
  <c r="O4077" i="5"/>
  <c r="Q4076" i="5"/>
  <c r="R4076" i="5"/>
  <c r="P4076" i="5"/>
  <c r="O4076" i="5"/>
  <c r="Q4075" i="5"/>
  <c r="R4075" i="5"/>
  <c r="P4075" i="5"/>
  <c r="O4075" i="5"/>
  <c r="Q4074" i="5"/>
  <c r="R4074" i="5"/>
  <c r="P4074" i="5"/>
  <c r="O4074" i="5"/>
  <c r="Q4073" i="5"/>
  <c r="R4073" i="5"/>
  <c r="P4073" i="5"/>
  <c r="O4073" i="5"/>
  <c r="Q4072" i="5"/>
  <c r="R4072" i="5"/>
  <c r="P4072" i="5"/>
  <c r="O4072" i="5"/>
  <c r="Q4071" i="5"/>
  <c r="R4071" i="5"/>
  <c r="P4071" i="5"/>
  <c r="O4071" i="5"/>
  <c r="Q4070" i="5"/>
  <c r="R4070" i="5"/>
  <c r="P4070" i="5"/>
  <c r="O4070" i="5"/>
  <c r="Q4069" i="5"/>
  <c r="R4069" i="5"/>
  <c r="P4069" i="5"/>
  <c r="O4069" i="5"/>
  <c r="Q4068" i="5"/>
  <c r="R4068" i="5"/>
  <c r="P4068" i="5"/>
  <c r="O4068" i="5"/>
  <c r="Q4067" i="5"/>
  <c r="R4067" i="5"/>
  <c r="P4067" i="5"/>
  <c r="O4067" i="5"/>
  <c r="Q4066" i="5"/>
  <c r="R4066" i="5"/>
  <c r="P4066" i="5"/>
  <c r="O4066" i="5"/>
  <c r="Q4065" i="5"/>
  <c r="R4065" i="5"/>
  <c r="P4065" i="5"/>
  <c r="O4065" i="5"/>
  <c r="Q4064" i="5"/>
  <c r="R4064" i="5"/>
  <c r="P4064" i="5"/>
  <c r="O4064" i="5"/>
  <c r="Q4063" i="5"/>
  <c r="R4063" i="5"/>
  <c r="P4063" i="5"/>
  <c r="O4063" i="5"/>
  <c r="Q4062" i="5"/>
  <c r="R4062" i="5"/>
  <c r="P4062" i="5"/>
  <c r="O4062" i="5"/>
  <c r="Q4061" i="5"/>
  <c r="R4061" i="5"/>
  <c r="P4061" i="5"/>
  <c r="O4061" i="5"/>
  <c r="Q4060" i="5"/>
  <c r="R4060" i="5"/>
  <c r="P4060" i="5"/>
  <c r="O4060" i="5"/>
  <c r="Q4059" i="5"/>
  <c r="R4059" i="5"/>
  <c r="P4059" i="5"/>
  <c r="O4059" i="5"/>
  <c r="Q4058" i="5"/>
  <c r="R4058" i="5"/>
  <c r="P4058" i="5"/>
  <c r="O4058" i="5"/>
  <c r="Q4057" i="5"/>
  <c r="R4057" i="5"/>
  <c r="P4057" i="5"/>
  <c r="O4057" i="5"/>
  <c r="Q4056" i="5"/>
  <c r="R4056" i="5"/>
  <c r="P4056" i="5"/>
  <c r="O4056" i="5"/>
  <c r="Q4055" i="5"/>
  <c r="R4055" i="5"/>
  <c r="P4055" i="5"/>
  <c r="O4055" i="5"/>
  <c r="Q4054" i="5"/>
  <c r="R4054" i="5"/>
  <c r="P4054" i="5"/>
  <c r="O4054" i="5"/>
  <c r="Q4053" i="5"/>
  <c r="R4053" i="5"/>
  <c r="P4053" i="5"/>
  <c r="O4053" i="5"/>
  <c r="Q4052" i="5"/>
  <c r="R4052" i="5"/>
  <c r="P4052" i="5"/>
  <c r="O4052" i="5"/>
  <c r="Q4051" i="5"/>
  <c r="R4051" i="5"/>
  <c r="P4051" i="5"/>
  <c r="O4051" i="5"/>
  <c r="Q4050" i="5"/>
  <c r="R4050" i="5"/>
  <c r="P4050" i="5"/>
  <c r="O4050" i="5"/>
  <c r="Q4049" i="5"/>
  <c r="R4049" i="5"/>
  <c r="P4049" i="5"/>
  <c r="O4049" i="5"/>
  <c r="Q4048" i="5"/>
  <c r="R4048" i="5"/>
  <c r="P4048" i="5"/>
  <c r="O4048" i="5"/>
  <c r="Q4047" i="5"/>
  <c r="R4047" i="5"/>
  <c r="P4047" i="5"/>
  <c r="O4047" i="5"/>
  <c r="Q4046" i="5"/>
  <c r="R4046" i="5"/>
  <c r="P4046" i="5"/>
  <c r="O4046" i="5"/>
  <c r="Q4045" i="5"/>
  <c r="R4045" i="5"/>
  <c r="P4045" i="5"/>
  <c r="O4045" i="5"/>
  <c r="Q4044" i="5"/>
  <c r="R4044" i="5"/>
  <c r="P4044" i="5"/>
  <c r="O4044" i="5"/>
  <c r="Q4043" i="5"/>
  <c r="R4043" i="5"/>
  <c r="P4043" i="5"/>
  <c r="O4043" i="5"/>
  <c r="Q4042" i="5"/>
  <c r="R4042" i="5"/>
  <c r="P4042" i="5"/>
  <c r="O4042" i="5"/>
  <c r="Q4041" i="5"/>
  <c r="R4041" i="5"/>
  <c r="P4041" i="5"/>
  <c r="O4041" i="5"/>
  <c r="Q4040" i="5"/>
  <c r="R4040" i="5"/>
  <c r="P4040" i="5"/>
  <c r="O4040" i="5"/>
  <c r="Q4039" i="5"/>
  <c r="R4039" i="5"/>
  <c r="P4039" i="5"/>
  <c r="O4039" i="5"/>
  <c r="Q4038" i="5"/>
  <c r="R4038" i="5"/>
  <c r="P4038" i="5"/>
  <c r="O4038" i="5"/>
  <c r="Q4037" i="5"/>
  <c r="R4037" i="5"/>
  <c r="P4037" i="5"/>
  <c r="O4037" i="5"/>
  <c r="Q4036" i="5"/>
  <c r="R4036" i="5"/>
  <c r="P4036" i="5"/>
  <c r="O4036" i="5"/>
  <c r="Q4035" i="5"/>
  <c r="R4035" i="5"/>
  <c r="P4035" i="5"/>
  <c r="O4035" i="5"/>
  <c r="Q4034" i="5"/>
  <c r="R4034" i="5"/>
  <c r="P4034" i="5"/>
  <c r="O4034" i="5"/>
  <c r="Q4033" i="5"/>
  <c r="R4033" i="5"/>
  <c r="P4033" i="5"/>
  <c r="O4033" i="5"/>
  <c r="Q4032" i="5"/>
  <c r="R4032" i="5"/>
  <c r="P4032" i="5"/>
  <c r="O4032" i="5"/>
  <c r="Q4031" i="5"/>
  <c r="R4031" i="5"/>
  <c r="P4031" i="5"/>
  <c r="O4031" i="5"/>
  <c r="R4030" i="5"/>
  <c r="Q4030" i="5"/>
  <c r="P4030" i="5"/>
  <c r="O4030" i="5"/>
  <c r="R4029" i="5"/>
  <c r="Q4029" i="5"/>
  <c r="P4029" i="5"/>
  <c r="O4029" i="5"/>
  <c r="R4028" i="5"/>
  <c r="Q4028" i="5"/>
  <c r="P4028" i="5"/>
  <c r="O4028" i="5"/>
  <c r="R4027" i="5"/>
  <c r="Q4027" i="5"/>
  <c r="P4027" i="5"/>
  <c r="O4027" i="5"/>
  <c r="R4026" i="5"/>
  <c r="Q4026" i="5"/>
  <c r="P4026" i="5"/>
  <c r="O4026" i="5"/>
  <c r="R4025" i="5"/>
  <c r="Q4025" i="5"/>
  <c r="P4025" i="5"/>
  <c r="O4025" i="5"/>
  <c r="R4024" i="5"/>
  <c r="Q4024" i="5"/>
  <c r="P4024" i="5"/>
  <c r="O4024" i="5"/>
  <c r="R4023" i="5"/>
  <c r="Q4023" i="5"/>
  <c r="P4023" i="5"/>
  <c r="O4023" i="5"/>
  <c r="R4022" i="5"/>
  <c r="Q4022" i="5"/>
  <c r="P4022" i="5"/>
  <c r="O4022" i="5"/>
  <c r="R4021" i="5"/>
  <c r="Q4021" i="5"/>
  <c r="P4021" i="5"/>
  <c r="O4021" i="5"/>
  <c r="R4020" i="5"/>
  <c r="Q4020" i="5"/>
  <c r="P4020" i="5"/>
  <c r="O4020" i="5"/>
  <c r="R4019" i="5"/>
  <c r="Q4019" i="5"/>
  <c r="P4019" i="5"/>
  <c r="O4019" i="5"/>
  <c r="R4018" i="5"/>
  <c r="Q4018" i="5"/>
  <c r="P4018" i="5"/>
  <c r="O4018" i="5"/>
  <c r="R4017" i="5"/>
  <c r="Q4017" i="5"/>
  <c r="P4017" i="5"/>
  <c r="O4017" i="5"/>
  <c r="R4016" i="5"/>
  <c r="Q4016" i="5"/>
  <c r="P4016" i="5"/>
  <c r="O4016" i="5"/>
  <c r="R4015" i="5"/>
  <c r="Q4015" i="5"/>
  <c r="P4015" i="5"/>
  <c r="O4015" i="5"/>
  <c r="R4014" i="5"/>
  <c r="Q4014" i="5"/>
  <c r="P4014" i="5"/>
  <c r="O4014" i="5"/>
  <c r="R4013" i="5"/>
  <c r="Q4013" i="5"/>
  <c r="P4013" i="5"/>
  <c r="O4013" i="5"/>
  <c r="R4012" i="5"/>
  <c r="Q4012" i="5"/>
  <c r="P4012" i="5"/>
  <c r="O4012" i="5"/>
  <c r="R4011" i="5"/>
  <c r="Q4011" i="5"/>
  <c r="P4011" i="5"/>
  <c r="O4011" i="5"/>
  <c r="R4010" i="5"/>
  <c r="Q4010" i="5"/>
  <c r="P4010" i="5"/>
  <c r="O4010" i="5"/>
  <c r="R4009" i="5"/>
  <c r="Q4009" i="5"/>
  <c r="P4009" i="5"/>
  <c r="O4009" i="5"/>
  <c r="R4008" i="5"/>
  <c r="Q4008" i="5"/>
  <c r="P4008" i="5"/>
  <c r="O4008" i="5"/>
  <c r="R4007" i="5"/>
  <c r="Q4007" i="5"/>
  <c r="P4007" i="5"/>
  <c r="O4007" i="5"/>
  <c r="R4006" i="5"/>
  <c r="Q4006" i="5"/>
  <c r="P4006" i="5"/>
  <c r="O4006" i="5"/>
  <c r="R4005" i="5"/>
  <c r="Q4005" i="5"/>
  <c r="P4005" i="5"/>
  <c r="O4005" i="5"/>
  <c r="R4004" i="5"/>
  <c r="Q4004" i="5"/>
  <c r="P4004" i="5"/>
  <c r="O4004" i="5"/>
  <c r="R4003" i="5"/>
  <c r="Q4003" i="5"/>
  <c r="P4003" i="5"/>
  <c r="O4003" i="5"/>
  <c r="R4002" i="5"/>
  <c r="Q4002" i="5"/>
  <c r="P4002" i="5"/>
  <c r="O4002" i="5"/>
  <c r="R4001" i="5"/>
  <c r="Q4001" i="5"/>
  <c r="P4001" i="5"/>
  <c r="O4001" i="5"/>
  <c r="R4000" i="5"/>
  <c r="Q4000" i="5"/>
  <c r="P4000" i="5"/>
  <c r="O4000" i="5"/>
  <c r="R3999" i="5"/>
  <c r="Q3999" i="5"/>
  <c r="P3999" i="5"/>
  <c r="O3999" i="5"/>
  <c r="R3998" i="5"/>
  <c r="Q3998" i="5"/>
  <c r="P3998" i="5"/>
  <c r="O3998" i="5"/>
  <c r="R3997" i="5"/>
  <c r="Q3997" i="5"/>
  <c r="P3997" i="5"/>
  <c r="O3997" i="5"/>
  <c r="R3996" i="5"/>
  <c r="Q3996" i="5"/>
  <c r="P3996" i="5"/>
  <c r="O3996" i="5"/>
  <c r="R3995" i="5"/>
  <c r="Q3995" i="5"/>
  <c r="P3995" i="5"/>
  <c r="O3995" i="5"/>
  <c r="R3994" i="5"/>
  <c r="Q3994" i="5"/>
  <c r="P3994" i="5"/>
  <c r="O3994" i="5"/>
  <c r="R3993" i="5"/>
  <c r="Q3993" i="5"/>
  <c r="P3993" i="5"/>
  <c r="O3993" i="5"/>
  <c r="R3992" i="5"/>
  <c r="Q3992" i="5"/>
  <c r="P3992" i="5"/>
  <c r="O3992" i="5"/>
  <c r="R3991" i="5"/>
  <c r="Q3991" i="5"/>
  <c r="P3991" i="5"/>
  <c r="O3991" i="5"/>
  <c r="R3990" i="5"/>
  <c r="Q3990" i="5"/>
  <c r="P3990" i="5"/>
  <c r="O3990" i="5"/>
  <c r="R3989" i="5"/>
  <c r="Q3989" i="5"/>
  <c r="P3989" i="5"/>
  <c r="O3989" i="5"/>
  <c r="R3988" i="5"/>
  <c r="Q3988" i="5"/>
  <c r="P3988" i="5"/>
  <c r="O3988" i="5"/>
  <c r="R3987" i="5"/>
  <c r="Q3987" i="5"/>
  <c r="P3987" i="5"/>
  <c r="O3987" i="5"/>
  <c r="R3986" i="5"/>
  <c r="Q3986" i="5"/>
  <c r="P3986" i="5"/>
  <c r="O3986" i="5"/>
  <c r="R3985" i="5"/>
  <c r="Q3985" i="5"/>
  <c r="P3985" i="5"/>
  <c r="O3985" i="5"/>
  <c r="R3984" i="5"/>
  <c r="Q3984" i="5"/>
  <c r="P3984" i="5"/>
  <c r="O3984" i="5"/>
  <c r="R3983" i="5"/>
  <c r="Q3983" i="5"/>
  <c r="P3983" i="5"/>
  <c r="O3983" i="5"/>
  <c r="R3982" i="5"/>
  <c r="Q3982" i="5"/>
  <c r="P3982" i="5"/>
  <c r="O3982" i="5"/>
  <c r="R3981" i="5"/>
  <c r="Q3981" i="5"/>
  <c r="P3981" i="5"/>
  <c r="O3981" i="5"/>
  <c r="R3980" i="5"/>
  <c r="Q3980" i="5"/>
  <c r="P3980" i="5"/>
  <c r="O3980" i="5"/>
  <c r="R3979" i="5"/>
  <c r="Q3979" i="5"/>
  <c r="P3979" i="5"/>
  <c r="O3979" i="5"/>
  <c r="R3978" i="5"/>
  <c r="Q3978" i="5"/>
  <c r="P3978" i="5"/>
  <c r="O3978" i="5"/>
  <c r="R3977" i="5"/>
  <c r="Q3977" i="5"/>
  <c r="P3977" i="5"/>
  <c r="O3977" i="5"/>
  <c r="R3976" i="5"/>
  <c r="Q3976" i="5"/>
  <c r="P3976" i="5"/>
  <c r="O3976" i="5"/>
  <c r="R3975" i="5"/>
  <c r="Q3975" i="5"/>
  <c r="P3975" i="5"/>
  <c r="O3975" i="5"/>
  <c r="R3974" i="5"/>
  <c r="Q3974" i="5"/>
  <c r="P3974" i="5"/>
  <c r="O3974" i="5"/>
  <c r="R3973" i="5"/>
  <c r="Q3973" i="5"/>
  <c r="P3973" i="5"/>
  <c r="O3973" i="5"/>
  <c r="R3972" i="5"/>
  <c r="Q3972" i="5"/>
  <c r="P3972" i="5"/>
  <c r="O3972" i="5"/>
  <c r="R3971" i="5"/>
  <c r="Q3971" i="5"/>
  <c r="P3971" i="5"/>
  <c r="O3971" i="5"/>
  <c r="R3970" i="5"/>
  <c r="Q3970" i="5"/>
  <c r="P3970" i="5"/>
  <c r="O3970" i="5"/>
  <c r="R3969" i="5"/>
  <c r="Q3969" i="5"/>
  <c r="P3969" i="5"/>
  <c r="O3969" i="5"/>
  <c r="R3968" i="5"/>
  <c r="Q3968" i="5"/>
  <c r="P3968" i="5"/>
  <c r="O3968" i="5"/>
  <c r="R3967" i="5"/>
  <c r="Q3967" i="5"/>
  <c r="P3967" i="5"/>
  <c r="O3967" i="5"/>
  <c r="R3966" i="5"/>
  <c r="Q3966" i="5"/>
  <c r="P3966" i="5"/>
  <c r="O3966" i="5"/>
  <c r="R3965" i="5"/>
  <c r="Q3965" i="5"/>
  <c r="P3965" i="5"/>
  <c r="O3965" i="5"/>
  <c r="R3964" i="5"/>
  <c r="Q3964" i="5"/>
  <c r="P3964" i="5"/>
  <c r="O3964" i="5"/>
  <c r="R3963" i="5"/>
  <c r="Q3963" i="5"/>
  <c r="P3963" i="5"/>
  <c r="O3963" i="5"/>
  <c r="R3962" i="5"/>
  <c r="Q3962" i="5"/>
  <c r="P3962" i="5"/>
  <c r="O3962" i="5"/>
  <c r="R3961" i="5"/>
  <c r="Q3961" i="5"/>
  <c r="P3961" i="5"/>
  <c r="O3961" i="5"/>
  <c r="R3960" i="5"/>
  <c r="Q3960" i="5"/>
  <c r="P3960" i="5"/>
  <c r="O3960" i="5"/>
  <c r="R3959" i="5"/>
  <c r="Q3959" i="5"/>
  <c r="P3959" i="5"/>
  <c r="O3959" i="5"/>
  <c r="R3958" i="5"/>
  <c r="Q3958" i="5"/>
  <c r="P3958" i="5"/>
  <c r="O3958" i="5"/>
  <c r="R3957" i="5"/>
  <c r="Q3957" i="5"/>
  <c r="P3957" i="5"/>
  <c r="O3957" i="5"/>
  <c r="R3956" i="5"/>
  <c r="Q3956" i="5"/>
  <c r="P3956" i="5"/>
  <c r="O3956" i="5"/>
  <c r="R3955" i="5"/>
  <c r="Q3955" i="5"/>
  <c r="P3955" i="5"/>
  <c r="O3955" i="5"/>
  <c r="R3954" i="5"/>
  <c r="Q3954" i="5"/>
  <c r="P3954" i="5"/>
  <c r="O3954" i="5"/>
  <c r="R3953" i="5"/>
  <c r="Q3953" i="5"/>
  <c r="P3953" i="5"/>
  <c r="O3953" i="5"/>
  <c r="R3952" i="5"/>
  <c r="Q3952" i="5"/>
  <c r="P3952" i="5"/>
  <c r="O3952" i="5"/>
  <c r="R3951" i="5"/>
  <c r="Q3951" i="5"/>
  <c r="P3951" i="5"/>
  <c r="O3951" i="5"/>
  <c r="R3950" i="5"/>
  <c r="Q3950" i="5"/>
  <c r="P3950" i="5"/>
  <c r="O3950" i="5"/>
  <c r="R3949" i="5"/>
  <c r="Q3949" i="5"/>
  <c r="P3949" i="5"/>
  <c r="O3949" i="5"/>
  <c r="R3948" i="5"/>
  <c r="Q3948" i="5"/>
  <c r="P3948" i="5"/>
  <c r="O3948" i="5"/>
  <c r="R3947" i="5"/>
  <c r="Q3947" i="5"/>
  <c r="P3947" i="5"/>
  <c r="O3947" i="5"/>
  <c r="R3946" i="5"/>
  <c r="Q3946" i="5"/>
  <c r="P3946" i="5"/>
  <c r="O3946" i="5"/>
  <c r="R3945" i="5"/>
  <c r="Q3945" i="5"/>
  <c r="P3945" i="5"/>
  <c r="O3945" i="5"/>
  <c r="R3944" i="5"/>
  <c r="Q3944" i="5"/>
  <c r="P3944" i="5"/>
  <c r="O3944" i="5"/>
  <c r="R3943" i="5"/>
  <c r="Q3943" i="5"/>
  <c r="P3943" i="5"/>
  <c r="O3943" i="5"/>
  <c r="R3942" i="5"/>
  <c r="Q3942" i="5"/>
  <c r="P3942" i="5"/>
  <c r="O3942" i="5"/>
  <c r="R3941" i="5"/>
  <c r="Q3941" i="5"/>
  <c r="P3941" i="5"/>
  <c r="O3941" i="5"/>
  <c r="R3940" i="5"/>
  <c r="Q3940" i="5"/>
  <c r="P3940" i="5"/>
  <c r="O3940" i="5"/>
  <c r="R3939" i="5"/>
  <c r="Q3939" i="5"/>
  <c r="P3939" i="5"/>
  <c r="O3939" i="5"/>
  <c r="R3938" i="5"/>
  <c r="Q3938" i="5"/>
  <c r="P3938" i="5"/>
  <c r="O3938" i="5"/>
  <c r="R3937" i="5"/>
  <c r="Q3937" i="5"/>
  <c r="P3937" i="5"/>
  <c r="O3937" i="5"/>
  <c r="R3936" i="5"/>
  <c r="Q3936" i="5"/>
  <c r="P3936" i="5"/>
  <c r="O3936" i="5"/>
  <c r="R3935" i="5"/>
  <c r="Q3935" i="5"/>
  <c r="P3935" i="5"/>
  <c r="O3935" i="5"/>
  <c r="R3934" i="5"/>
  <c r="Q3934" i="5"/>
  <c r="P3934" i="5"/>
  <c r="O3934" i="5"/>
  <c r="R3933" i="5"/>
  <c r="Q3933" i="5"/>
  <c r="P3933" i="5"/>
  <c r="O3933" i="5"/>
  <c r="R3932" i="5"/>
  <c r="Q3932" i="5"/>
  <c r="P3932" i="5"/>
  <c r="O3932" i="5"/>
  <c r="R3931" i="5"/>
  <c r="Q3931" i="5"/>
  <c r="P3931" i="5"/>
  <c r="O3931" i="5"/>
  <c r="R3930" i="5"/>
  <c r="Q3930" i="5"/>
  <c r="P3930" i="5"/>
  <c r="O3930" i="5"/>
  <c r="R3929" i="5"/>
  <c r="Q3929" i="5"/>
  <c r="P3929" i="5"/>
  <c r="O3929" i="5"/>
  <c r="R3928" i="5"/>
  <c r="Q3928" i="5"/>
  <c r="P3928" i="5"/>
  <c r="O3928" i="5"/>
  <c r="R3927" i="5"/>
  <c r="Q3927" i="5"/>
  <c r="P3927" i="5"/>
  <c r="O3927" i="5"/>
  <c r="R3926" i="5"/>
  <c r="Q3926" i="5"/>
  <c r="P3926" i="5"/>
  <c r="O3926" i="5"/>
  <c r="R3925" i="5"/>
  <c r="Q3925" i="5"/>
  <c r="P3925" i="5"/>
  <c r="O3925" i="5"/>
  <c r="R3924" i="5"/>
  <c r="Q3924" i="5"/>
  <c r="P3924" i="5"/>
  <c r="O3924" i="5"/>
  <c r="R3923" i="5"/>
  <c r="Q3923" i="5"/>
  <c r="P3923" i="5"/>
  <c r="O3923" i="5"/>
  <c r="R3922" i="5"/>
  <c r="Q3922" i="5"/>
  <c r="P3922" i="5"/>
  <c r="O3922" i="5"/>
  <c r="R3921" i="5"/>
  <c r="Q3921" i="5"/>
  <c r="P3921" i="5"/>
  <c r="O3921" i="5"/>
  <c r="R3920" i="5"/>
  <c r="Q3920" i="5"/>
  <c r="P3920" i="5"/>
  <c r="O3920" i="5"/>
  <c r="R3919" i="5"/>
  <c r="Q3919" i="5"/>
  <c r="P3919" i="5"/>
  <c r="O3919" i="5"/>
  <c r="R3918" i="5"/>
  <c r="Q3918" i="5"/>
  <c r="P3918" i="5"/>
  <c r="O3918" i="5"/>
  <c r="R3917" i="5"/>
  <c r="Q3917" i="5"/>
  <c r="P3917" i="5"/>
  <c r="O3917" i="5"/>
  <c r="R3916" i="5"/>
  <c r="Q3916" i="5"/>
  <c r="P3916" i="5"/>
  <c r="O3916" i="5"/>
  <c r="R3915" i="5"/>
  <c r="Q3915" i="5"/>
  <c r="P3915" i="5"/>
  <c r="O3915" i="5"/>
  <c r="R3914" i="5"/>
  <c r="Q3914" i="5"/>
  <c r="P3914" i="5"/>
  <c r="O3914" i="5"/>
  <c r="R3913" i="5"/>
  <c r="Q3913" i="5"/>
  <c r="P3913" i="5"/>
  <c r="O3913" i="5"/>
  <c r="R3912" i="5"/>
  <c r="Q3912" i="5"/>
  <c r="P3912" i="5"/>
  <c r="O3912" i="5"/>
  <c r="R3911" i="5"/>
  <c r="Q3911" i="5"/>
  <c r="P3911" i="5"/>
  <c r="O3911" i="5"/>
  <c r="R3910" i="5"/>
  <c r="Q3910" i="5"/>
  <c r="P3910" i="5"/>
  <c r="O3910" i="5"/>
  <c r="R3909" i="5"/>
  <c r="Q3909" i="5"/>
  <c r="P3909" i="5"/>
  <c r="O3909" i="5"/>
  <c r="R3908" i="5"/>
  <c r="Q3908" i="5"/>
  <c r="P3908" i="5"/>
  <c r="O3908" i="5"/>
  <c r="R3907" i="5"/>
  <c r="Q3907" i="5"/>
  <c r="P3907" i="5"/>
  <c r="O3907" i="5"/>
  <c r="R3906" i="5"/>
  <c r="Q3906" i="5"/>
  <c r="P3906" i="5"/>
  <c r="O3906" i="5"/>
  <c r="R3905" i="5"/>
  <c r="Q3905" i="5"/>
  <c r="P3905" i="5"/>
  <c r="O3905" i="5"/>
  <c r="R3904" i="5"/>
  <c r="Q3904" i="5"/>
  <c r="P3904" i="5"/>
  <c r="O3904" i="5"/>
  <c r="R3903" i="5"/>
  <c r="Q3903" i="5"/>
  <c r="P3903" i="5"/>
  <c r="O3903" i="5"/>
  <c r="R3902" i="5"/>
  <c r="Q3902" i="5"/>
  <c r="P3902" i="5"/>
  <c r="O3902" i="5"/>
  <c r="R3901" i="5"/>
  <c r="Q3901" i="5"/>
  <c r="P3901" i="5"/>
  <c r="O3901" i="5"/>
  <c r="R3900" i="5"/>
  <c r="Q3900" i="5"/>
  <c r="P3900" i="5"/>
  <c r="O3900" i="5"/>
  <c r="R3899" i="5"/>
  <c r="Q3899" i="5"/>
  <c r="P3899" i="5"/>
  <c r="O3899" i="5"/>
  <c r="R3898" i="5"/>
  <c r="Q3898" i="5"/>
  <c r="P3898" i="5"/>
  <c r="O3898" i="5"/>
  <c r="R3897" i="5"/>
  <c r="Q3897" i="5"/>
  <c r="P3897" i="5"/>
  <c r="O3897" i="5"/>
  <c r="R3896" i="5"/>
  <c r="Q3896" i="5"/>
  <c r="P3896" i="5"/>
  <c r="O3896" i="5"/>
  <c r="R3895" i="5"/>
  <c r="Q3895" i="5"/>
  <c r="P3895" i="5"/>
  <c r="O3895" i="5"/>
  <c r="R3894" i="5"/>
  <c r="Q3894" i="5"/>
  <c r="P3894" i="5"/>
  <c r="O3894" i="5"/>
  <c r="R3893" i="5"/>
  <c r="Q3893" i="5"/>
  <c r="P3893" i="5"/>
  <c r="O3893" i="5"/>
  <c r="R3892" i="5"/>
  <c r="Q3892" i="5"/>
  <c r="P3892" i="5"/>
  <c r="O3892" i="5"/>
  <c r="R3891" i="5"/>
  <c r="Q3891" i="5"/>
  <c r="P3891" i="5"/>
  <c r="O3891" i="5"/>
  <c r="R3890" i="5"/>
  <c r="Q3890" i="5"/>
  <c r="P3890" i="5"/>
  <c r="O3890" i="5"/>
  <c r="R3889" i="5"/>
  <c r="Q3889" i="5"/>
  <c r="P3889" i="5"/>
  <c r="O3889" i="5"/>
  <c r="R3888" i="5"/>
  <c r="Q3888" i="5"/>
  <c r="P3888" i="5"/>
  <c r="O3888" i="5"/>
  <c r="R3887" i="5"/>
  <c r="Q3887" i="5"/>
  <c r="P3887" i="5"/>
  <c r="O3887" i="5"/>
  <c r="R3886" i="5"/>
  <c r="Q3886" i="5"/>
  <c r="P3886" i="5"/>
  <c r="O3886" i="5"/>
  <c r="R3885" i="5"/>
  <c r="Q3885" i="5"/>
  <c r="P3885" i="5"/>
  <c r="O3885" i="5"/>
  <c r="R3884" i="5"/>
  <c r="Q3884" i="5"/>
  <c r="P3884" i="5"/>
  <c r="O3884" i="5"/>
  <c r="R3883" i="5"/>
  <c r="Q3883" i="5"/>
  <c r="P3883" i="5"/>
  <c r="O3883" i="5"/>
  <c r="R3882" i="5"/>
  <c r="Q3882" i="5"/>
  <c r="P3882" i="5"/>
  <c r="O3882" i="5"/>
  <c r="R3881" i="5"/>
  <c r="Q3881" i="5"/>
  <c r="P3881" i="5"/>
  <c r="O3881" i="5"/>
  <c r="R3880" i="5"/>
  <c r="Q3880" i="5"/>
  <c r="P3880" i="5"/>
  <c r="O3880" i="5"/>
  <c r="R3879" i="5"/>
  <c r="Q3879" i="5"/>
  <c r="P3879" i="5"/>
  <c r="O3879" i="5"/>
  <c r="R3878" i="5"/>
  <c r="Q3878" i="5"/>
  <c r="P3878" i="5"/>
  <c r="O3878" i="5"/>
  <c r="R3877" i="5"/>
  <c r="Q3877" i="5"/>
  <c r="P3877" i="5"/>
  <c r="O3877" i="5"/>
  <c r="R3876" i="5"/>
  <c r="Q3876" i="5"/>
  <c r="P3876" i="5"/>
  <c r="O3876" i="5"/>
  <c r="R3875" i="5"/>
  <c r="Q3875" i="5"/>
  <c r="P3875" i="5"/>
  <c r="O3875" i="5"/>
  <c r="R3874" i="5"/>
  <c r="Q3874" i="5"/>
  <c r="P3874" i="5"/>
  <c r="O3874" i="5"/>
  <c r="R3873" i="5"/>
  <c r="Q3873" i="5"/>
  <c r="P3873" i="5"/>
  <c r="O3873" i="5"/>
  <c r="R3872" i="5"/>
  <c r="Q3872" i="5"/>
  <c r="P3872" i="5"/>
  <c r="O3872" i="5"/>
  <c r="R3871" i="5"/>
  <c r="Q3871" i="5"/>
  <c r="P3871" i="5"/>
  <c r="O3871" i="5"/>
  <c r="R3870" i="5"/>
  <c r="Q3870" i="5"/>
  <c r="P3870" i="5"/>
  <c r="O3870" i="5"/>
  <c r="R3869" i="5"/>
  <c r="Q3869" i="5"/>
  <c r="P3869" i="5"/>
  <c r="O3869" i="5"/>
  <c r="R3868" i="5"/>
  <c r="Q3868" i="5"/>
  <c r="P3868" i="5"/>
  <c r="O3868" i="5"/>
  <c r="R3867" i="5"/>
  <c r="Q3867" i="5"/>
  <c r="P3867" i="5"/>
  <c r="O3867" i="5"/>
  <c r="R3866" i="5"/>
  <c r="Q3866" i="5"/>
  <c r="P3866" i="5"/>
  <c r="O3866" i="5"/>
  <c r="R3865" i="5"/>
  <c r="Q3865" i="5"/>
  <c r="P3865" i="5"/>
  <c r="O3865" i="5"/>
  <c r="R3864" i="5"/>
  <c r="Q3864" i="5"/>
  <c r="P3864" i="5"/>
  <c r="O3864" i="5"/>
  <c r="R3863" i="5"/>
  <c r="Q3863" i="5"/>
  <c r="P3863" i="5"/>
  <c r="O3863" i="5"/>
  <c r="R3862" i="5"/>
  <c r="Q3862" i="5"/>
  <c r="P3862" i="5"/>
  <c r="O3862" i="5"/>
  <c r="R3861" i="5"/>
  <c r="Q3861" i="5"/>
  <c r="P3861" i="5"/>
  <c r="O3861" i="5"/>
  <c r="R3860" i="5"/>
  <c r="Q3860" i="5"/>
  <c r="P3860" i="5"/>
  <c r="O3860" i="5"/>
  <c r="R3859" i="5"/>
  <c r="Q3859" i="5"/>
  <c r="P3859" i="5"/>
  <c r="O3859" i="5"/>
  <c r="R3858" i="5"/>
  <c r="Q3858" i="5"/>
  <c r="P3858" i="5"/>
  <c r="O3858" i="5"/>
  <c r="R3857" i="5"/>
  <c r="Q3857" i="5"/>
  <c r="P3857" i="5"/>
  <c r="O3857" i="5"/>
  <c r="R3856" i="5"/>
  <c r="Q3856" i="5"/>
  <c r="P3856" i="5"/>
  <c r="O3856" i="5"/>
  <c r="R3855" i="5"/>
  <c r="Q3855" i="5"/>
  <c r="P3855" i="5"/>
  <c r="O3855" i="5"/>
  <c r="R3854" i="5"/>
  <c r="Q3854" i="5"/>
  <c r="P3854" i="5"/>
  <c r="O3854" i="5"/>
  <c r="R3853" i="5"/>
  <c r="Q3853" i="5"/>
  <c r="P3853" i="5"/>
  <c r="O3853" i="5"/>
  <c r="R3852" i="5"/>
  <c r="Q3852" i="5"/>
  <c r="P3852" i="5"/>
  <c r="O3852" i="5"/>
  <c r="R3851" i="5"/>
  <c r="Q3851" i="5"/>
  <c r="P3851" i="5"/>
  <c r="O3851" i="5"/>
  <c r="R3850" i="5"/>
  <c r="Q3850" i="5"/>
  <c r="P3850" i="5"/>
  <c r="O3850" i="5"/>
  <c r="R3849" i="5"/>
  <c r="Q3849" i="5"/>
  <c r="P3849" i="5"/>
  <c r="O3849" i="5"/>
  <c r="R3848" i="5"/>
  <c r="Q3848" i="5"/>
  <c r="P3848" i="5"/>
  <c r="O3848" i="5"/>
  <c r="R3847" i="5"/>
  <c r="Q3847" i="5"/>
  <c r="P3847" i="5"/>
  <c r="O3847" i="5"/>
  <c r="R3846" i="5"/>
  <c r="Q3846" i="5"/>
  <c r="P3846" i="5"/>
  <c r="O3846" i="5"/>
  <c r="R3845" i="5"/>
  <c r="Q3845" i="5"/>
  <c r="P3845" i="5"/>
  <c r="O3845" i="5"/>
  <c r="R3844" i="5"/>
  <c r="Q3844" i="5"/>
  <c r="P3844" i="5"/>
  <c r="O3844" i="5"/>
  <c r="R3843" i="5"/>
  <c r="Q3843" i="5"/>
  <c r="P3843" i="5"/>
  <c r="O3843" i="5"/>
  <c r="R3842" i="5"/>
  <c r="Q3842" i="5"/>
  <c r="P3842" i="5"/>
  <c r="O3842" i="5"/>
  <c r="R3841" i="5"/>
  <c r="Q3841" i="5"/>
  <c r="P3841" i="5"/>
  <c r="O3841" i="5"/>
  <c r="R3840" i="5"/>
  <c r="Q3840" i="5"/>
  <c r="P3840" i="5"/>
  <c r="O3840" i="5"/>
  <c r="R3839" i="5"/>
  <c r="Q3839" i="5"/>
  <c r="P3839" i="5"/>
  <c r="O3839" i="5"/>
  <c r="R3838" i="5"/>
  <c r="Q3838" i="5"/>
  <c r="P3838" i="5"/>
  <c r="O3838" i="5"/>
  <c r="R3837" i="5"/>
  <c r="Q3837" i="5"/>
  <c r="P3837" i="5"/>
  <c r="O3837" i="5"/>
  <c r="R3836" i="5"/>
  <c r="Q3836" i="5"/>
  <c r="P3836" i="5"/>
  <c r="O3836" i="5"/>
  <c r="R3835" i="5"/>
  <c r="Q3835" i="5"/>
  <c r="P3835" i="5"/>
  <c r="O3835" i="5"/>
  <c r="R3834" i="5"/>
  <c r="Q3834" i="5"/>
  <c r="P3834" i="5"/>
  <c r="O3834" i="5"/>
  <c r="R3833" i="5"/>
  <c r="Q3833" i="5"/>
  <c r="P3833" i="5"/>
  <c r="O3833" i="5"/>
  <c r="R3832" i="5"/>
  <c r="Q3832" i="5"/>
  <c r="P3832" i="5"/>
  <c r="O3832" i="5"/>
  <c r="R3831" i="5"/>
  <c r="Q3831" i="5"/>
  <c r="P3831" i="5"/>
  <c r="O3831" i="5"/>
  <c r="R3830" i="5"/>
  <c r="Q3830" i="5"/>
  <c r="P3830" i="5"/>
  <c r="O3830" i="5"/>
  <c r="R3829" i="5"/>
  <c r="Q3829" i="5"/>
  <c r="P3829" i="5"/>
  <c r="O3829" i="5"/>
  <c r="R3828" i="5"/>
  <c r="Q3828" i="5"/>
  <c r="P3828" i="5"/>
  <c r="O3828" i="5"/>
  <c r="R3827" i="5"/>
  <c r="Q3827" i="5"/>
  <c r="P3827" i="5"/>
  <c r="O3827" i="5"/>
  <c r="R3826" i="5"/>
  <c r="Q3826" i="5"/>
  <c r="P3826" i="5"/>
  <c r="O3826" i="5"/>
  <c r="R3825" i="5"/>
  <c r="Q3825" i="5"/>
  <c r="P3825" i="5"/>
  <c r="O3825" i="5"/>
  <c r="R3824" i="5"/>
  <c r="Q3824" i="5"/>
  <c r="P3824" i="5"/>
  <c r="O3824" i="5"/>
  <c r="R3823" i="5"/>
  <c r="Q3823" i="5"/>
  <c r="P3823" i="5"/>
  <c r="O3823" i="5"/>
  <c r="R3822" i="5"/>
  <c r="Q3822" i="5"/>
  <c r="P3822" i="5"/>
  <c r="O3822" i="5"/>
  <c r="R3821" i="5"/>
  <c r="Q3821" i="5"/>
  <c r="P3821" i="5"/>
  <c r="O3821" i="5"/>
  <c r="R3820" i="5"/>
  <c r="Q3820" i="5"/>
  <c r="P3820" i="5"/>
  <c r="O3820" i="5"/>
  <c r="R3819" i="5"/>
  <c r="Q3819" i="5"/>
  <c r="P3819" i="5"/>
  <c r="O3819" i="5"/>
  <c r="R3818" i="5"/>
  <c r="Q3818" i="5"/>
  <c r="P3818" i="5"/>
  <c r="O3818" i="5"/>
  <c r="R3817" i="5"/>
  <c r="Q3817" i="5"/>
  <c r="P3817" i="5"/>
  <c r="O3817" i="5"/>
  <c r="R3816" i="5"/>
  <c r="Q3816" i="5"/>
  <c r="P3816" i="5"/>
  <c r="O3816" i="5"/>
  <c r="R3815" i="5"/>
  <c r="Q3815" i="5"/>
  <c r="P3815" i="5"/>
  <c r="O3815" i="5"/>
  <c r="R3814" i="5"/>
  <c r="Q3814" i="5"/>
  <c r="P3814" i="5"/>
  <c r="O3814" i="5"/>
  <c r="R3813" i="5"/>
  <c r="Q3813" i="5"/>
  <c r="P3813" i="5"/>
  <c r="O3813" i="5"/>
  <c r="R3812" i="5"/>
  <c r="Q3812" i="5"/>
  <c r="P3812" i="5"/>
  <c r="O3812" i="5"/>
  <c r="R3811" i="5"/>
  <c r="Q3811" i="5"/>
  <c r="P3811" i="5"/>
  <c r="O3811" i="5"/>
  <c r="R3810" i="5"/>
  <c r="Q3810" i="5"/>
  <c r="P3810" i="5"/>
  <c r="O3810" i="5"/>
  <c r="R3809" i="5"/>
  <c r="Q3809" i="5"/>
  <c r="P3809" i="5"/>
  <c r="O3809" i="5"/>
  <c r="R3808" i="5"/>
  <c r="Q3808" i="5"/>
  <c r="P3808" i="5"/>
  <c r="O3808" i="5"/>
  <c r="R3807" i="5"/>
  <c r="Q3807" i="5"/>
  <c r="P3807" i="5"/>
  <c r="O3807" i="5"/>
  <c r="R3806" i="5"/>
  <c r="Q3806" i="5"/>
  <c r="P3806" i="5"/>
  <c r="O3806" i="5"/>
  <c r="R3805" i="5"/>
  <c r="Q3805" i="5"/>
  <c r="P3805" i="5"/>
  <c r="O3805" i="5"/>
  <c r="R3804" i="5"/>
  <c r="Q3804" i="5"/>
  <c r="P3804" i="5"/>
  <c r="O3804" i="5"/>
  <c r="R3803" i="5"/>
  <c r="Q3803" i="5"/>
  <c r="P3803" i="5"/>
  <c r="O3803" i="5"/>
  <c r="R3802" i="5"/>
  <c r="Q3802" i="5"/>
  <c r="P3802" i="5"/>
  <c r="O3802" i="5"/>
  <c r="R3801" i="5"/>
  <c r="Q3801" i="5"/>
  <c r="P3801" i="5"/>
  <c r="O3801" i="5"/>
  <c r="R3800" i="5"/>
  <c r="Q3800" i="5"/>
  <c r="P3800" i="5"/>
  <c r="O3800" i="5"/>
  <c r="R3799" i="5"/>
  <c r="Q3799" i="5"/>
  <c r="P3799" i="5"/>
  <c r="O3799" i="5"/>
  <c r="R3798" i="5"/>
  <c r="Q3798" i="5"/>
  <c r="P3798" i="5"/>
  <c r="O3798" i="5"/>
  <c r="R3797" i="5"/>
  <c r="Q3797" i="5"/>
  <c r="P3797" i="5"/>
  <c r="O3797" i="5"/>
  <c r="R3796" i="5"/>
  <c r="Q3796" i="5"/>
  <c r="P3796" i="5"/>
  <c r="O3796" i="5"/>
  <c r="R3795" i="5"/>
  <c r="Q3795" i="5"/>
  <c r="P3795" i="5"/>
  <c r="O3795" i="5"/>
  <c r="R3794" i="5"/>
  <c r="Q3794" i="5"/>
  <c r="P3794" i="5"/>
  <c r="O3794" i="5"/>
  <c r="R3793" i="5"/>
  <c r="Q3793" i="5"/>
  <c r="P3793" i="5"/>
  <c r="O3793" i="5"/>
  <c r="R3792" i="5"/>
  <c r="Q3792" i="5"/>
  <c r="P3792" i="5"/>
  <c r="O3792" i="5"/>
  <c r="R3791" i="5"/>
  <c r="Q3791" i="5"/>
  <c r="P3791" i="5"/>
  <c r="O3791" i="5"/>
  <c r="R3790" i="5"/>
  <c r="Q3790" i="5"/>
  <c r="P3790" i="5"/>
  <c r="O3790" i="5"/>
  <c r="R3789" i="5"/>
  <c r="Q3789" i="5"/>
  <c r="P3789" i="5"/>
  <c r="O3789" i="5"/>
  <c r="R3788" i="5"/>
  <c r="Q3788" i="5"/>
  <c r="P3788" i="5"/>
  <c r="O3788" i="5"/>
  <c r="R3787" i="5"/>
  <c r="Q3787" i="5"/>
  <c r="P3787" i="5"/>
  <c r="O3787" i="5"/>
  <c r="R3786" i="5"/>
  <c r="Q3786" i="5"/>
  <c r="P3786" i="5"/>
  <c r="O3786" i="5"/>
  <c r="R3785" i="5"/>
  <c r="Q3785" i="5"/>
  <c r="P3785" i="5"/>
  <c r="O3785" i="5"/>
  <c r="R3784" i="5"/>
  <c r="Q3784" i="5"/>
  <c r="P3784" i="5"/>
  <c r="O3784" i="5"/>
  <c r="R3783" i="5"/>
  <c r="Q3783" i="5"/>
  <c r="P3783" i="5"/>
  <c r="O3783" i="5"/>
  <c r="R3782" i="5"/>
  <c r="Q3782" i="5"/>
  <c r="P3782" i="5"/>
  <c r="O3782" i="5"/>
  <c r="R3781" i="5"/>
  <c r="Q3781" i="5"/>
  <c r="P3781" i="5"/>
  <c r="O3781" i="5"/>
  <c r="R3780" i="5"/>
  <c r="Q3780" i="5"/>
  <c r="P3780" i="5"/>
  <c r="O3780" i="5"/>
  <c r="R3779" i="5"/>
  <c r="Q3779" i="5"/>
  <c r="P3779" i="5"/>
  <c r="O3779" i="5"/>
  <c r="R3778" i="5"/>
  <c r="Q3778" i="5"/>
  <c r="P3778" i="5"/>
  <c r="O3778" i="5"/>
  <c r="R3777" i="5"/>
  <c r="Q3777" i="5"/>
  <c r="P3777" i="5"/>
  <c r="O3777" i="5"/>
  <c r="R3776" i="5"/>
  <c r="Q3776" i="5"/>
  <c r="P3776" i="5"/>
  <c r="O3776" i="5"/>
  <c r="R3775" i="5"/>
  <c r="Q3775" i="5"/>
  <c r="P3775" i="5"/>
  <c r="O3775" i="5"/>
  <c r="R3774" i="5"/>
  <c r="Q3774" i="5"/>
  <c r="P3774" i="5"/>
  <c r="O3774" i="5"/>
  <c r="R3773" i="5"/>
  <c r="Q3773" i="5"/>
  <c r="P3773" i="5"/>
  <c r="O3773" i="5"/>
  <c r="R3772" i="5"/>
  <c r="Q3772" i="5"/>
  <c r="P3772" i="5"/>
  <c r="O3772" i="5"/>
  <c r="R3771" i="5"/>
  <c r="Q3771" i="5"/>
  <c r="P3771" i="5"/>
  <c r="O3771" i="5"/>
  <c r="R3770" i="5"/>
  <c r="Q3770" i="5"/>
  <c r="P3770" i="5"/>
  <c r="O3770" i="5"/>
  <c r="R3769" i="5"/>
  <c r="Q3769" i="5"/>
  <c r="P3769" i="5"/>
  <c r="O3769" i="5"/>
  <c r="R3768" i="5"/>
  <c r="Q3768" i="5"/>
  <c r="P3768" i="5"/>
  <c r="O3768" i="5"/>
  <c r="R3767" i="5"/>
  <c r="Q3767" i="5"/>
  <c r="P3767" i="5"/>
  <c r="O3767" i="5"/>
  <c r="R3766" i="5"/>
  <c r="Q3766" i="5"/>
  <c r="P3766" i="5"/>
  <c r="O3766" i="5"/>
  <c r="R3765" i="5"/>
  <c r="Q3765" i="5"/>
  <c r="P3765" i="5"/>
  <c r="O3765" i="5"/>
  <c r="R3764" i="5"/>
  <c r="Q3764" i="5"/>
  <c r="P3764" i="5"/>
  <c r="O3764" i="5"/>
  <c r="R3763" i="5"/>
  <c r="Q3763" i="5"/>
  <c r="P3763" i="5"/>
  <c r="O3763" i="5"/>
  <c r="R3762" i="5"/>
  <c r="Q3762" i="5"/>
  <c r="P3762" i="5"/>
  <c r="O3762" i="5"/>
  <c r="R3761" i="5"/>
  <c r="Q3761" i="5"/>
  <c r="P3761" i="5"/>
  <c r="O3761" i="5"/>
  <c r="R3760" i="5"/>
  <c r="Q3760" i="5"/>
  <c r="P3760" i="5"/>
  <c r="O3760" i="5"/>
  <c r="R3759" i="5"/>
  <c r="Q3759" i="5"/>
  <c r="P3759" i="5"/>
  <c r="O3759" i="5"/>
  <c r="R3758" i="5"/>
  <c r="Q3758" i="5"/>
  <c r="P3758" i="5"/>
  <c r="O3758" i="5"/>
  <c r="R3757" i="5"/>
  <c r="Q3757" i="5"/>
  <c r="P3757" i="5"/>
  <c r="O3757" i="5"/>
  <c r="R3756" i="5"/>
  <c r="Q3756" i="5"/>
  <c r="P3756" i="5"/>
  <c r="O3756" i="5"/>
  <c r="R3755" i="5"/>
  <c r="Q3755" i="5"/>
  <c r="P3755" i="5"/>
  <c r="O3755" i="5"/>
  <c r="R3754" i="5"/>
  <c r="Q3754" i="5"/>
  <c r="P3754" i="5"/>
  <c r="O3754" i="5"/>
  <c r="R3753" i="5"/>
  <c r="Q3753" i="5"/>
  <c r="P3753" i="5"/>
  <c r="O3753" i="5"/>
  <c r="R3752" i="5"/>
  <c r="Q3752" i="5"/>
  <c r="P3752" i="5"/>
  <c r="O3752" i="5"/>
  <c r="R3751" i="5"/>
  <c r="Q3751" i="5"/>
  <c r="P3751" i="5"/>
  <c r="O3751" i="5"/>
  <c r="R3750" i="5"/>
  <c r="Q3750" i="5"/>
  <c r="P3750" i="5"/>
  <c r="O3750" i="5"/>
  <c r="R3749" i="5"/>
  <c r="Q3749" i="5"/>
  <c r="P3749" i="5"/>
  <c r="O3749" i="5"/>
  <c r="R3748" i="5"/>
  <c r="Q3748" i="5"/>
  <c r="P3748" i="5"/>
  <c r="O3748" i="5"/>
  <c r="R3747" i="5"/>
  <c r="Q3747" i="5"/>
  <c r="P3747" i="5"/>
  <c r="O3747" i="5"/>
  <c r="R3746" i="5"/>
  <c r="Q3746" i="5"/>
  <c r="P3746" i="5"/>
  <c r="O3746" i="5"/>
  <c r="R3745" i="5"/>
  <c r="Q3745" i="5"/>
  <c r="P3745" i="5"/>
  <c r="O3745" i="5"/>
  <c r="R3744" i="5"/>
  <c r="Q3744" i="5"/>
  <c r="P3744" i="5"/>
  <c r="O3744" i="5"/>
  <c r="R3743" i="5"/>
  <c r="Q3743" i="5"/>
  <c r="P3743" i="5"/>
  <c r="O3743" i="5"/>
  <c r="R3742" i="5"/>
  <c r="Q3742" i="5"/>
  <c r="P3742" i="5"/>
  <c r="O3742" i="5"/>
  <c r="R3741" i="5"/>
  <c r="Q3741" i="5"/>
  <c r="P3741" i="5"/>
  <c r="O3741" i="5"/>
  <c r="R3740" i="5"/>
  <c r="Q3740" i="5"/>
  <c r="P3740" i="5"/>
  <c r="O3740" i="5"/>
  <c r="R3739" i="5"/>
  <c r="Q3739" i="5"/>
  <c r="P3739" i="5"/>
  <c r="O3739" i="5"/>
  <c r="R3738" i="5"/>
  <c r="Q3738" i="5"/>
  <c r="P3738" i="5"/>
  <c r="O3738" i="5"/>
  <c r="R3737" i="5"/>
  <c r="Q3737" i="5"/>
  <c r="P3737" i="5"/>
  <c r="O3737" i="5"/>
  <c r="R3736" i="5"/>
  <c r="Q3736" i="5"/>
  <c r="P3736" i="5"/>
  <c r="O3736" i="5"/>
  <c r="R3735" i="5"/>
  <c r="Q3735" i="5"/>
  <c r="P3735" i="5"/>
  <c r="O3735" i="5"/>
  <c r="R3734" i="5"/>
  <c r="Q3734" i="5"/>
  <c r="P3734" i="5"/>
  <c r="O3734" i="5"/>
  <c r="R3733" i="5"/>
  <c r="Q3733" i="5"/>
  <c r="P3733" i="5"/>
  <c r="O3733" i="5"/>
  <c r="R3732" i="5"/>
  <c r="Q3732" i="5"/>
  <c r="P3732" i="5"/>
  <c r="O3732" i="5"/>
  <c r="R3731" i="5"/>
  <c r="Q3731" i="5"/>
  <c r="P3731" i="5"/>
  <c r="O3731" i="5"/>
  <c r="R3730" i="5"/>
  <c r="Q3730" i="5"/>
  <c r="P3730" i="5"/>
  <c r="O3730" i="5"/>
  <c r="R3729" i="5"/>
  <c r="Q3729" i="5"/>
  <c r="P3729" i="5"/>
  <c r="O3729" i="5"/>
  <c r="R3728" i="5"/>
  <c r="Q3728" i="5"/>
  <c r="P3728" i="5"/>
  <c r="O3728" i="5"/>
  <c r="R3727" i="5"/>
  <c r="Q3727" i="5"/>
  <c r="P3727" i="5"/>
  <c r="O3727" i="5"/>
  <c r="R3726" i="5"/>
  <c r="Q3726" i="5"/>
  <c r="P3726" i="5"/>
  <c r="O3726" i="5"/>
  <c r="R3725" i="5"/>
  <c r="Q3725" i="5"/>
  <c r="P3725" i="5"/>
  <c r="O3725" i="5"/>
  <c r="R3724" i="5"/>
  <c r="Q3724" i="5"/>
  <c r="P3724" i="5"/>
  <c r="O3724" i="5"/>
  <c r="R3723" i="5"/>
  <c r="Q3723" i="5"/>
  <c r="P3723" i="5"/>
  <c r="O3723" i="5"/>
  <c r="R3722" i="5"/>
  <c r="Q3722" i="5"/>
  <c r="P3722" i="5"/>
  <c r="O3722" i="5"/>
  <c r="R3721" i="5"/>
  <c r="Q3721" i="5"/>
  <c r="P3721" i="5"/>
  <c r="O3721" i="5"/>
  <c r="R3720" i="5"/>
  <c r="Q3720" i="5"/>
  <c r="P3720" i="5"/>
  <c r="O3720" i="5"/>
  <c r="R3719" i="5"/>
  <c r="Q3719" i="5"/>
  <c r="P3719" i="5"/>
  <c r="O3719" i="5"/>
  <c r="R3718" i="5"/>
  <c r="Q3718" i="5"/>
  <c r="P3718" i="5"/>
  <c r="O3718" i="5"/>
  <c r="R3717" i="5"/>
  <c r="Q3717" i="5"/>
  <c r="P3717" i="5"/>
  <c r="O3717" i="5"/>
  <c r="R3716" i="5"/>
  <c r="Q3716" i="5"/>
  <c r="P3716" i="5"/>
  <c r="O3716" i="5"/>
  <c r="R3715" i="5"/>
  <c r="Q3715" i="5"/>
  <c r="P3715" i="5"/>
  <c r="O3715" i="5"/>
  <c r="R3714" i="5"/>
  <c r="Q3714" i="5"/>
  <c r="P3714" i="5"/>
  <c r="O3714" i="5"/>
  <c r="R3713" i="5"/>
  <c r="Q3713" i="5"/>
  <c r="P3713" i="5"/>
  <c r="O3713" i="5"/>
  <c r="R3712" i="5"/>
  <c r="Q3712" i="5"/>
  <c r="P3712" i="5"/>
  <c r="O3712" i="5"/>
  <c r="R3711" i="5"/>
  <c r="Q3711" i="5"/>
  <c r="P3711" i="5"/>
  <c r="O3711" i="5"/>
  <c r="R3710" i="5"/>
  <c r="Q3710" i="5"/>
  <c r="P3710" i="5"/>
  <c r="O3710" i="5"/>
  <c r="R3709" i="5"/>
  <c r="Q3709" i="5"/>
  <c r="P3709" i="5"/>
  <c r="O3709" i="5"/>
  <c r="R3708" i="5"/>
  <c r="Q3708" i="5"/>
  <c r="P3708" i="5"/>
  <c r="O3708" i="5"/>
  <c r="R3707" i="5"/>
  <c r="Q3707" i="5"/>
  <c r="P3707" i="5"/>
  <c r="O3707" i="5"/>
  <c r="R3706" i="5"/>
  <c r="Q3706" i="5"/>
  <c r="P3706" i="5"/>
  <c r="O3706" i="5"/>
  <c r="R3705" i="5"/>
  <c r="Q3705" i="5"/>
  <c r="P3705" i="5"/>
  <c r="O3705" i="5"/>
  <c r="R3704" i="5"/>
  <c r="Q3704" i="5"/>
  <c r="P3704" i="5"/>
  <c r="O3704" i="5"/>
  <c r="R3703" i="5"/>
  <c r="Q3703" i="5"/>
  <c r="P3703" i="5"/>
  <c r="O3703" i="5"/>
  <c r="R3702" i="5"/>
  <c r="Q3702" i="5"/>
  <c r="P3702" i="5"/>
  <c r="O3702" i="5"/>
  <c r="R3701" i="5"/>
  <c r="Q3701" i="5"/>
  <c r="P3701" i="5"/>
  <c r="O3701" i="5"/>
  <c r="R3700" i="5"/>
  <c r="Q3700" i="5"/>
  <c r="P3700" i="5"/>
  <c r="O3700" i="5"/>
  <c r="R3699" i="5"/>
  <c r="Q3699" i="5"/>
  <c r="P3699" i="5"/>
  <c r="O3699" i="5"/>
  <c r="R3698" i="5"/>
  <c r="Q3698" i="5"/>
  <c r="P3698" i="5"/>
  <c r="O3698" i="5"/>
  <c r="R3697" i="5"/>
  <c r="Q3697" i="5"/>
  <c r="P3697" i="5"/>
  <c r="O3697" i="5"/>
  <c r="R3696" i="5"/>
  <c r="Q3696" i="5"/>
  <c r="P3696" i="5"/>
  <c r="O3696" i="5"/>
  <c r="R3695" i="5"/>
  <c r="Q3695" i="5"/>
  <c r="P3695" i="5"/>
  <c r="O3695" i="5"/>
  <c r="R3694" i="5"/>
  <c r="Q3694" i="5"/>
  <c r="P3694" i="5"/>
  <c r="O3694" i="5"/>
  <c r="R3693" i="5"/>
  <c r="Q3693" i="5"/>
  <c r="P3693" i="5"/>
  <c r="O3693" i="5"/>
  <c r="R3692" i="5"/>
  <c r="Q3692" i="5"/>
  <c r="P3692" i="5"/>
  <c r="O3692" i="5"/>
  <c r="R3691" i="5"/>
  <c r="Q3691" i="5"/>
  <c r="P3691" i="5"/>
  <c r="O3691" i="5"/>
  <c r="R3690" i="5"/>
  <c r="Q3690" i="5"/>
  <c r="P3690" i="5"/>
  <c r="O3690" i="5"/>
  <c r="R3689" i="5"/>
  <c r="Q3689" i="5"/>
  <c r="P3689" i="5"/>
  <c r="O3689" i="5"/>
  <c r="R3688" i="5"/>
  <c r="Q3688" i="5"/>
  <c r="P3688" i="5"/>
  <c r="O3688" i="5"/>
  <c r="R3687" i="5"/>
  <c r="Q3687" i="5"/>
  <c r="P3687" i="5"/>
  <c r="O3687" i="5"/>
  <c r="R3686" i="5"/>
  <c r="Q3686" i="5"/>
  <c r="P3686" i="5"/>
  <c r="O3686" i="5"/>
  <c r="R3685" i="5"/>
  <c r="Q3685" i="5"/>
  <c r="P3685" i="5"/>
  <c r="O3685" i="5"/>
  <c r="R3684" i="5"/>
  <c r="Q3684" i="5"/>
  <c r="P3684" i="5"/>
  <c r="O3684" i="5"/>
  <c r="R3683" i="5"/>
  <c r="Q3683" i="5"/>
  <c r="P3683" i="5"/>
  <c r="O3683" i="5"/>
  <c r="R3682" i="5"/>
  <c r="Q3682" i="5"/>
  <c r="P3682" i="5"/>
  <c r="O3682" i="5"/>
  <c r="R3681" i="5"/>
  <c r="Q3681" i="5"/>
  <c r="P3681" i="5"/>
  <c r="O3681" i="5"/>
  <c r="R3680" i="5"/>
  <c r="Q3680" i="5"/>
  <c r="P3680" i="5"/>
  <c r="O3680" i="5"/>
  <c r="R3679" i="5"/>
  <c r="Q3679" i="5"/>
  <c r="P3679" i="5"/>
  <c r="O3679" i="5"/>
  <c r="R3678" i="5"/>
  <c r="Q3678" i="5"/>
  <c r="P3678" i="5"/>
  <c r="O3678" i="5"/>
  <c r="R3677" i="5"/>
  <c r="Q3677" i="5"/>
  <c r="P3677" i="5"/>
  <c r="O3677" i="5"/>
  <c r="R3676" i="5"/>
  <c r="Q3676" i="5"/>
  <c r="P3676" i="5"/>
  <c r="O3676" i="5"/>
  <c r="R3675" i="5"/>
  <c r="Q3675" i="5"/>
  <c r="P3675" i="5"/>
  <c r="O3675" i="5"/>
  <c r="R3674" i="5"/>
  <c r="Q3674" i="5"/>
  <c r="P3674" i="5"/>
  <c r="O3674" i="5"/>
  <c r="R3673" i="5"/>
  <c r="Q3673" i="5"/>
  <c r="P3673" i="5"/>
  <c r="O3673" i="5"/>
  <c r="R3672" i="5"/>
  <c r="Q3672" i="5"/>
  <c r="P3672" i="5"/>
  <c r="O3672" i="5"/>
  <c r="R3671" i="5"/>
  <c r="Q3671" i="5"/>
  <c r="P3671" i="5"/>
  <c r="O3671" i="5"/>
  <c r="R3670" i="5"/>
  <c r="Q3670" i="5"/>
  <c r="P3670" i="5"/>
  <c r="O3670" i="5"/>
  <c r="R3669" i="5"/>
  <c r="Q3669" i="5"/>
  <c r="P3669" i="5"/>
  <c r="O3669" i="5"/>
  <c r="R3668" i="5"/>
  <c r="Q3668" i="5"/>
  <c r="P3668" i="5"/>
  <c r="O3668" i="5"/>
  <c r="R3667" i="5"/>
  <c r="Q3667" i="5"/>
  <c r="P3667" i="5"/>
  <c r="O3667" i="5"/>
  <c r="R3666" i="5"/>
  <c r="Q3666" i="5"/>
  <c r="P3666" i="5"/>
  <c r="O3666" i="5"/>
  <c r="R3665" i="5"/>
  <c r="Q3665" i="5"/>
  <c r="P3665" i="5"/>
  <c r="O3665" i="5"/>
  <c r="R3664" i="5"/>
  <c r="Q3664" i="5"/>
  <c r="P3664" i="5"/>
  <c r="O3664" i="5"/>
  <c r="R3663" i="5"/>
  <c r="Q3663" i="5"/>
  <c r="P3663" i="5"/>
  <c r="O3663" i="5"/>
  <c r="R3662" i="5"/>
  <c r="Q3662" i="5"/>
  <c r="P3662" i="5"/>
  <c r="O3662" i="5"/>
  <c r="R3661" i="5"/>
  <c r="Q3661" i="5"/>
  <c r="P3661" i="5"/>
  <c r="O3661" i="5"/>
  <c r="R3660" i="5"/>
  <c r="Q3660" i="5"/>
  <c r="P3660" i="5"/>
  <c r="O3660" i="5"/>
  <c r="R3659" i="5"/>
  <c r="Q3659" i="5"/>
  <c r="P3659" i="5"/>
  <c r="O3659" i="5"/>
  <c r="R3658" i="5"/>
  <c r="Q3658" i="5"/>
  <c r="P3658" i="5"/>
  <c r="O3658" i="5"/>
  <c r="Q3657" i="5"/>
  <c r="R3657" i="5"/>
  <c r="P3657" i="5"/>
  <c r="O3657" i="5"/>
  <c r="R3656" i="5"/>
  <c r="Q3656" i="5"/>
  <c r="P3656" i="5"/>
  <c r="O3656" i="5"/>
  <c r="R3655" i="5"/>
  <c r="Q3655" i="5"/>
  <c r="P3655" i="5"/>
  <c r="O3655" i="5"/>
  <c r="R3654" i="5"/>
  <c r="Q3654" i="5"/>
  <c r="P3654" i="5"/>
  <c r="O3654" i="5"/>
  <c r="R3653" i="5"/>
  <c r="Q3653" i="5"/>
  <c r="P3653" i="5"/>
  <c r="O3653" i="5"/>
  <c r="R3652" i="5"/>
  <c r="Q3652" i="5"/>
  <c r="P3652" i="5"/>
  <c r="O3652" i="5"/>
  <c r="R3651" i="5"/>
  <c r="Q3651" i="5"/>
  <c r="P3651" i="5"/>
  <c r="O3651" i="5"/>
  <c r="R3650" i="5"/>
  <c r="Q3650" i="5"/>
  <c r="P3650" i="5"/>
  <c r="O3650" i="5"/>
  <c r="R3649" i="5"/>
  <c r="Q3649" i="5"/>
  <c r="P3649" i="5"/>
  <c r="O3649" i="5"/>
  <c r="R3648" i="5"/>
  <c r="Q3648" i="5"/>
  <c r="P3648" i="5"/>
  <c r="O3648" i="5"/>
  <c r="R3647" i="5"/>
  <c r="Q3647" i="5"/>
  <c r="P3647" i="5"/>
  <c r="O3647" i="5"/>
  <c r="R3646" i="5"/>
  <c r="Q3646" i="5"/>
  <c r="P3646" i="5"/>
  <c r="O3646" i="5"/>
  <c r="R3645" i="5"/>
  <c r="Q3645" i="5"/>
  <c r="P3645" i="5"/>
  <c r="O3645" i="5"/>
  <c r="R3644" i="5"/>
  <c r="Q3644" i="5"/>
  <c r="P3644" i="5"/>
  <c r="O3644" i="5"/>
  <c r="R3643" i="5"/>
  <c r="Q3643" i="5"/>
  <c r="P3643" i="5"/>
  <c r="O3643" i="5"/>
  <c r="R3642" i="5"/>
  <c r="Q3642" i="5"/>
  <c r="P3642" i="5"/>
  <c r="O3642" i="5"/>
  <c r="R3641" i="5"/>
  <c r="Q3641" i="5"/>
  <c r="P3641" i="5"/>
  <c r="O3641" i="5"/>
  <c r="R3640" i="5"/>
  <c r="Q3640" i="5"/>
  <c r="P3640" i="5"/>
  <c r="O3640" i="5"/>
  <c r="R3639" i="5"/>
  <c r="Q3639" i="5"/>
  <c r="P3639" i="5"/>
  <c r="O3639" i="5"/>
  <c r="R3638" i="5"/>
  <c r="Q3638" i="5"/>
  <c r="P3638" i="5"/>
  <c r="O3638" i="5"/>
  <c r="R3637" i="5"/>
  <c r="Q3637" i="5"/>
  <c r="P3637" i="5"/>
  <c r="O3637" i="5"/>
  <c r="R3636" i="5"/>
  <c r="Q3636" i="5"/>
  <c r="P3636" i="5"/>
  <c r="O3636" i="5"/>
  <c r="R3635" i="5"/>
  <c r="Q3635" i="5"/>
  <c r="P3635" i="5"/>
  <c r="O3635" i="5"/>
  <c r="R3634" i="5"/>
  <c r="Q3634" i="5"/>
  <c r="P3634" i="5"/>
  <c r="O3634" i="5"/>
  <c r="R3633" i="5"/>
  <c r="Q3633" i="5"/>
  <c r="P3633" i="5"/>
  <c r="O3633" i="5"/>
  <c r="R3632" i="5"/>
  <c r="Q3632" i="5"/>
  <c r="P3632" i="5"/>
  <c r="O3632" i="5"/>
  <c r="R3631" i="5"/>
  <c r="Q3631" i="5"/>
  <c r="P3631" i="5"/>
  <c r="O3631" i="5"/>
  <c r="R3630" i="5"/>
  <c r="Q3630" i="5"/>
  <c r="P3630" i="5"/>
  <c r="O3630" i="5"/>
  <c r="R3629" i="5"/>
  <c r="Q3629" i="5"/>
  <c r="P3629" i="5"/>
  <c r="O3629" i="5"/>
  <c r="R3628" i="5"/>
  <c r="Q3628" i="5"/>
  <c r="P3628" i="5"/>
  <c r="O3628" i="5"/>
  <c r="R3627" i="5"/>
  <c r="Q3627" i="5"/>
  <c r="P3627" i="5"/>
  <c r="O3627" i="5"/>
  <c r="R3626" i="5"/>
  <c r="Q3626" i="5"/>
  <c r="P3626" i="5"/>
  <c r="O3626" i="5"/>
  <c r="R3625" i="5"/>
  <c r="Q3625" i="5"/>
  <c r="P3625" i="5"/>
  <c r="O3625" i="5"/>
  <c r="R3624" i="5"/>
  <c r="Q3624" i="5"/>
  <c r="P3624" i="5"/>
  <c r="O3624" i="5"/>
  <c r="R3623" i="5"/>
  <c r="Q3623" i="5"/>
  <c r="P3623" i="5"/>
  <c r="O3623" i="5"/>
  <c r="R3622" i="5"/>
  <c r="Q3622" i="5"/>
  <c r="P3622" i="5"/>
  <c r="O3622" i="5"/>
  <c r="R3621" i="5"/>
  <c r="Q3621" i="5"/>
  <c r="P3621" i="5"/>
  <c r="O3621" i="5"/>
  <c r="R3620" i="5"/>
  <c r="Q3620" i="5"/>
  <c r="P3620" i="5"/>
  <c r="O3620" i="5"/>
  <c r="R3619" i="5"/>
  <c r="Q3619" i="5"/>
  <c r="P3619" i="5"/>
  <c r="O3619" i="5"/>
  <c r="R3618" i="5"/>
  <c r="Q3618" i="5"/>
  <c r="P3618" i="5"/>
  <c r="O3618" i="5"/>
  <c r="R3617" i="5"/>
  <c r="Q3617" i="5"/>
  <c r="P3617" i="5"/>
  <c r="O3617" i="5"/>
  <c r="R3616" i="5"/>
  <c r="Q3616" i="5"/>
  <c r="P3616" i="5"/>
  <c r="O3616" i="5"/>
  <c r="R3615" i="5"/>
  <c r="Q3615" i="5"/>
  <c r="P3615" i="5"/>
  <c r="O3615" i="5"/>
  <c r="R3614" i="5"/>
  <c r="Q3614" i="5"/>
  <c r="P3614" i="5"/>
  <c r="O3614" i="5"/>
  <c r="R3613" i="5"/>
  <c r="Q3613" i="5"/>
  <c r="P3613" i="5"/>
  <c r="O3613" i="5"/>
  <c r="R3612" i="5"/>
  <c r="Q3612" i="5"/>
  <c r="P3612" i="5"/>
  <c r="O3612" i="5"/>
  <c r="R3611" i="5"/>
  <c r="Q3611" i="5"/>
  <c r="P3611" i="5"/>
  <c r="O3611" i="5"/>
  <c r="R3610" i="5"/>
  <c r="Q3610" i="5"/>
  <c r="P3610" i="5"/>
  <c r="O3610" i="5"/>
  <c r="R3609" i="5"/>
  <c r="Q3609" i="5"/>
  <c r="P3609" i="5"/>
  <c r="O3609" i="5"/>
  <c r="R3608" i="5"/>
  <c r="Q3608" i="5"/>
  <c r="P3608" i="5"/>
  <c r="O3608" i="5"/>
  <c r="R3607" i="5"/>
  <c r="Q3607" i="5"/>
  <c r="P3607" i="5"/>
  <c r="O3607" i="5"/>
  <c r="R3606" i="5"/>
  <c r="Q3606" i="5"/>
  <c r="P3606" i="5"/>
  <c r="O3606" i="5"/>
  <c r="R3605" i="5"/>
  <c r="Q3605" i="5"/>
  <c r="P3605" i="5"/>
  <c r="O3605" i="5"/>
  <c r="R3604" i="5"/>
  <c r="Q3604" i="5"/>
  <c r="P3604" i="5"/>
  <c r="O3604" i="5"/>
  <c r="R3603" i="5"/>
  <c r="Q3603" i="5"/>
  <c r="P3603" i="5"/>
  <c r="O3603" i="5"/>
  <c r="R3602" i="5"/>
  <c r="Q3602" i="5"/>
  <c r="P3602" i="5"/>
  <c r="O3602" i="5"/>
  <c r="R3601" i="5"/>
  <c r="Q3601" i="5"/>
  <c r="P3601" i="5"/>
  <c r="O3601" i="5"/>
  <c r="R3600" i="5"/>
  <c r="Q3600" i="5"/>
  <c r="P3600" i="5"/>
  <c r="O3600" i="5"/>
  <c r="R3599" i="5"/>
  <c r="Q3599" i="5"/>
  <c r="P3599" i="5"/>
  <c r="O3599" i="5"/>
  <c r="R3598" i="5"/>
  <c r="Q3598" i="5"/>
  <c r="P3598" i="5"/>
  <c r="O3598" i="5"/>
  <c r="R3597" i="5"/>
  <c r="Q3597" i="5"/>
  <c r="P3597" i="5"/>
  <c r="O3597" i="5"/>
  <c r="R3596" i="5"/>
  <c r="Q3596" i="5"/>
  <c r="P3596" i="5"/>
  <c r="O3596" i="5"/>
  <c r="R3595" i="5"/>
  <c r="Q3595" i="5"/>
  <c r="P3595" i="5"/>
  <c r="O3595" i="5"/>
  <c r="R3594" i="5"/>
  <c r="Q3594" i="5"/>
  <c r="P3594" i="5"/>
  <c r="O3594" i="5"/>
  <c r="R3593" i="5"/>
  <c r="Q3593" i="5"/>
  <c r="P3593" i="5"/>
  <c r="O3593" i="5"/>
  <c r="R3592" i="5"/>
  <c r="Q3592" i="5"/>
  <c r="P3592" i="5"/>
  <c r="O3592" i="5"/>
  <c r="R3591" i="5"/>
  <c r="Q3591" i="5"/>
  <c r="P3591" i="5"/>
  <c r="O3591" i="5"/>
  <c r="R3590" i="5"/>
  <c r="Q3590" i="5"/>
  <c r="P3590" i="5"/>
  <c r="O3590" i="5"/>
  <c r="R3589" i="5"/>
  <c r="Q3589" i="5"/>
  <c r="P3589" i="5"/>
  <c r="O3589" i="5"/>
  <c r="R3588" i="5"/>
  <c r="Q3588" i="5"/>
  <c r="P3588" i="5"/>
  <c r="O3588" i="5"/>
  <c r="R3587" i="5"/>
  <c r="Q3587" i="5"/>
  <c r="P3587" i="5"/>
  <c r="O3587" i="5"/>
  <c r="R3586" i="5"/>
  <c r="Q3586" i="5"/>
  <c r="P3586" i="5"/>
  <c r="O3586" i="5"/>
  <c r="R3585" i="5"/>
  <c r="Q3585" i="5"/>
  <c r="P3585" i="5"/>
  <c r="O3585" i="5"/>
  <c r="R3584" i="5"/>
  <c r="Q3584" i="5"/>
  <c r="P3584" i="5"/>
  <c r="O3584" i="5"/>
  <c r="R3583" i="5"/>
  <c r="Q3583" i="5"/>
  <c r="P3583" i="5"/>
  <c r="O3583" i="5"/>
  <c r="R3582" i="5"/>
  <c r="Q3582" i="5"/>
  <c r="P3582" i="5"/>
  <c r="O3582" i="5"/>
  <c r="R3581" i="5"/>
  <c r="Q3581" i="5"/>
  <c r="P3581" i="5"/>
  <c r="O3581" i="5"/>
  <c r="R3580" i="5"/>
  <c r="Q3580" i="5"/>
  <c r="P3580" i="5"/>
  <c r="O3580" i="5"/>
  <c r="R3579" i="5"/>
  <c r="Q3579" i="5"/>
  <c r="P3579" i="5"/>
  <c r="O3579" i="5"/>
  <c r="R3578" i="5"/>
  <c r="Q3578" i="5"/>
  <c r="P3578" i="5"/>
  <c r="O3578" i="5"/>
  <c r="R3577" i="5"/>
  <c r="Q3577" i="5"/>
  <c r="P3577" i="5"/>
  <c r="O3577" i="5"/>
  <c r="R3576" i="5"/>
  <c r="Q3576" i="5"/>
  <c r="P3576" i="5"/>
  <c r="O3576" i="5"/>
  <c r="R3575" i="5"/>
  <c r="Q3575" i="5"/>
  <c r="P3575" i="5"/>
  <c r="O3575" i="5"/>
  <c r="R3574" i="5"/>
  <c r="Q3574" i="5"/>
  <c r="P3574" i="5"/>
  <c r="O3574" i="5"/>
  <c r="R3573" i="5"/>
  <c r="Q3573" i="5"/>
  <c r="P3573" i="5"/>
  <c r="O3573" i="5"/>
  <c r="R3572" i="5"/>
  <c r="Q3572" i="5"/>
  <c r="P3572" i="5"/>
  <c r="O3572" i="5"/>
  <c r="R3571" i="5"/>
  <c r="Q3571" i="5"/>
  <c r="P3571" i="5"/>
  <c r="O3571" i="5"/>
  <c r="R3570" i="5"/>
  <c r="Q3570" i="5"/>
  <c r="P3570" i="5"/>
  <c r="O3570" i="5"/>
  <c r="R3569" i="5"/>
  <c r="Q3569" i="5"/>
  <c r="P3569" i="5"/>
  <c r="O3569" i="5"/>
  <c r="R3568" i="5"/>
  <c r="Q3568" i="5"/>
  <c r="P3568" i="5"/>
  <c r="O3568" i="5"/>
  <c r="R3567" i="5"/>
  <c r="Q3567" i="5"/>
  <c r="P3567" i="5"/>
  <c r="O3567" i="5"/>
  <c r="R3566" i="5"/>
  <c r="Q3566" i="5"/>
  <c r="P3566" i="5"/>
  <c r="O3566" i="5"/>
  <c r="R3565" i="5"/>
  <c r="Q3565" i="5"/>
  <c r="P3565" i="5"/>
  <c r="O3565" i="5"/>
  <c r="R3564" i="5"/>
  <c r="Q3564" i="5"/>
  <c r="P3564" i="5"/>
  <c r="O3564" i="5"/>
  <c r="R3563" i="5"/>
  <c r="Q3563" i="5"/>
  <c r="P3563" i="5"/>
  <c r="O3563" i="5"/>
  <c r="R3562" i="5"/>
  <c r="Q3562" i="5"/>
  <c r="P3562" i="5"/>
  <c r="O3562" i="5"/>
  <c r="R3561" i="5"/>
  <c r="Q3561" i="5"/>
  <c r="P3561" i="5"/>
  <c r="O3561" i="5"/>
  <c r="R3560" i="5"/>
  <c r="Q3560" i="5"/>
  <c r="P3560" i="5"/>
  <c r="O3560" i="5"/>
  <c r="R3559" i="5"/>
  <c r="Q3559" i="5"/>
  <c r="P3559" i="5"/>
  <c r="O3559" i="5"/>
  <c r="R3558" i="5"/>
  <c r="Q3558" i="5"/>
  <c r="P3558" i="5"/>
  <c r="O3558" i="5"/>
  <c r="R3557" i="5"/>
  <c r="Q3557" i="5"/>
  <c r="P3557" i="5"/>
  <c r="O3557" i="5"/>
  <c r="R3556" i="5"/>
  <c r="Q3556" i="5"/>
  <c r="P3556" i="5"/>
  <c r="O3556" i="5"/>
  <c r="R3555" i="5"/>
  <c r="Q3555" i="5"/>
  <c r="P3555" i="5"/>
  <c r="O3555" i="5"/>
  <c r="R3554" i="5"/>
  <c r="Q3554" i="5"/>
  <c r="P3554" i="5"/>
  <c r="O3554" i="5"/>
  <c r="R3553" i="5"/>
  <c r="Q3553" i="5"/>
  <c r="P3553" i="5"/>
  <c r="O3553" i="5"/>
  <c r="R3552" i="5"/>
  <c r="Q3552" i="5"/>
  <c r="P3552" i="5"/>
  <c r="O3552" i="5"/>
  <c r="R3551" i="5"/>
  <c r="Q3551" i="5"/>
  <c r="P3551" i="5"/>
  <c r="O3551" i="5"/>
  <c r="R3550" i="5"/>
  <c r="Q3550" i="5"/>
  <c r="P3550" i="5"/>
  <c r="O3550" i="5"/>
  <c r="R3549" i="5"/>
  <c r="Q3549" i="5"/>
  <c r="P3549" i="5"/>
  <c r="O3549" i="5"/>
  <c r="R3548" i="5"/>
  <c r="Q3548" i="5"/>
  <c r="P3548" i="5"/>
  <c r="O3548" i="5"/>
  <c r="R3547" i="5"/>
  <c r="Q3547" i="5"/>
  <c r="P3547" i="5"/>
  <c r="O3547" i="5"/>
  <c r="R3546" i="5"/>
  <c r="Q3546" i="5"/>
  <c r="P3546" i="5"/>
  <c r="O3546" i="5"/>
  <c r="R3545" i="5"/>
  <c r="Q3545" i="5"/>
  <c r="P3545" i="5"/>
  <c r="O3545" i="5"/>
  <c r="R3544" i="5"/>
  <c r="Q3544" i="5"/>
  <c r="P3544" i="5"/>
  <c r="O3544" i="5"/>
  <c r="R3543" i="5"/>
  <c r="Q3543" i="5"/>
  <c r="P3543" i="5"/>
  <c r="O3543" i="5"/>
  <c r="R3542" i="5"/>
  <c r="Q3542" i="5"/>
  <c r="P3542" i="5"/>
  <c r="O3542" i="5"/>
  <c r="R3541" i="5"/>
  <c r="Q3541" i="5"/>
  <c r="P3541" i="5"/>
  <c r="O3541" i="5"/>
  <c r="R3540" i="5"/>
  <c r="Q3540" i="5"/>
  <c r="P3540" i="5"/>
  <c r="O3540" i="5"/>
  <c r="R3539" i="5"/>
  <c r="Q3539" i="5"/>
  <c r="P3539" i="5"/>
  <c r="O3539" i="5"/>
  <c r="R3538" i="5"/>
  <c r="Q3538" i="5"/>
  <c r="P3538" i="5"/>
  <c r="O3538" i="5"/>
  <c r="R3537" i="5"/>
  <c r="Q3537" i="5"/>
  <c r="P3537" i="5"/>
  <c r="O3537" i="5"/>
  <c r="R3536" i="5"/>
  <c r="Q3536" i="5"/>
  <c r="P3536" i="5"/>
  <c r="O3536" i="5"/>
  <c r="R3535" i="5"/>
  <c r="Q3535" i="5"/>
  <c r="P3535" i="5"/>
  <c r="O3535" i="5"/>
  <c r="R3534" i="5"/>
  <c r="Q3534" i="5"/>
  <c r="P3534" i="5"/>
  <c r="O3534" i="5"/>
  <c r="R3533" i="5"/>
  <c r="Q3533" i="5"/>
  <c r="P3533" i="5"/>
  <c r="O3533" i="5"/>
  <c r="R3532" i="5"/>
  <c r="Q3532" i="5"/>
  <c r="P3532" i="5"/>
  <c r="O3532" i="5"/>
  <c r="R3531" i="5"/>
  <c r="Q3531" i="5"/>
  <c r="P3531" i="5"/>
  <c r="O3531" i="5"/>
  <c r="R3530" i="5"/>
  <c r="Q3530" i="5"/>
  <c r="P3530" i="5"/>
  <c r="O3530" i="5"/>
  <c r="R3529" i="5"/>
  <c r="Q3529" i="5"/>
  <c r="P3529" i="5"/>
  <c r="O3529" i="5"/>
  <c r="R3528" i="5"/>
  <c r="Q3528" i="5"/>
  <c r="P3528" i="5"/>
  <c r="O3528" i="5"/>
  <c r="R3527" i="5"/>
  <c r="Q3527" i="5"/>
  <c r="P3527" i="5"/>
  <c r="O3527" i="5"/>
  <c r="R3526" i="5"/>
  <c r="Q3526" i="5"/>
  <c r="P3526" i="5"/>
  <c r="O3526" i="5"/>
  <c r="R3525" i="5"/>
  <c r="Q3525" i="5"/>
  <c r="P3525" i="5"/>
  <c r="O3525" i="5"/>
  <c r="R3524" i="5"/>
  <c r="Q3524" i="5"/>
  <c r="P3524" i="5"/>
  <c r="O3524" i="5"/>
  <c r="R3523" i="5"/>
  <c r="Q3523" i="5"/>
  <c r="P3523" i="5"/>
  <c r="O3523" i="5"/>
  <c r="R3522" i="5"/>
  <c r="Q3522" i="5"/>
  <c r="P3522" i="5"/>
  <c r="O3522" i="5"/>
  <c r="R3521" i="5"/>
  <c r="Q3521" i="5"/>
  <c r="P3521" i="5"/>
  <c r="O3521" i="5"/>
  <c r="R3520" i="5"/>
  <c r="Q3520" i="5"/>
  <c r="P3520" i="5"/>
  <c r="O3520" i="5"/>
  <c r="R3519" i="5"/>
  <c r="Q3519" i="5"/>
  <c r="P3519" i="5"/>
  <c r="O3519" i="5"/>
  <c r="R3518" i="5"/>
  <c r="Q3518" i="5"/>
  <c r="P3518" i="5"/>
  <c r="O3518" i="5"/>
  <c r="R3517" i="5"/>
  <c r="Q3517" i="5"/>
  <c r="P3517" i="5"/>
  <c r="O3517" i="5"/>
  <c r="R3516" i="5"/>
  <c r="Q3516" i="5"/>
  <c r="P3516" i="5"/>
  <c r="O3516" i="5"/>
  <c r="R3515" i="5"/>
  <c r="Q3515" i="5"/>
  <c r="P3515" i="5"/>
  <c r="O3515" i="5"/>
  <c r="R3514" i="5"/>
  <c r="Q3514" i="5"/>
  <c r="P3514" i="5"/>
  <c r="O3514" i="5"/>
  <c r="R3513" i="5"/>
  <c r="Q3513" i="5"/>
  <c r="P3513" i="5"/>
  <c r="O3513" i="5"/>
  <c r="R3512" i="5"/>
  <c r="Q3512" i="5"/>
  <c r="P3512" i="5"/>
  <c r="O3512" i="5"/>
  <c r="R3511" i="5"/>
  <c r="Q3511" i="5"/>
  <c r="P3511" i="5"/>
  <c r="O3511" i="5"/>
  <c r="R3510" i="5"/>
  <c r="Q3510" i="5"/>
  <c r="P3510" i="5"/>
  <c r="O3510" i="5"/>
  <c r="R3509" i="5"/>
  <c r="Q3509" i="5"/>
  <c r="P3509" i="5"/>
  <c r="O3509" i="5"/>
  <c r="R3508" i="5"/>
  <c r="Q3508" i="5"/>
  <c r="P3508" i="5"/>
  <c r="O3508" i="5"/>
  <c r="R3507" i="5"/>
  <c r="Q3507" i="5"/>
  <c r="P3507" i="5"/>
  <c r="O3507" i="5"/>
  <c r="R3506" i="5"/>
  <c r="Q3506" i="5"/>
  <c r="P3506" i="5"/>
  <c r="O3506" i="5"/>
  <c r="R3505" i="5"/>
  <c r="Q3505" i="5"/>
  <c r="P3505" i="5"/>
  <c r="O3505" i="5"/>
  <c r="R3504" i="5"/>
  <c r="Q3504" i="5"/>
  <c r="P3504" i="5"/>
  <c r="O3504" i="5"/>
  <c r="R3503" i="5"/>
  <c r="Q3503" i="5"/>
  <c r="P3503" i="5"/>
  <c r="O3503" i="5"/>
  <c r="R3502" i="5"/>
  <c r="Q3502" i="5"/>
  <c r="P3502" i="5"/>
  <c r="O3502" i="5"/>
  <c r="R3501" i="5"/>
  <c r="Q3501" i="5"/>
  <c r="P3501" i="5"/>
  <c r="O3501" i="5"/>
  <c r="R3500" i="5"/>
  <c r="Q3500" i="5"/>
  <c r="P3500" i="5"/>
  <c r="O3500" i="5"/>
  <c r="R3499" i="5"/>
  <c r="Q3499" i="5"/>
  <c r="P3499" i="5"/>
  <c r="O3499" i="5"/>
  <c r="R3498" i="5"/>
  <c r="Q3498" i="5"/>
  <c r="P3498" i="5"/>
  <c r="O3498" i="5"/>
  <c r="R3497" i="5"/>
  <c r="Q3497" i="5"/>
  <c r="P3497" i="5"/>
  <c r="O3497" i="5"/>
  <c r="R3496" i="5"/>
  <c r="Q3496" i="5"/>
  <c r="P3496" i="5"/>
  <c r="O3496" i="5"/>
  <c r="R3495" i="5"/>
  <c r="Q3495" i="5"/>
  <c r="P3495" i="5"/>
  <c r="O3495" i="5"/>
  <c r="R3494" i="5"/>
  <c r="Q3494" i="5"/>
  <c r="P3494" i="5"/>
  <c r="O3494" i="5"/>
  <c r="R3493" i="5"/>
  <c r="Q3493" i="5"/>
  <c r="P3493" i="5"/>
  <c r="O3493" i="5"/>
  <c r="R3492" i="5"/>
  <c r="Q3492" i="5"/>
  <c r="P3492" i="5"/>
  <c r="O3492" i="5"/>
  <c r="R3491" i="5"/>
  <c r="Q3491" i="5"/>
  <c r="P3491" i="5"/>
  <c r="O3491" i="5"/>
  <c r="R3490" i="5"/>
  <c r="Q3490" i="5"/>
  <c r="P3490" i="5"/>
  <c r="O3490" i="5"/>
  <c r="R3489" i="5"/>
  <c r="Q3489" i="5"/>
  <c r="P3489" i="5"/>
  <c r="O3489" i="5"/>
  <c r="R3488" i="5"/>
  <c r="Q3488" i="5"/>
  <c r="P3488" i="5"/>
  <c r="O3488" i="5"/>
  <c r="R3487" i="5"/>
  <c r="Q3487" i="5"/>
  <c r="P3487" i="5"/>
  <c r="O3487" i="5"/>
  <c r="R3486" i="5"/>
  <c r="Q3486" i="5"/>
  <c r="P3486" i="5"/>
  <c r="O3486" i="5"/>
  <c r="R3485" i="5"/>
  <c r="Q3485" i="5"/>
  <c r="P3485" i="5"/>
  <c r="O3485" i="5"/>
  <c r="R3484" i="5"/>
  <c r="Q3484" i="5"/>
  <c r="P3484" i="5"/>
  <c r="O3484" i="5"/>
  <c r="R3483" i="5"/>
  <c r="Q3483" i="5"/>
  <c r="P3483" i="5"/>
  <c r="O3483" i="5"/>
  <c r="R3482" i="5"/>
  <c r="Q3482" i="5"/>
  <c r="P3482" i="5"/>
  <c r="O3482" i="5"/>
  <c r="R3481" i="5"/>
  <c r="Q3481" i="5"/>
  <c r="P3481" i="5"/>
  <c r="O3481" i="5"/>
  <c r="R3480" i="5"/>
  <c r="Q3480" i="5"/>
  <c r="P3480" i="5"/>
  <c r="O3480" i="5"/>
  <c r="R3479" i="5"/>
  <c r="Q3479" i="5"/>
  <c r="P3479" i="5"/>
  <c r="O3479" i="5"/>
  <c r="R3478" i="5"/>
  <c r="Q3478" i="5"/>
  <c r="P3478" i="5"/>
  <c r="O3478" i="5"/>
  <c r="R3477" i="5"/>
  <c r="Q3477" i="5"/>
  <c r="P3477" i="5"/>
  <c r="O3477" i="5"/>
  <c r="R3476" i="5"/>
  <c r="Q3476" i="5"/>
  <c r="P3476" i="5"/>
  <c r="O3476" i="5"/>
  <c r="R3475" i="5"/>
  <c r="Q3475" i="5"/>
  <c r="P3475" i="5"/>
  <c r="O3475" i="5"/>
  <c r="R3474" i="5"/>
  <c r="Q3474" i="5"/>
  <c r="P3474" i="5"/>
  <c r="O3474" i="5"/>
  <c r="R3473" i="5"/>
  <c r="Q3473" i="5"/>
  <c r="P3473" i="5"/>
  <c r="O3473" i="5"/>
  <c r="R3472" i="5"/>
  <c r="Q3472" i="5"/>
  <c r="P3472" i="5"/>
  <c r="O3472" i="5"/>
  <c r="R3471" i="5"/>
  <c r="Q3471" i="5"/>
  <c r="P3471" i="5"/>
  <c r="O3471" i="5"/>
  <c r="R3470" i="5"/>
  <c r="Q3470" i="5"/>
  <c r="P3470" i="5"/>
  <c r="O3470" i="5"/>
  <c r="R3469" i="5"/>
  <c r="Q3469" i="5"/>
  <c r="P3469" i="5"/>
  <c r="O3469" i="5"/>
  <c r="R3468" i="5"/>
  <c r="Q3468" i="5"/>
  <c r="P3468" i="5"/>
  <c r="O3468" i="5"/>
  <c r="R3467" i="5"/>
  <c r="Q3467" i="5"/>
  <c r="P3467" i="5"/>
  <c r="O3467" i="5"/>
  <c r="R3466" i="5"/>
  <c r="Q3466" i="5"/>
  <c r="P3466" i="5"/>
  <c r="O3466" i="5"/>
  <c r="R3465" i="5"/>
  <c r="Q3465" i="5"/>
  <c r="P3465" i="5"/>
  <c r="O3465" i="5"/>
  <c r="R3464" i="5"/>
  <c r="Q3464" i="5"/>
  <c r="P3464" i="5"/>
  <c r="O3464" i="5"/>
  <c r="R3463" i="5"/>
  <c r="Q3463" i="5"/>
  <c r="P3463" i="5"/>
  <c r="O3463" i="5"/>
  <c r="R3462" i="5"/>
  <c r="Q3462" i="5"/>
  <c r="P3462" i="5"/>
  <c r="O3462" i="5"/>
  <c r="R3461" i="5"/>
  <c r="Q3461" i="5"/>
  <c r="P3461" i="5"/>
  <c r="O3461" i="5"/>
  <c r="R3460" i="5"/>
  <c r="Q3460" i="5"/>
  <c r="P3460" i="5"/>
  <c r="O3460" i="5"/>
  <c r="R3459" i="5"/>
  <c r="Q3459" i="5"/>
  <c r="P3459" i="5"/>
  <c r="O3459" i="5"/>
  <c r="R3458" i="5"/>
  <c r="Q3458" i="5"/>
  <c r="P3458" i="5"/>
  <c r="O3458" i="5"/>
  <c r="R3457" i="5"/>
  <c r="Q3457" i="5"/>
  <c r="P3457" i="5"/>
  <c r="O3457" i="5"/>
  <c r="R3456" i="5"/>
  <c r="Q3456" i="5"/>
  <c r="P3456" i="5"/>
  <c r="O3456" i="5"/>
  <c r="R3455" i="5"/>
  <c r="Q3455" i="5"/>
  <c r="P3455" i="5"/>
  <c r="O3455" i="5"/>
  <c r="R3454" i="5"/>
  <c r="Q3454" i="5"/>
  <c r="P3454" i="5"/>
  <c r="O3454" i="5"/>
  <c r="R3453" i="5"/>
  <c r="Q3453" i="5"/>
  <c r="P3453" i="5"/>
  <c r="O3453" i="5"/>
  <c r="R3452" i="5"/>
  <c r="Q3452" i="5"/>
  <c r="P3452" i="5"/>
  <c r="O3452" i="5"/>
  <c r="R3451" i="5"/>
  <c r="Q3451" i="5"/>
  <c r="P3451" i="5"/>
  <c r="O3451" i="5"/>
  <c r="R3450" i="5"/>
  <c r="Q3450" i="5"/>
  <c r="P3450" i="5"/>
  <c r="O3450" i="5"/>
  <c r="R3449" i="5"/>
  <c r="Q3449" i="5"/>
  <c r="P3449" i="5"/>
  <c r="O3449" i="5"/>
  <c r="R3448" i="5"/>
  <c r="Q3448" i="5"/>
  <c r="P3448" i="5"/>
  <c r="O3448" i="5"/>
  <c r="R3447" i="5"/>
  <c r="Q3447" i="5"/>
  <c r="P3447" i="5"/>
  <c r="O3447" i="5"/>
  <c r="R3446" i="5"/>
  <c r="Q3446" i="5"/>
  <c r="P3446" i="5"/>
  <c r="O3446" i="5"/>
  <c r="R3445" i="5"/>
  <c r="Q3445" i="5"/>
  <c r="P3445" i="5"/>
  <c r="O3445" i="5"/>
  <c r="R3444" i="5"/>
  <c r="Q3444" i="5"/>
  <c r="P3444" i="5"/>
  <c r="O3444" i="5"/>
  <c r="R3443" i="5"/>
  <c r="Q3443" i="5"/>
  <c r="P3443" i="5"/>
  <c r="O3443" i="5"/>
  <c r="R3442" i="5"/>
  <c r="Q3442" i="5"/>
  <c r="P3442" i="5"/>
  <c r="O3442" i="5"/>
  <c r="R3441" i="5"/>
  <c r="Q3441" i="5"/>
  <c r="P3441" i="5"/>
  <c r="O3441" i="5"/>
  <c r="R3440" i="5"/>
  <c r="Q3440" i="5"/>
  <c r="P3440" i="5"/>
  <c r="O3440" i="5"/>
  <c r="R3439" i="5"/>
  <c r="Q3439" i="5"/>
  <c r="P3439" i="5"/>
  <c r="O3439" i="5"/>
  <c r="R3438" i="5"/>
  <c r="Q3438" i="5"/>
  <c r="P3438" i="5"/>
  <c r="O3438" i="5"/>
  <c r="R3437" i="5"/>
  <c r="Q3437" i="5"/>
  <c r="P3437" i="5"/>
  <c r="O3437" i="5"/>
  <c r="R3436" i="5"/>
  <c r="Q3436" i="5"/>
  <c r="P3436" i="5"/>
  <c r="O3436" i="5"/>
  <c r="R3435" i="5"/>
  <c r="Q3435" i="5"/>
  <c r="P3435" i="5"/>
  <c r="O3435" i="5"/>
  <c r="R3434" i="5"/>
  <c r="Q3434" i="5"/>
  <c r="P3434" i="5"/>
  <c r="O3434" i="5"/>
  <c r="R3433" i="5"/>
  <c r="Q3433" i="5"/>
  <c r="P3433" i="5"/>
  <c r="O3433" i="5"/>
  <c r="R3432" i="5"/>
  <c r="Q3432" i="5"/>
  <c r="P3432" i="5"/>
  <c r="O3432" i="5"/>
  <c r="R3431" i="5"/>
  <c r="Q3431" i="5"/>
  <c r="P3431" i="5"/>
  <c r="O3431" i="5"/>
  <c r="R3430" i="5"/>
  <c r="Q3430" i="5"/>
  <c r="P3430" i="5"/>
  <c r="O3430" i="5"/>
  <c r="R3429" i="5"/>
  <c r="Q3429" i="5"/>
  <c r="P3429" i="5"/>
  <c r="O3429" i="5"/>
  <c r="R3428" i="5"/>
  <c r="Q3428" i="5"/>
  <c r="P3428" i="5"/>
  <c r="O3428" i="5"/>
  <c r="R3427" i="5"/>
  <c r="Q3427" i="5"/>
  <c r="P3427" i="5"/>
  <c r="O3427" i="5"/>
  <c r="R3426" i="5"/>
  <c r="Q3426" i="5"/>
  <c r="P3426" i="5"/>
  <c r="O3426" i="5"/>
  <c r="R3425" i="5"/>
  <c r="Q3425" i="5"/>
  <c r="P3425" i="5"/>
  <c r="O3425" i="5"/>
  <c r="R3424" i="5"/>
  <c r="Q3424" i="5"/>
  <c r="P3424" i="5"/>
  <c r="O3424" i="5"/>
  <c r="R3423" i="5"/>
  <c r="Q3423" i="5"/>
  <c r="P3423" i="5"/>
  <c r="O3423" i="5"/>
  <c r="R3422" i="5"/>
  <c r="Q3422" i="5"/>
  <c r="P3422" i="5"/>
  <c r="O3422" i="5"/>
  <c r="R3421" i="5"/>
  <c r="Q3421" i="5"/>
  <c r="P3421" i="5"/>
  <c r="O3421" i="5"/>
  <c r="R3420" i="5"/>
  <c r="Q3420" i="5"/>
  <c r="P3420" i="5"/>
  <c r="O3420" i="5"/>
  <c r="R3419" i="5"/>
  <c r="Q3419" i="5"/>
  <c r="P3419" i="5"/>
  <c r="O3419" i="5"/>
  <c r="R3418" i="5"/>
  <c r="Q3418" i="5"/>
  <c r="P3418" i="5"/>
  <c r="O3418" i="5"/>
  <c r="R3417" i="5"/>
  <c r="Q3417" i="5"/>
  <c r="P3417" i="5"/>
  <c r="O3417" i="5"/>
  <c r="R3416" i="5"/>
  <c r="Q3416" i="5"/>
  <c r="P3416" i="5"/>
  <c r="O3416" i="5"/>
  <c r="R3415" i="5"/>
  <c r="Q3415" i="5"/>
  <c r="P3415" i="5"/>
  <c r="O3415" i="5"/>
  <c r="R3414" i="5"/>
  <c r="Q3414" i="5"/>
  <c r="P3414" i="5"/>
  <c r="O3414" i="5"/>
  <c r="R3413" i="5"/>
  <c r="Q3413" i="5"/>
  <c r="P3413" i="5"/>
  <c r="O3413" i="5"/>
  <c r="R3412" i="5"/>
  <c r="Q3412" i="5"/>
  <c r="P3412" i="5"/>
  <c r="O3412" i="5"/>
  <c r="R3411" i="5"/>
  <c r="Q3411" i="5"/>
  <c r="P3411" i="5"/>
  <c r="O3411" i="5"/>
  <c r="R3410" i="5"/>
  <c r="Q3410" i="5"/>
  <c r="P3410" i="5"/>
  <c r="O3410" i="5"/>
  <c r="R3409" i="5"/>
  <c r="Q3409" i="5"/>
  <c r="P3409" i="5"/>
  <c r="O3409" i="5"/>
  <c r="R3408" i="5"/>
  <c r="Q3408" i="5"/>
  <c r="P3408" i="5"/>
  <c r="O3408" i="5"/>
  <c r="R3407" i="5"/>
  <c r="Q3407" i="5"/>
  <c r="P3407" i="5"/>
  <c r="O3407" i="5"/>
  <c r="R3406" i="5"/>
  <c r="Q3406" i="5"/>
  <c r="P3406" i="5"/>
  <c r="O3406" i="5"/>
  <c r="R3405" i="5"/>
  <c r="Q3405" i="5"/>
  <c r="P3405" i="5"/>
  <c r="O3405" i="5"/>
  <c r="R3404" i="5"/>
  <c r="Q3404" i="5"/>
  <c r="P3404" i="5"/>
  <c r="O3404" i="5"/>
  <c r="R3403" i="5"/>
  <c r="Q3403" i="5"/>
  <c r="P3403" i="5"/>
  <c r="O3403" i="5"/>
  <c r="R3402" i="5"/>
  <c r="Q3402" i="5"/>
  <c r="P3402" i="5"/>
  <c r="O3402" i="5"/>
  <c r="R3401" i="5"/>
  <c r="Q3401" i="5"/>
  <c r="P3401" i="5"/>
  <c r="O3401" i="5"/>
  <c r="R3400" i="5"/>
  <c r="Q3400" i="5"/>
  <c r="P3400" i="5"/>
  <c r="O3400" i="5"/>
  <c r="R3399" i="5"/>
  <c r="Q3399" i="5"/>
  <c r="P3399" i="5"/>
  <c r="O3399" i="5"/>
  <c r="R3398" i="5"/>
  <c r="Q3398" i="5"/>
  <c r="P3398" i="5"/>
  <c r="O3398" i="5"/>
  <c r="R3397" i="5"/>
  <c r="Q3397" i="5"/>
  <c r="P3397" i="5"/>
  <c r="O3397" i="5"/>
  <c r="R3396" i="5"/>
  <c r="Q3396" i="5"/>
  <c r="P3396" i="5"/>
  <c r="O3396" i="5"/>
  <c r="R3395" i="5"/>
  <c r="Q3395" i="5"/>
  <c r="P3395" i="5"/>
  <c r="O3395" i="5"/>
  <c r="R3394" i="5"/>
  <c r="Q3394" i="5"/>
  <c r="P3394" i="5"/>
  <c r="O3394" i="5"/>
  <c r="R3393" i="5"/>
  <c r="Q3393" i="5"/>
  <c r="P3393" i="5"/>
  <c r="O3393" i="5"/>
  <c r="R3392" i="5"/>
  <c r="Q3392" i="5"/>
  <c r="P3392" i="5"/>
  <c r="O3392" i="5"/>
  <c r="R3391" i="5"/>
  <c r="Q3391" i="5"/>
  <c r="P3391" i="5"/>
  <c r="O3391" i="5"/>
  <c r="R3390" i="5"/>
  <c r="Q3390" i="5"/>
  <c r="P3390" i="5"/>
  <c r="O3390" i="5"/>
  <c r="R3389" i="5"/>
  <c r="Q3389" i="5"/>
  <c r="P3389" i="5"/>
  <c r="O3389" i="5"/>
  <c r="R3388" i="5"/>
  <c r="Q3388" i="5"/>
  <c r="P3388" i="5"/>
  <c r="O3388" i="5"/>
  <c r="R3387" i="5"/>
  <c r="Q3387" i="5"/>
  <c r="P3387" i="5"/>
  <c r="O3387" i="5"/>
  <c r="R3386" i="5"/>
  <c r="Q3386" i="5"/>
  <c r="P3386" i="5"/>
  <c r="O3386" i="5"/>
  <c r="R3385" i="5"/>
  <c r="Q3385" i="5"/>
  <c r="P3385" i="5"/>
  <c r="O3385" i="5"/>
  <c r="R3384" i="5"/>
  <c r="Q3384" i="5"/>
  <c r="P3384" i="5"/>
  <c r="O3384" i="5"/>
  <c r="R3383" i="5"/>
  <c r="Q3383" i="5"/>
  <c r="P3383" i="5"/>
  <c r="O3383" i="5"/>
  <c r="R3382" i="5"/>
  <c r="Q3382" i="5"/>
  <c r="P3382" i="5"/>
  <c r="O3382" i="5"/>
  <c r="R3381" i="5"/>
  <c r="Q3381" i="5"/>
  <c r="P3381" i="5"/>
  <c r="O3381" i="5"/>
  <c r="R3380" i="5"/>
  <c r="Q3380" i="5"/>
  <c r="P3380" i="5"/>
  <c r="O3380" i="5"/>
  <c r="R3379" i="5"/>
  <c r="Q3379" i="5"/>
  <c r="P3379" i="5"/>
  <c r="O3379" i="5"/>
  <c r="R3378" i="5"/>
  <c r="Q3378" i="5"/>
  <c r="P3378" i="5"/>
  <c r="O3378" i="5"/>
  <c r="R3377" i="5"/>
  <c r="Q3377" i="5"/>
  <c r="P3377" i="5"/>
  <c r="O3377" i="5"/>
  <c r="R3376" i="5"/>
  <c r="Q3376" i="5"/>
  <c r="P3376" i="5"/>
  <c r="O3376" i="5"/>
  <c r="R3375" i="5"/>
  <c r="Q3375" i="5"/>
  <c r="P3375" i="5"/>
  <c r="O3375" i="5"/>
  <c r="R3374" i="5"/>
  <c r="Q3374" i="5"/>
  <c r="P3374" i="5"/>
  <c r="O3374" i="5"/>
  <c r="R3373" i="5"/>
  <c r="Q3373" i="5"/>
  <c r="P3373" i="5"/>
  <c r="O3373" i="5"/>
  <c r="R3372" i="5"/>
  <c r="Q3372" i="5"/>
  <c r="P3372" i="5"/>
  <c r="O3372" i="5"/>
  <c r="R3371" i="5"/>
  <c r="Q3371" i="5"/>
  <c r="P3371" i="5"/>
  <c r="O3371" i="5"/>
  <c r="R3370" i="5"/>
  <c r="Q3370" i="5"/>
  <c r="P3370" i="5"/>
  <c r="O3370" i="5"/>
  <c r="R3369" i="5"/>
  <c r="Q3369" i="5"/>
  <c r="P3369" i="5"/>
  <c r="O3369" i="5"/>
  <c r="R3368" i="5"/>
  <c r="Q3368" i="5"/>
  <c r="P3368" i="5"/>
  <c r="O3368" i="5"/>
  <c r="R3367" i="5"/>
  <c r="Q3367" i="5"/>
  <c r="P3367" i="5"/>
  <c r="O3367" i="5"/>
  <c r="R3366" i="5"/>
  <c r="Q3366" i="5"/>
  <c r="P3366" i="5"/>
  <c r="O3366" i="5"/>
  <c r="R3365" i="5"/>
  <c r="Q3365" i="5"/>
  <c r="P3365" i="5"/>
  <c r="O3365" i="5"/>
  <c r="R3364" i="5"/>
  <c r="Q3364" i="5"/>
  <c r="P3364" i="5"/>
  <c r="O3364" i="5"/>
  <c r="R3363" i="5"/>
  <c r="Q3363" i="5"/>
  <c r="P3363" i="5"/>
  <c r="O3363" i="5"/>
  <c r="R3362" i="5"/>
  <c r="Q3362" i="5"/>
  <c r="P3362" i="5"/>
  <c r="O3362" i="5"/>
  <c r="R3361" i="5"/>
  <c r="Q3361" i="5"/>
  <c r="P3361" i="5"/>
  <c r="O3361" i="5"/>
  <c r="R3360" i="5"/>
  <c r="Q3360" i="5"/>
  <c r="P3360" i="5"/>
  <c r="O3360" i="5"/>
  <c r="R3359" i="5"/>
  <c r="Q3359" i="5"/>
  <c r="P3359" i="5"/>
  <c r="O3359" i="5"/>
  <c r="R3358" i="5"/>
  <c r="Q3358" i="5"/>
  <c r="P3358" i="5"/>
  <c r="O3358" i="5"/>
  <c r="R3357" i="5"/>
  <c r="Q3357" i="5"/>
  <c r="P3357" i="5"/>
  <c r="O3357" i="5"/>
  <c r="R3356" i="5"/>
  <c r="Q3356" i="5"/>
  <c r="P3356" i="5"/>
  <c r="O3356" i="5"/>
  <c r="R3355" i="5"/>
  <c r="Q3355" i="5"/>
  <c r="P3355" i="5"/>
  <c r="O3355" i="5"/>
  <c r="R3354" i="5"/>
  <c r="Q3354" i="5"/>
  <c r="P3354" i="5"/>
  <c r="O3354" i="5"/>
  <c r="R3353" i="5"/>
  <c r="Q3353" i="5"/>
  <c r="P3353" i="5"/>
  <c r="O3353" i="5"/>
  <c r="R3352" i="5"/>
  <c r="Q3352" i="5"/>
  <c r="P3352" i="5"/>
  <c r="O3352" i="5"/>
  <c r="R3351" i="5"/>
  <c r="Q3351" i="5"/>
  <c r="P3351" i="5"/>
  <c r="O3351" i="5"/>
  <c r="R3350" i="5"/>
  <c r="Q3350" i="5"/>
  <c r="P3350" i="5"/>
  <c r="O3350" i="5"/>
  <c r="R3349" i="5"/>
  <c r="Q3349" i="5"/>
  <c r="P3349" i="5"/>
  <c r="O3349" i="5"/>
  <c r="R3348" i="5"/>
  <c r="Q3348" i="5"/>
  <c r="P3348" i="5"/>
  <c r="O3348" i="5"/>
  <c r="R3347" i="5"/>
  <c r="Q3347" i="5"/>
  <c r="P3347" i="5"/>
  <c r="O3347" i="5"/>
  <c r="R3346" i="5"/>
  <c r="Q3346" i="5"/>
  <c r="P3346" i="5"/>
  <c r="O3346" i="5"/>
  <c r="R3345" i="5"/>
  <c r="Q3345" i="5"/>
  <c r="P3345" i="5"/>
  <c r="O3345" i="5"/>
  <c r="R3344" i="5"/>
  <c r="Q3344" i="5"/>
  <c r="P3344" i="5"/>
  <c r="O3344" i="5"/>
  <c r="R3343" i="5"/>
  <c r="Q3343" i="5"/>
  <c r="P3343" i="5"/>
  <c r="O3343" i="5"/>
  <c r="R3342" i="5"/>
  <c r="Q3342" i="5"/>
  <c r="P3342" i="5"/>
  <c r="O3342" i="5"/>
  <c r="R3341" i="5"/>
  <c r="Q3341" i="5"/>
  <c r="P3341" i="5"/>
  <c r="O3341" i="5"/>
  <c r="R3340" i="5"/>
  <c r="Q3340" i="5"/>
  <c r="P3340" i="5"/>
  <c r="O3340" i="5"/>
  <c r="R3339" i="5"/>
  <c r="Q3339" i="5"/>
  <c r="P3339" i="5"/>
  <c r="O3339" i="5"/>
  <c r="R3338" i="5"/>
  <c r="Q3338" i="5"/>
  <c r="P3338" i="5"/>
  <c r="O3338" i="5"/>
  <c r="R3337" i="5"/>
  <c r="Q3337" i="5"/>
  <c r="P3337" i="5"/>
  <c r="O3337" i="5"/>
  <c r="R3336" i="5"/>
  <c r="Q3336" i="5"/>
  <c r="P3336" i="5"/>
  <c r="O3336" i="5"/>
  <c r="R3335" i="5"/>
  <c r="Q3335" i="5"/>
  <c r="P3335" i="5"/>
  <c r="O3335" i="5"/>
  <c r="R3334" i="5"/>
  <c r="Q3334" i="5"/>
  <c r="P3334" i="5"/>
  <c r="O3334" i="5"/>
  <c r="R3333" i="5"/>
  <c r="Q3333" i="5"/>
  <c r="P3333" i="5"/>
  <c r="O3333" i="5"/>
  <c r="R3332" i="5"/>
  <c r="Q3332" i="5"/>
  <c r="P3332" i="5"/>
  <c r="O3332" i="5"/>
  <c r="R3331" i="5"/>
  <c r="Q3331" i="5"/>
  <c r="P3331" i="5"/>
  <c r="O3331" i="5"/>
  <c r="R3330" i="5"/>
  <c r="Q3330" i="5"/>
  <c r="P3330" i="5"/>
  <c r="O3330" i="5"/>
  <c r="R3329" i="5"/>
  <c r="Q3329" i="5"/>
  <c r="P3329" i="5"/>
  <c r="O3329" i="5"/>
  <c r="R3328" i="5"/>
  <c r="Q3328" i="5"/>
  <c r="P3328" i="5"/>
  <c r="O3328" i="5"/>
  <c r="R3327" i="5"/>
  <c r="Q3327" i="5"/>
  <c r="P3327" i="5"/>
  <c r="O3327" i="5"/>
  <c r="R3326" i="5"/>
  <c r="Q3326" i="5"/>
  <c r="P3326" i="5"/>
  <c r="O3326" i="5"/>
  <c r="R3325" i="5"/>
  <c r="Q3325" i="5"/>
  <c r="P3325" i="5"/>
  <c r="O3325" i="5"/>
  <c r="R3324" i="5"/>
  <c r="Q3324" i="5"/>
  <c r="P3324" i="5"/>
  <c r="O3324" i="5"/>
  <c r="R3323" i="5"/>
  <c r="Q3323" i="5"/>
  <c r="P3323" i="5"/>
  <c r="O3323" i="5"/>
  <c r="R3322" i="5"/>
  <c r="Q3322" i="5"/>
  <c r="P3322" i="5"/>
  <c r="O3322" i="5"/>
  <c r="R3321" i="5"/>
  <c r="Q3321" i="5"/>
  <c r="P3321" i="5"/>
  <c r="O3321" i="5"/>
  <c r="R3320" i="5"/>
  <c r="Q3320" i="5"/>
  <c r="P3320" i="5"/>
  <c r="O3320" i="5"/>
  <c r="R3319" i="5"/>
  <c r="Q3319" i="5"/>
  <c r="P3319" i="5"/>
  <c r="O3319" i="5"/>
  <c r="R3318" i="5"/>
  <c r="Q3318" i="5"/>
  <c r="P3318" i="5"/>
  <c r="O3318" i="5"/>
  <c r="R3317" i="5"/>
  <c r="Q3317" i="5"/>
  <c r="P3317" i="5"/>
  <c r="O3317" i="5"/>
  <c r="R3316" i="5"/>
  <c r="Q3316" i="5"/>
  <c r="P3316" i="5"/>
  <c r="O3316" i="5"/>
  <c r="R3315" i="5"/>
  <c r="Q3315" i="5"/>
  <c r="P3315" i="5"/>
  <c r="O3315" i="5"/>
  <c r="R3314" i="5"/>
  <c r="Q3314" i="5"/>
  <c r="P3314" i="5"/>
  <c r="O3314" i="5"/>
  <c r="R3313" i="5"/>
  <c r="Q3313" i="5"/>
  <c r="P3313" i="5"/>
  <c r="O3313" i="5"/>
  <c r="R3312" i="5"/>
  <c r="Q3312" i="5"/>
  <c r="P3312" i="5"/>
  <c r="O3312" i="5"/>
  <c r="R3311" i="5"/>
  <c r="Q3311" i="5"/>
  <c r="P3311" i="5"/>
  <c r="O3311" i="5"/>
  <c r="R3310" i="5"/>
  <c r="Q3310" i="5"/>
  <c r="P3310" i="5"/>
  <c r="O3310" i="5"/>
  <c r="R3309" i="5"/>
  <c r="Q3309" i="5"/>
  <c r="P3309" i="5"/>
  <c r="O3309" i="5"/>
  <c r="R3308" i="5"/>
  <c r="Q3308" i="5"/>
  <c r="P3308" i="5"/>
  <c r="O3308" i="5"/>
  <c r="R3307" i="5"/>
  <c r="Q3307" i="5"/>
  <c r="P3307" i="5"/>
  <c r="O3307" i="5"/>
  <c r="R3306" i="5"/>
  <c r="Q3306" i="5"/>
  <c r="P3306" i="5"/>
  <c r="O3306" i="5"/>
  <c r="R3305" i="5"/>
  <c r="Q3305" i="5"/>
  <c r="P3305" i="5"/>
  <c r="O3305" i="5"/>
  <c r="R3304" i="5"/>
  <c r="Q3304" i="5"/>
  <c r="P3304" i="5"/>
  <c r="O3304" i="5"/>
  <c r="R3303" i="5"/>
  <c r="Q3303" i="5"/>
  <c r="P3303" i="5"/>
  <c r="O3303" i="5"/>
  <c r="R3302" i="5"/>
  <c r="Q3302" i="5"/>
  <c r="P3302" i="5"/>
  <c r="O3302" i="5"/>
  <c r="R3301" i="5"/>
  <c r="Q3301" i="5"/>
  <c r="P3301" i="5"/>
  <c r="O3301" i="5"/>
  <c r="R3300" i="5"/>
  <c r="Q3300" i="5"/>
  <c r="P3300" i="5"/>
  <c r="O3300" i="5"/>
  <c r="R3299" i="5"/>
  <c r="Q3299" i="5"/>
  <c r="P3299" i="5"/>
  <c r="O3299" i="5"/>
  <c r="R3298" i="5"/>
  <c r="Q3298" i="5"/>
  <c r="P3298" i="5"/>
  <c r="O3298" i="5"/>
  <c r="R3297" i="5"/>
  <c r="Q3297" i="5"/>
  <c r="P3297" i="5"/>
  <c r="O3297" i="5"/>
  <c r="R3296" i="5"/>
  <c r="Q3296" i="5"/>
  <c r="P3296" i="5"/>
  <c r="O3296" i="5"/>
  <c r="R3295" i="5"/>
  <c r="Q3295" i="5"/>
  <c r="P3295" i="5"/>
  <c r="O3295" i="5"/>
  <c r="R3294" i="5"/>
  <c r="Q3294" i="5"/>
  <c r="P3294" i="5"/>
  <c r="O3294" i="5"/>
  <c r="R3293" i="5"/>
  <c r="Q3293" i="5"/>
  <c r="P3293" i="5"/>
  <c r="O3293" i="5"/>
  <c r="R3292" i="5"/>
  <c r="Q3292" i="5"/>
  <c r="P3292" i="5"/>
  <c r="O3292" i="5"/>
  <c r="R3291" i="5"/>
  <c r="Q3291" i="5"/>
  <c r="P3291" i="5"/>
  <c r="O3291" i="5"/>
  <c r="R3290" i="5"/>
  <c r="Q3290" i="5"/>
  <c r="P3290" i="5"/>
  <c r="O3290" i="5"/>
  <c r="R3289" i="5"/>
  <c r="Q3289" i="5"/>
  <c r="P3289" i="5"/>
  <c r="O3289" i="5"/>
  <c r="R3288" i="5"/>
  <c r="Q3288" i="5"/>
  <c r="P3288" i="5"/>
  <c r="O3288" i="5"/>
  <c r="R3287" i="5"/>
  <c r="Q3287" i="5"/>
  <c r="P3287" i="5"/>
  <c r="O3287" i="5"/>
  <c r="R3286" i="5"/>
  <c r="Q3286" i="5"/>
  <c r="P3286" i="5"/>
  <c r="O3286" i="5"/>
  <c r="R3285" i="5"/>
  <c r="Q3285" i="5"/>
  <c r="P3285" i="5"/>
  <c r="O3285" i="5"/>
  <c r="R3284" i="5"/>
  <c r="Q3284" i="5"/>
  <c r="P3284" i="5"/>
  <c r="O3284" i="5"/>
  <c r="R3283" i="5"/>
  <c r="Q3283" i="5"/>
  <c r="P3283" i="5"/>
  <c r="O3283" i="5"/>
  <c r="R3282" i="5"/>
  <c r="Q3282" i="5"/>
  <c r="P3282" i="5"/>
  <c r="O3282" i="5"/>
  <c r="R3281" i="5"/>
  <c r="Q3281" i="5"/>
  <c r="P3281" i="5"/>
  <c r="O3281" i="5"/>
  <c r="R3280" i="5"/>
  <c r="Q3280" i="5"/>
  <c r="P3280" i="5"/>
  <c r="O3280" i="5"/>
  <c r="R3279" i="5"/>
  <c r="Q3279" i="5"/>
  <c r="P3279" i="5"/>
  <c r="O3279" i="5"/>
  <c r="R3278" i="5"/>
  <c r="Q3278" i="5"/>
  <c r="P3278" i="5"/>
  <c r="O3278" i="5"/>
  <c r="R3277" i="5"/>
  <c r="Q3277" i="5"/>
  <c r="P3277" i="5"/>
  <c r="O3277" i="5"/>
  <c r="R3276" i="5"/>
  <c r="Q3276" i="5"/>
  <c r="P3276" i="5"/>
  <c r="O3276" i="5"/>
  <c r="R3275" i="5"/>
  <c r="Q3275" i="5"/>
  <c r="P3275" i="5"/>
  <c r="O3275" i="5"/>
  <c r="R3274" i="5"/>
  <c r="Q3274" i="5"/>
  <c r="P3274" i="5"/>
  <c r="O3274" i="5"/>
  <c r="R3273" i="5"/>
  <c r="Q3273" i="5"/>
  <c r="P3273" i="5"/>
  <c r="O3273" i="5"/>
  <c r="R3272" i="5"/>
  <c r="Q3272" i="5"/>
  <c r="P3272" i="5"/>
  <c r="O3272" i="5"/>
  <c r="R3271" i="5"/>
  <c r="Q3271" i="5"/>
  <c r="P3271" i="5"/>
  <c r="O3271" i="5"/>
  <c r="R3270" i="5"/>
  <c r="Q3270" i="5"/>
  <c r="P3270" i="5"/>
  <c r="O3270" i="5"/>
  <c r="R3269" i="5"/>
  <c r="Q3269" i="5"/>
  <c r="P3269" i="5"/>
  <c r="O3269" i="5"/>
  <c r="R3268" i="5"/>
  <c r="Q3268" i="5"/>
  <c r="P3268" i="5"/>
  <c r="O3268" i="5"/>
  <c r="R3267" i="5"/>
  <c r="Q3267" i="5"/>
  <c r="P3267" i="5"/>
  <c r="O3267" i="5"/>
  <c r="R3266" i="5"/>
  <c r="Q3266" i="5"/>
  <c r="P3266" i="5"/>
  <c r="O3266" i="5"/>
  <c r="R3265" i="5"/>
  <c r="Q3265" i="5"/>
  <c r="P3265" i="5"/>
  <c r="O3265" i="5"/>
  <c r="R3264" i="5"/>
  <c r="Q3264" i="5"/>
  <c r="P3264" i="5"/>
  <c r="O3264" i="5"/>
  <c r="R3263" i="5"/>
  <c r="Q3263" i="5"/>
  <c r="P3263" i="5"/>
  <c r="O3263" i="5"/>
  <c r="R3262" i="5"/>
  <c r="Q3262" i="5"/>
  <c r="P3262" i="5"/>
  <c r="O3262" i="5"/>
  <c r="R3261" i="5"/>
  <c r="Q3261" i="5"/>
  <c r="P3261" i="5"/>
  <c r="O3261" i="5"/>
  <c r="R3260" i="5"/>
  <c r="Q3260" i="5"/>
  <c r="P3260" i="5"/>
  <c r="O3260" i="5"/>
  <c r="R3259" i="5"/>
  <c r="Q3259" i="5"/>
  <c r="P3259" i="5"/>
  <c r="O3259" i="5"/>
  <c r="R3258" i="5"/>
  <c r="Q3258" i="5"/>
  <c r="P3258" i="5"/>
  <c r="O3258" i="5"/>
  <c r="R3257" i="5"/>
  <c r="Q3257" i="5"/>
  <c r="P3257" i="5"/>
  <c r="O3257" i="5"/>
  <c r="R3256" i="5"/>
  <c r="Q3256" i="5"/>
  <c r="P3256" i="5"/>
  <c r="O3256" i="5"/>
  <c r="R3255" i="5"/>
  <c r="Q3255" i="5"/>
  <c r="P3255" i="5"/>
  <c r="O3255" i="5"/>
  <c r="R3254" i="5"/>
  <c r="Q3254" i="5"/>
  <c r="P3254" i="5"/>
  <c r="O3254" i="5"/>
  <c r="R3253" i="5"/>
  <c r="Q3253" i="5"/>
  <c r="P3253" i="5"/>
  <c r="O3253" i="5"/>
  <c r="R3252" i="5"/>
  <c r="Q3252" i="5"/>
  <c r="P3252" i="5"/>
  <c r="O3252" i="5"/>
  <c r="R3251" i="5"/>
  <c r="Q3251" i="5"/>
  <c r="P3251" i="5"/>
  <c r="O3251" i="5"/>
  <c r="R3250" i="5"/>
  <c r="Q3250" i="5"/>
  <c r="P3250" i="5"/>
  <c r="O3250" i="5"/>
  <c r="R3249" i="5"/>
  <c r="Q3249" i="5"/>
  <c r="P3249" i="5"/>
  <c r="O3249" i="5"/>
  <c r="R3248" i="5"/>
  <c r="Q3248" i="5"/>
  <c r="P3248" i="5"/>
  <c r="O3248" i="5"/>
  <c r="R3247" i="5"/>
  <c r="Q3247" i="5"/>
  <c r="P3247" i="5"/>
  <c r="O3247" i="5"/>
  <c r="R3246" i="5"/>
  <c r="Q3246" i="5"/>
  <c r="P3246" i="5"/>
  <c r="O3246" i="5"/>
  <c r="R3245" i="5"/>
  <c r="Q3245" i="5"/>
  <c r="P3245" i="5"/>
  <c r="O3245" i="5"/>
  <c r="R3244" i="5"/>
  <c r="Q3244" i="5"/>
  <c r="P3244" i="5"/>
  <c r="O3244" i="5"/>
  <c r="R3243" i="5"/>
  <c r="Q3243" i="5"/>
  <c r="P3243" i="5"/>
  <c r="O3243" i="5"/>
  <c r="R3242" i="5"/>
  <c r="Q3242" i="5"/>
  <c r="P3242" i="5"/>
  <c r="O3242" i="5"/>
  <c r="R3241" i="5"/>
  <c r="Q3241" i="5"/>
  <c r="P3241" i="5"/>
  <c r="O3241" i="5"/>
  <c r="R3240" i="5"/>
  <c r="Q3240" i="5"/>
  <c r="P3240" i="5"/>
  <c r="O3240" i="5"/>
  <c r="R3239" i="5"/>
  <c r="Q3239" i="5"/>
  <c r="P3239" i="5"/>
  <c r="O3239" i="5"/>
  <c r="R3238" i="5"/>
  <c r="Q3238" i="5"/>
  <c r="P3238" i="5"/>
  <c r="O3238" i="5"/>
  <c r="R3237" i="5"/>
  <c r="Q3237" i="5"/>
  <c r="P3237" i="5"/>
  <c r="O3237" i="5"/>
  <c r="R3236" i="5"/>
  <c r="Q3236" i="5"/>
  <c r="P3236" i="5"/>
  <c r="O3236" i="5"/>
  <c r="R3235" i="5"/>
  <c r="Q3235" i="5"/>
  <c r="P3235" i="5"/>
  <c r="O3235" i="5"/>
  <c r="R3234" i="5"/>
  <c r="Q3234" i="5"/>
  <c r="P3234" i="5"/>
  <c r="O3234" i="5"/>
  <c r="R3233" i="5"/>
  <c r="Q3233" i="5"/>
  <c r="P3233" i="5"/>
  <c r="O3233" i="5"/>
  <c r="R3232" i="5"/>
  <c r="Q3232" i="5"/>
  <c r="P3232" i="5"/>
  <c r="O3232" i="5"/>
  <c r="R3231" i="5"/>
  <c r="Q3231" i="5"/>
  <c r="P3231" i="5"/>
  <c r="O3231" i="5"/>
  <c r="R3230" i="5"/>
  <c r="Q3230" i="5"/>
  <c r="P3230" i="5"/>
  <c r="O3230" i="5"/>
  <c r="R3229" i="5"/>
  <c r="Q3229" i="5"/>
  <c r="P3229" i="5"/>
  <c r="O3229" i="5"/>
  <c r="R3228" i="5"/>
  <c r="Q3228" i="5"/>
  <c r="P3228" i="5"/>
  <c r="O3228" i="5"/>
  <c r="R3227" i="5"/>
  <c r="Q3227" i="5"/>
  <c r="P3227" i="5"/>
  <c r="O3227" i="5"/>
  <c r="R3226" i="5"/>
  <c r="Q3226" i="5"/>
  <c r="P3226" i="5"/>
  <c r="O3226" i="5"/>
  <c r="R3225" i="5"/>
  <c r="Q3225" i="5"/>
  <c r="P3225" i="5"/>
  <c r="O3225" i="5"/>
  <c r="R3224" i="5"/>
  <c r="Q3224" i="5"/>
  <c r="P3224" i="5"/>
  <c r="O3224" i="5"/>
  <c r="R3223" i="5"/>
  <c r="Q3223" i="5"/>
  <c r="P3223" i="5"/>
  <c r="O3223" i="5"/>
  <c r="R3222" i="5"/>
  <c r="Q3222" i="5"/>
  <c r="P3222" i="5"/>
  <c r="O3222" i="5"/>
  <c r="R3221" i="5"/>
  <c r="Q3221" i="5"/>
  <c r="P3221" i="5"/>
  <c r="O3221" i="5"/>
  <c r="R3220" i="5"/>
  <c r="Q3220" i="5"/>
  <c r="P3220" i="5"/>
  <c r="O3220" i="5"/>
  <c r="R3219" i="5"/>
  <c r="Q3219" i="5"/>
  <c r="P3219" i="5"/>
  <c r="O3219" i="5"/>
  <c r="R3218" i="5"/>
  <c r="Q3218" i="5"/>
  <c r="P3218" i="5"/>
  <c r="O3218" i="5"/>
  <c r="R3217" i="5"/>
  <c r="Q3217" i="5"/>
  <c r="P3217" i="5"/>
  <c r="O3217" i="5"/>
  <c r="R3216" i="5"/>
  <c r="Q3216" i="5"/>
  <c r="P3216" i="5"/>
  <c r="O3216" i="5"/>
  <c r="R3215" i="5"/>
  <c r="Q3215" i="5"/>
  <c r="P3215" i="5"/>
  <c r="O3215" i="5"/>
  <c r="R3214" i="5"/>
  <c r="Q3214" i="5"/>
  <c r="P3214" i="5"/>
  <c r="O3214" i="5"/>
  <c r="R3213" i="5"/>
  <c r="Q3213" i="5"/>
  <c r="P3213" i="5"/>
  <c r="O3213" i="5"/>
  <c r="R3212" i="5"/>
  <c r="Q3212" i="5"/>
  <c r="P3212" i="5"/>
  <c r="O3212" i="5"/>
  <c r="R3211" i="5"/>
  <c r="Q3211" i="5"/>
  <c r="P3211" i="5"/>
  <c r="O3211" i="5"/>
  <c r="R3210" i="5"/>
  <c r="Q3210" i="5"/>
  <c r="P3210" i="5"/>
  <c r="O3210" i="5"/>
  <c r="R3209" i="5"/>
  <c r="Q3209" i="5"/>
  <c r="P3209" i="5"/>
  <c r="O3209" i="5"/>
  <c r="R3208" i="5"/>
  <c r="Q3208" i="5"/>
  <c r="P3208" i="5"/>
  <c r="O3208" i="5"/>
  <c r="R3207" i="5"/>
  <c r="Q3207" i="5"/>
  <c r="P3207" i="5"/>
  <c r="O3207" i="5"/>
  <c r="R3206" i="5"/>
  <c r="Q3206" i="5"/>
  <c r="P3206" i="5"/>
  <c r="O3206" i="5"/>
  <c r="R3205" i="5"/>
  <c r="Q3205" i="5"/>
  <c r="P3205" i="5"/>
  <c r="O3205" i="5"/>
  <c r="R3204" i="5"/>
  <c r="Q3204" i="5"/>
  <c r="P3204" i="5"/>
  <c r="O3204" i="5"/>
  <c r="R3203" i="5"/>
  <c r="Q3203" i="5"/>
  <c r="P3203" i="5"/>
  <c r="O3203" i="5"/>
  <c r="R3202" i="5"/>
  <c r="Q3202" i="5"/>
  <c r="P3202" i="5"/>
  <c r="O3202" i="5"/>
  <c r="R3201" i="5"/>
  <c r="Q3201" i="5"/>
  <c r="P3201" i="5"/>
  <c r="O3201" i="5"/>
  <c r="R3200" i="5"/>
  <c r="Q3200" i="5"/>
  <c r="P3200" i="5"/>
  <c r="O3200" i="5"/>
  <c r="R3199" i="5"/>
  <c r="Q3199" i="5"/>
  <c r="P3199" i="5"/>
  <c r="O3199" i="5"/>
  <c r="R3198" i="5"/>
  <c r="Q3198" i="5"/>
  <c r="P3198" i="5"/>
  <c r="O3198" i="5"/>
  <c r="R3197" i="5"/>
  <c r="Q3197" i="5"/>
  <c r="P3197" i="5"/>
  <c r="O3197" i="5"/>
  <c r="R3196" i="5"/>
  <c r="Q3196" i="5"/>
  <c r="P3196" i="5"/>
  <c r="O3196" i="5"/>
  <c r="R3195" i="5"/>
  <c r="Q3195" i="5"/>
  <c r="P3195" i="5"/>
  <c r="O3195" i="5"/>
  <c r="R3194" i="5"/>
  <c r="Q3194" i="5"/>
  <c r="P3194" i="5"/>
  <c r="O3194" i="5"/>
  <c r="R3193" i="5"/>
  <c r="Q3193" i="5"/>
  <c r="P3193" i="5"/>
  <c r="O3193" i="5"/>
  <c r="R3192" i="5"/>
  <c r="Q3192" i="5"/>
  <c r="P3192" i="5"/>
  <c r="O3192" i="5"/>
  <c r="R3191" i="5"/>
  <c r="Q3191" i="5"/>
  <c r="P3191" i="5"/>
  <c r="O3191" i="5"/>
  <c r="R3190" i="5"/>
  <c r="Q3190" i="5"/>
  <c r="P3190" i="5"/>
  <c r="O3190" i="5"/>
  <c r="R3189" i="5"/>
  <c r="Q3189" i="5"/>
  <c r="P3189" i="5"/>
  <c r="O3189" i="5"/>
  <c r="R3188" i="5"/>
  <c r="Q3188" i="5"/>
  <c r="P3188" i="5"/>
  <c r="O3188" i="5"/>
  <c r="R3187" i="5"/>
  <c r="Q3187" i="5"/>
  <c r="P3187" i="5"/>
  <c r="O3187" i="5"/>
  <c r="R3186" i="5"/>
  <c r="Q3186" i="5"/>
  <c r="P3186" i="5"/>
  <c r="O3186" i="5"/>
  <c r="R3185" i="5"/>
  <c r="Q3185" i="5"/>
  <c r="P3185" i="5"/>
  <c r="O3185" i="5"/>
  <c r="R3184" i="5"/>
  <c r="Q3184" i="5"/>
  <c r="P3184" i="5"/>
  <c r="O3184" i="5"/>
  <c r="R3183" i="5"/>
  <c r="Q3183" i="5"/>
  <c r="P3183" i="5"/>
  <c r="O3183" i="5"/>
  <c r="R3182" i="5"/>
  <c r="Q3182" i="5"/>
  <c r="P3182" i="5"/>
  <c r="O3182" i="5"/>
  <c r="R3181" i="5"/>
  <c r="Q3181" i="5"/>
  <c r="P3181" i="5"/>
  <c r="O3181" i="5"/>
  <c r="R3180" i="5"/>
  <c r="Q3180" i="5"/>
  <c r="P3180" i="5"/>
  <c r="O3180" i="5"/>
  <c r="R3179" i="5"/>
  <c r="Q3179" i="5"/>
  <c r="P3179" i="5"/>
  <c r="O3179" i="5"/>
  <c r="R3178" i="5"/>
  <c r="Q3178" i="5"/>
  <c r="P3178" i="5"/>
  <c r="O3178" i="5"/>
  <c r="R3177" i="5"/>
  <c r="Q3177" i="5"/>
  <c r="P3177" i="5"/>
  <c r="O3177" i="5"/>
  <c r="R3176" i="5"/>
  <c r="Q3176" i="5"/>
  <c r="P3176" i="5"/>
  <c r="O3176" i="5"/>
  <c r="R3175" i="5"/>
  <c r="Q3175" i="5"/>
  <c r="P3175" i="5"/>
  <c r="O3175" i="5"/>
  <c r="R3174" i="5"/>
  <c r="Q3174" i="5"/>
  <c r="P3174" i="5"/>
  <c r="O3174" i="5"/>
  <c r="R3173" i="5"/>
  <c r="Q3173" i="5"/>
  <c r="P3173" i="5"/>
  <c r="O3173" i="5"/>
  <c r="R3172" i="5"/>
  <c r="Q3172" i="5"/>
  <c r="P3172" i="5"/>
  <c r="O3172" i="5"/>
  <c r="R3171" i="5"/>
  <c r="Q3171" i="5"/>
  <c r="P3171" i="5"/>
  <c r="O3171" i="5"/>
  <c r="R3170" i="5"/>
  <c r="Q3170" i="5"/>
  <c r="P3170" i="5"/>
  <c r="O3170" i="5"/>
  <c r="R3169" i="5"/>
  <c r="Q3169" i="5"/>
  <c r="P3169" i="5"/>
  <c r="O3169" i="5"/>
  <c r="R3168" i="5"/>
  <c r="Q3168" i="5"/>
  <c r="P3168" i="5"/>
  <c r="O3168" i="5"/>
  <c r="R3167" i="5"/>
  <c r="Q3167" i="5"/>
  <c r="P3167" i="5"/>
  <c r="O3167" i="5"/>
  <c r="R3166" i="5"/>
  <c r="Q3166" i="5"/>
  <c r="P3166" i="5"/>
  <c r="O3166" i="5"/>
  <c r="R3165" i="5"/>
  <c r="Q3165" i="5"/>
  <c r="P3165" i="5"/>
  <c r="O3165" i="5"/>
  <c r="R3164" i="5"/>
  <c r="Q3164" i="5"/>
  <c r="P3164" i="5"/>
  <c r="O3164" i="5"/>
  <c r="R3163" i="5"/>
  <c r="Q3163" i="5"/>
  <c r="P3163" i="5"/>
  <c r="O3163" i="5"/>
  <c r="R3162" i="5"/>
  <c r="Q3162" i="5"/>
  <c r="P3162" i="5"/>
  <c r="O3162" i="5"/>
  <c r="R3161" i="5"/>
  <c r="Q3161" i="5"/>
  <c r="P3161" i="5"/>
  <c r="O3161" i="5"/>
  <c r="R3160" i="5"/>
  <c r="Q3160" i="5"/>
  <c r="P3160" i="5"/>
  <c r="O3160" i="5"/>
  <c r="R3159" i="5"/>
  <c r="Q3159" i="5"/>
  <c r="P3159" i="5"/>
  <c r="O3159" i="5"/>
  <c r="R3158" i="5"/>
  <c r="Q3158" i="5"/>
  <c r="P3158" i="5"/>
  <c r="O3158" i="5"/>
  <c r="R3157" i="5"/>
  <c r="Q3157" i="5"/>
  <c r="P3157" i="5"/>
  <c r="O3157" i="5"/>
  <c r="R3156" i="5"/>
  <c r="Q3156" i="5"/>
  <c r="P3156" i="5"/>
  <c r="O3156" i="5"/>
  <c r="R3155" i="5"/>
  <c r="Q3155" i="5"/>
  <c r="P3155" i="5"/>
  <c r="O3155" i="5"/>
  <c r="R3154" i="5"/>
  <c r="Q3154" i="5"/>
  <c r="P3154" i="5"/>
  <c r="O3154" i="5"/>
  <c r="R3153" i="5"/>
  <c r="Q3153" i="5"/>
  <c r="P3153" i="5"/>
  <c r="O3153" i="5"/>
  <c r="R3152" i="5"/>
  <c r="Q3152" i="5"/>
  <c r="P3152" i="5"/>
  <c r="O3152" i="5"/>
  <c r="R3151" i="5"/>
  <c r="Q3151" i="5"/>
  <c r="P3151" i="5"/>
  <c r="O3151" i="5"/>
  <c r="R3150" i="5"/>
  <c r="Q3150" i="5"/>
  <c r="P3150" i="5"/>
  <c r="O3150" i="5"/>
  <c r="R3149" i="5"/>
  <c r="Q3149" i="5"/>
  <c r="P3149" i="5"/>
  <c r="O3149" i="5"/>
  <c r="R3148" i="5"/>
  <c r="Q3148" i="5"/>
  <c r="P3148" i="5"/>
  <c r="O3148" i="5"/>
  <c r="R3147" i="5"/>
  <c r="Q3147" i="5"/>
  <c r="P3147" i="5"/>
  <c r="O3147" i="5"/>
  <c r="R3146" i="5"/>
  <c r="Q3146" i="5"/>
  <c r="P3146" i="5"/>
  <c r="O3146" i="5"/>
  <c r="R3145" i="5"/>
  <c r="Q3145" i="5"/>
  <c r="P3145" i="5"/>
  <c r="O3145" i="5"/>
  <c r="R3144" i="5"/>
  <c r="Q3144" i="5"/>
  <c r="P3144" i="5"/>
  <c r="O3144" i="5"/>
  <c r="R3143" i="5"/>
  <c r="Q3143" i="5"/>
  <c r="P3143" i="5"/>
  <c r="O3143" i="5"/>
  <c r="R3142" i="5"/>
  <c r="Q3142" i="5"/>
  <c r="P3142" i="5"/>
  <c r="O3142" i="5"/>
  <c r="R3141" i="5"/>
  <c r="Q3141" i="5"/>
  <c r="P3141" i="5"/>
  <c r="O3141" i="5"/>
  <c r="R3140" i="5"/>
  <c r="Q3140" i="5"/>
  <c r="P3140" i="5"/>
  <c r="O3140" i="5"/>
  <c r="R3139" i="5"/>
  <c r="Q3139" i="5"/>
  <c r="P3139" i="5"/>
  <c r="O3139" i="5"/>
  <c r="R3138" i="5"/>
  <c r="Q3138" i="5"/>
  <c r="P3138" i="5"/>
  <c r="O3138" i="5"/>
  <c r="R3137" i="5"/>
  <c r="Q3137" i="5"/>
  <c r="P3137" i="5"/>
  <c r="O3137" i="5"/>
  <c r="R3136" i="5"/>
  <c r="Q3136" i="5"/>
  <c r="P3136" i="5"/>
  <c r="O3136" i="5"/>
  <c r="R3135" i="5"/>
  <c r="Q3135" i="5"/>
  <c r="P3135" i="5"/>
  <c r="O3135" i="5"/>
  <c r="R3134" i="5"/>
  <c r="Q3134" i="5"/>
  <c r="P3134" i="5"/>
  <c r="O3134" i="5"/>
  <c r="R3133" i="5"/>
  <c r="Q3133" i="5"/>
  <c r="P3133" i="5"/>
  <c r="O3133" i="5"/>
  <c r="R3132" i="5"/>
  <c r="Q3132" i="5"/>
  <c r="P3132" i="5"/>
  <c r="O3132" i="5"/>
  <c r="R3131" i="5"/>
  <c r="Q3131" i="5"/>
  <c r="P3131" i="5"/>
  <c r="O3131" i="5"/>
  <c r="R3130" i="5"/>
  <c r="Q3130" i="5"/>
  <c r="P3130" i="5"/>
  <c r="O3130" i="5"/>
  <c r="R3129" i="5"/>
  <c r="Q3129" i="5"/>
  <c r="P3129" i="5"/>
  <c r="O3129" i="5"/>
  <c r="R3128" i="5"/>
  <c r="Q3128" i="5"/>
  <c r="P3128" i="5"/>
  <c r="O3128" i="5"/>
  <c r="R3127" i="5"/>
  <c r="Q3127" i="5"/>
  <c r="P3127" i="5"/>
  <c r="O3127" i="5"/>
  <c r="R3126" i="5"/>
  <c r="Q3126" i="5"/>
  <c r="P3126" i="5"/>
  <c r="O3126" i="5"/>
  <c r="R3125" i="5"/>
  <c r="Q3125" i="5"/>
  <c r="P3125" i="5"/>
  <c r="O3125" i="5"/>
  <c r="R3124" i="5"/>
  <c r="Q3124" i="5"/>
  <c r="P3124" i="5"/>
  <c r="O3124" i="5"/>
  <c r="R3123" i="5"/>
  <c r="Q3123" i="5"/>
  <c r="P3123" i="5"/>
  <c r="O3123" i="5"/>
  <c r="R3122" i="5"/>
  <c r="Q3122" i="5"/>
  <c r="P3122" i="5"/>
  <c r="O3122" i="5"/>
  <c r="R3121" i="5"/>
  <c r="Q3121" i="5"/>
  <c r="P3121" i="5"/>
  <c r="O3121" i="5"/>
  <c r="R3120" i="5"/>
  <c r="Q3120" i="5"/>
  <c r="P3120" i="5"/>
  <c r="O3120" i="5"/>
  <c r="R3119" i="5"/>
  <c r="Q3119" i="5"/>
  <c r="P3119" i="5"/>
  <c r="O3119" i="5"/>
  <c r="R3118" i="5"/>
  <c r="Q3118" i="5"/>
  <c r="P3118" i="5"/>
  <c r="O3118" i="5"/>
  <c r="R3117" i="5"/>
  <c r="Q3117" i="5"/>
  <c r="P3117" i="5"/>
  <c r="O3117" i="5"/>
  <c r="R3116" i="5"/>
  <c r="Q3116" i="5"/>
  <c r="P3116" i="5"/>
  <c r="O3116" i="5"/>
  <c r="R3115" i="5"/>
  <c r="Q3115" i="5"/>
  <c r="P3115" i="5"/>
  <c r="O3115" i="5"/>
  <c r="R3114" i="5"/>
  <c r="Q3114" i="5"/>
  <c r="P3114" i="5"/>
  <c r="O3114" i="5"/>
  <c r="R3113" i="5"/>
  <c r="Q3113" i="5"/>
  <c r="P3113" i="5"/>
  <c r="O3113" i="5"/>
  <c r="R3112" i="5"/>
  <c r="Q3112" i="5"/>
  <c r="P3112" i="5"/>
  <c r="O3112" i="5"/>
  <c r="R3111" i="5"/>
  <c r="Q3111" i="5"/>
  <c r="P3111" i="5"/>
  <c r="O3111" i="5"/>
  <c r="R3110" i="5"/>
  <c r="Q3110" i="5"/>
  <c r="P3110" i="5"/>
  <c r="O3110" i="5"/>
  <c r="R3109" i="5"/>
  <c r="Q3109" i="5"/>
  <c r="P3109" i="5"/>
  <c r="O3109" i="5"/>
  <c r="R3108" i="5"/>
  <c r="Q3108" i="5"/>
  <c r="P3108" i="5"/>
  <c r="O3108" i="5"/>
  <c r="R3107" i="5"/>
  <c r="Q3107" i="5"/>
  <c r="P3107" i="5"/>
  <c r="O3107" i="5"/>
  <c r="R3106" i="5"/>
  <c r="Q3106" i="5"/>
  <c r="P3106" i="5"/>
  <c r="O3106" i="5"/>
  <c r="R3105" i="5"/>
  <c r="Q3105" i="5"/>
  <c r="P3105" i="5"/>
  <c r="O3105" i="5"/>
  <c r="R3104" i="5"/>
  <c r="Q3104" i="5"/>
  <c r="P3104" i="5"/>
  <c r="O3104" i="5"/>
  <c r="R3103" i="5"/>
  <c r="Q3103" i="5"/>
  <c r="P3103" i="5"/>
  <c r="O3103" i="5"/>
  <c r="R3102" i="5"/>
  <c r="Q3102" i="5"/>
  <c r="P3102" i="5"/>
  <c r="O3102" i="5"/>
  <c r="R3101" i="5"/>
  <c r="Q3101" i="5"/>
  <c r="P3101" i="5"/>
  <c r="O3101" i="5"/>
  <c r="R3100" i="5"/>
  <c r="Q3100" i="5"/>
  <c r="P3100" i="5"/>
  <c r="O3100" i="5"/>
  <c r="R3099" i="5"/>
  <c r="Q3099" i="5"/>
  <c r="P3099" i="5"/>
  <c r="O3099" i="5"/>
  <c r="R3098" i="5"/>
  <c r="Q3098" i="5"/>
  <c r="P3098" i="5"/>
  <c r="O3098" i="5"/>
  <c r="R3097" i="5"/>
  <c r="Q3097" i="5"/>
  <c r="P3097" i="5"/>
  <c r="O3097" i="5"/>
  <c r="R3096" i="5"/>
  <c r="Q3096" i="5"/>
  <c r="P3096" i="5"/>
  <c r="O3096" i="5"/>
  <c r="R3095" i="5"/>
  <c r="Q3095" i="5"/>
  <c r="P3095" i="5"/>
  <c r="O3095" i="5"/>
  <c r="R3094" i="5"/>
  <c r="Q3094" i="5"/>
  <c r="P3094" i="5"/>
  <c r="O3094" i="5"/>
  <c r="R3093" i="5"/>
  <c r="Q3093" i="5"/>
  <c r="P3093" i="5"/>
  <c r="O3093" i="5"/>
  <c r="R3092" i="5"/>
  <c r="Q3092" i="5"/>
  <c r="P3092" i="5"/>
  <c r="O3092" i="5"/>
  <c r="R3091" i="5"/>
  <c r="Q3091" i="5"/>
  <c r="P3091" i="5"/>
  <c r="O3091" i="5"/>
  <c r="R3090" i="5"/>
  <c r="Q3090" i="5"/>
  <c r="P3090" i="5"/>
  <c r="O3090" i="5"/>
  <c r="R3089" i="5"/>
  <c r="Q3089" i="5"/>
  <c r="P3089" i="5"/>
  <c r="O3089" i="5"/>
  <c r="R3088" i="5"/>
  <c r="Q3088" i="5"/>
  <c r="P3088" i="5"/>
  <c r="O3088" i="5"/>
  <c r="R3087" i="5"/>
  <c r="Q3087" i="5"/>
  <c r="P3087" i="5"/>
  <c r="O3087" i="5"/>
  <c r="R3086" i="5"/>
  <c r="Q3086" i="5"/>
  <c r="P3086" i="5"/>
  <c r="O3086" i="5"/>
  <c r="R3085" i="5"/>
  <c r="Q3085" i="5"/>
  <c r="P3085" i="5"/>
  <c r="O3085" i="5"/>
  <c r="R3084" i="5"/>
  <c r="Q3084" i="5"/>
  <c r="P3084" i="5"/>
  <c r="O3084" i="5"/>
  <c r="R3083" i="5"/>
  <c r="Q3083" i="5"/>
  <c r="P3083" i="5"/>
  <c r="O3083" i="5"/>
  <c r="R3082" i="5"/>
  <c r="Q3082" i="5"/>
  <c r="P3082" i="5"/>
  <c r="O3082" i="5"/>
  <c r="R3081" i="5"/>
  <c r="Q3081" i="5"/>
  <c r="P3081" i="5"/>
  <c r="O3081" i="5"/>
  <c r="R3080" i="5"/>
  <c r="Q3080" i="5"/>
  <c r="P3080" i="5"/>
  <c r="O3080" i="5"/>
  <c r="R3079" i="5"/>
  <c r="Q3079" i="5"/>
  <c r="P3079" i="5"/>
  <c r="O3079" i="5"/>
  <c r="R3078" i="5"/>
  <c r="Q3078" i="5"/>
  <c r="P3078" i="5"/>
  <c r="O3078" i="5"/>
  <c r="R3077" i="5"/>
  <c r="Q3077" i="5"/>
  <c r="P3077" i="5"/>
  <c r="O3077" i="5"/>
  <c r="R3076" i="5"/>
  <c r="Q3076" i="5"/>
  <c r="P3076" i="5"/>
  <c r="O3076" i="5"/>
  <c r="R3075" i="5"/>
  <c r="Q3075" i="5"/>
  <c r="P3075" i="5"/>
  <c r="O3075" i="5"/>
  <c r="R3074" i="5"/>
  <c r="Q3074" i="5"/>
  <c r="P3074" i="5"/>
  <c r="O3074" i="5"/>
  <c r="R3073" i="5"/>
  <c r="Q3073" i="5"/>
  <c r="P3073" i="5"/>
  <c r="O3073" i="5"/>
  <c r="R3072" i="5"/>
  <c r="Q3072" i="5"/>
  <c r="P3072" i="5"/>
  <c r="O3072" i="5"/>
  <c r="R3071" i="5"/>
  <c r="Q3071" i="5"/>
  <c r="P3071" i="5"/>
  <c r="O3071" i="5"/>
  <c r="R3070" i="5"/>
  <c r="Q3070" i="5"/>
  <c r="P3070" i="5"/>
  <c r="O3070" i="5"/>
  <c r="R3069" i="5"/>
  <c r="Q3069" i="5"/>
  <c r="P3069" i="5"/>
  <c r="O3069" i="5"/>
  <c r="R3068" i="5"/>
  <c r="Q3068" i="5"/>
  <c r="P3068" i="5"/>
  <c r="O3068" i="5"/>
  <c r="R3067" i="5"/>
  <c r="Q3067" i="5"/>
  <c r="P3067" i="5"/>
  <c r="O3067" i="5"/>
  <c r="R3066" i="5"/>
  <c r="Q3066" i="5"/>
  <c r="P3066" i="5"/>
  <c r="O3066" i="5"/>
  <c r="R3065" i="5"/>
  <c r="Q3065" i="5"/>
  <c r="P3065" i="5"/>
  <c r="O3065" i="5"/>
  <c r="R3064" i="5"/>
  <c r="Q3064" i="5"/>
  <c r="P3064" i="5"/>
  <c r="O3064" i="5"/>
  <c r="R3063" i="5"/>
  <c r="Q3063" i="5"/>
  <c r="P3063" i="5"/>
  <c r="O3063" i="5"/>
  <c r="R3062" i="5"/>
  <c r="Q3062" i="5"/>
  <c r="P3062" i="5"/>
  <c r="O3062" i="5"/>
  <c r="R3061" i="5"/>
  <c r="Q3061" i="5"/>
  <c r="P3061" i="5"/>
  <c r="O3061" i="5"/>
  <c r="R3060" i="5"/>
  <c r="Q3060" i="5"/>
  <c r="P3060" i="5"/>
  <c r="O3060" i="5"/>
  <c r="R3059" i="5"/>
  <c r="Q3059" i="5"/>
  <c r="P3059" i="5"/>
  <c r="O3059" i="5"/>
  <c r="R3058" i="5"/>
  <c r="Q3058" i="5"/>
  <c r="P3058" i="5"/>
  <c r="O3058" i="5"/>
  <c r="R3057" i="5"/>
  <c r="Q3057" i="5"/>
  <c r="P3057" i="5"/>
  <c r="O3057" i="5"/>
  <c r="R3056" i="5"/>
  <c r="Q3056" i="5"/>
  <c r="P3056" i="5"/>
  <c r="O3056" i="5"/>
  <c r="R3055" i="5"/>
  <c r="Q3055" i="5"/>
  <c r="P3055" i="5"/>
  <c r="O3055" i="5"/>
  <c r="R3054" i="5"/>
  <c r="Q3054" i="5"/>
  <c r="P3054" i="5"/>
  <c r="O3054" i="5"/>
  <c r="R3053" i="5"/>
  <c r="Q3053" i="5"/>
  <c r="P3053" i="5"/>
  <c r="O3053" i="5"/>
  <c r="R3052" i="5"/>
  <c r="Q3052" i="5"/>
  <c r="P3052" i="5"/>
  <c r="O3052" i="5"/>
  <c r="R3051" i="5"/>
  <c r="Q3051" i="5"/>
  <c r="P3051" i="5"/>
  <c r="O3051" i="5"/>
  <c r="R3050" i="5"/>
  <c r="Q3050" i="5"/>
  <c r="P3050" i="5"/>
  <c r="O3050" i="5"/>
  <c r="R3049" i="5"/>
  <c r="Q3049" i="5"/>
  <c r="P3049" i="5"/>
  <c r="O3049" i="5"/>
  <c r="R3048" i="5"/>
  <c r="Q3048" i="5"/>
  <c r="P3048" i="5"/>
  <c r="O3048" i="5"/>
  <c r="R3047" i="5"/>
  <c r="Q3047" i="5"/>
  <c r="P3047" i="5"/>
  <c r="O3047" i="5"/>
  <c r="R3046" i="5"/>
  <c r="Q3046" i="5"/>
  <c r="P3046" i="5"/>
  <c r="O3046" i="5"/>
  <c r="R3045" i="5"/>
  <c r="Q3045" i="5"/>
  <c r="P3045" i="5"/>
  <c r="O3045" i="5"/>
  <c r="R3044" i="5"/>
  <c r="Q3044" i="5"/>
  <c r="P3044" i="5"/>
  <c r="O3044" i="5"/>
  <c r="R3043" i="5"/>
  <c r="Q3043" i="5"/>
  <c r="P3043" i="5"/>
  <c r="O3043" i="5"/>
  <c r="R3042" i="5"/>
  <c r="Q3042" i="5"/>
  <c r="P3042" i="5"/>
  <c r="O3042" i="5"/>
  <c r="R3041" i="5"/>
  <c r="Q3041" i="5"/>
  <c r="P3041" i="5"/>
  <c r="O3041" i="5"/>
  <c r="R3040" i="5"/>
  <c r="Q3040" i="5"/>
  <c r="P3040" i="5"/>
  <c r="O3040" i="5"/>
  <c r="R3039" i="5"/>
  <c r="Q3039" i="5"/>
  <c r="P3039" i="5"/>
  <c r="O3039" i="5"/>
  <c r="R3038" i="5"/>
  <c r="Q3038" i="5"/>
  <c r="P3038" i="5"/>
  <c r="O3038" i="5"/>
  <c r="R3037" i="5"/>
  <c r="Q3037" i="5"/>
  <c r="P3037" i="5"/>
  <c r="O3037" i="5"/>
  <c r="R3036" i="5"/>
  <c r="Q3036" i="5"/>
  <c r="P3036" i="5"/>
  <c r="O3036" i="5"/>
  <c r="R3035" i="5"/>
  <c r="Q3035" i="5"/>
  <c r="P3035" i="5"/>
  <c r="O3035" i="5"/>
  <c r="R3034" i="5"/>
  <c r="Q3034" i="5"/>
  <c r="P3034" i="5"/>
  <c r="O3034" i="5"/>
  <c r="R3033" i="5"/>
  <c r="Q3033" i="5"/>
  <c r="P3033" i="5"/>
  <c r="O3033" i="5"/>
  <c r="R3032" i="5"/>
  <c r="Q3032" i="5"/>
  <c r="P3032" i="5"/>
  <c r="O3032" i="5"/>
  <c r="R3031" i="5"/>
  <c r="Q3031" i="5"/>
  <c r="P3031" i="5"/>
  <c r="O3031" i="5"/>
  <c r="R3030" i="5"/>
  <c r="Q3030" i="5"/>
  <c r="P3030" i="5"/>
  <c r="O3030" i="5"/>
  <c r="R3029" i="5"/>
  <c r="Q3029" i="5"/>
  <c r="P3029" i="5"/>
  <c r="O3029" i="5"/>
  <c r="R3028" i="5"/>
  <c r="Q3028" i="5"/>
  <c r="P3028" i="5"/>
  <c r="O3028" i="5"/>
  <c r="R3027" i="5"/>
  <c r="Q3027" i="5"/>
  <c r="P3027" i="5"/>
  <c r="O3027" i="5"/>
  <c r="R3026" i="5"/>
  <c r="Q3026" i="5"/>
  <c r="P3026" i="5"/>
  <c r="O3026" i="5"/>
  <c r="R3025" i="5"/>
  <c r="Q3025" i="5"/>
  <c r="P3025" i="5"/>
  <c r="O3025" i="5"/>
  <c r="R3024" i="5"/>
  <c r="Q3024" i="5"/>
  <c r="P3024" i="5"/>
  <c r="O3024" i="5"/>
  <c r="R3023" i="5"/>
  <c r="Q3023" i="5"/>
  <c r="P3023" i="5"/>
  <c r="O3023" i="5"/>
  <c r="R3022" i="5"/>
  <c r="Q3022" i="5"/>
  <c r="P3022" i="5"/>
  <c r="O3022" i="5"/>
  <c r="R3021" i="5"/>
  <c r="Q3021" i="5"/>
  <c r="P3021" i="5"/>
  <c r="O3021" i="5"/>
  <c r="R3020" i="5"/>
  <c r="Q3020" i="5"/>
  <c r="P3020" i="5"/>
  <c r="O3020" i="5"/>
  <c r="R3019" i="5"/>
  <c r="Q3019" i="5"/>
  <c r="P3019" i="5"/>
  <c r="O3019" i="5"/>
  <c r="R3018" i="5"/>
  <c r="Q3018" i="5"/>
  <c r="P3018" i="5"/>
  <c r="O3018" i="5"/>
  <c r="R3017" i="5"/>
  <c r="Q3017" i="5"/>
  <c r="P3017" i="5"/>
  <c r="O3017" i="5"/>
  <c r="R3016" i="5"/>
  <c r="Q3016" i="5"/>
  <c r="P3016" i="5"/>
  <c r="O3016" i="5"/>
  <c r="R3015" i="5"/>
  <c r="Q3015" i="5"/>
  <c r="P3015" i="5"/>
  <c r="O3015" i="5"/>
  <c r="R3014" i="5"/>
  <c r="Q3014" i="5"/>
  <c r="P3014" i="5"/>
  <c r="O3014" i="5"/>
  <c r="R3013" i="5"/>
  <c r="Q3013" i="5"/>
  <c r="P3013" i="5"/>
  <c r="O3013" i="5"/>
  <c r="R3012" i="5"/>
  <c r="Q3012" i="5"/>
  <c r="P3012" i="5"/>
  <c r="O3012" i="5"/>
  <c r="R3011" i="5"/>
  <c r="Q3011" i="5"/>
  <c r="P3011" i="5"/>
  <c r="O3011" i="5"/>
  <c r="R3010" i="5"/>
  <c r="Q3010" i="5"/>
  <c r="P3010" i="5"/>
  <c r="O3010" i="5"/>
  <c r="R3009" i="5"/>
  <c r="Q3009" i="5"/>
  <c r="P3009" i="5"/>
  <c r="O3009" i="5"/>
  <c r="R3008" i="5"/>
  <c r="Q3008" i="5"/>
  <c r="P3008" i="5"/>
  <c r="O3008" i="5"/>
  <c r="R3007" i="5"/>
  <c r="Q3007" i="5"/>
  <c r="P3007" i="5"/>
  <c r="O3007" i="5"/>
  <c r="R3006" i="5"/>
  <c r="Q3006" i="5"/>
  <c r="P3006" i="5"/>
  <c r="O3006" i="5"/>
  <c r="R3005" i="5"/>
  <c r="Q3005" i="5"/>
  <c r="P3005" i="5"/>
  <c r="O3005" i="5"/>
  <c r="R3004" i="5"/>
  <c r="Q3004" i="5"/>
  <c r="P3004" i="5"/>
  <c r="O3004" i="5"/>
  <c r="R3003" i="5"/>
  <c r="Q3003" i="5"/>
  <c r="P3003" i="5"/>
  <c r="O3003" i="5"/>
  <c r="R3002" i="5"/>
  <c r="Q3002" i="5"/>
  <c r="P3002" i="5"/>
  <c r="O3002" i="5"/>
  <c r="R3001" i="5"/>
  <c r="Q3001" i="5"/>
  <c r="P3001" i="5"/>
  <c r="O3001" i="5"/>
  <c r="R3000" i="5"/>
  <c r="Q3000" i="5"/>
  <c r="P3000" i="5"/>
  <c r="O3000" i="5"/>
  <c r="R2999" i="5"/>
  <c r="Q2999" i="5"/>
  <c r="P2999" i="5"/>
  <c r="O2999" i="5"/>
  <c r="R2998" i="5"/>
  <c r="Q2998" i="5"/>
  <c r="P2998" i="5"/>
  <c r="O2998" i="5"/>
  <c r="R2997" i="5"/>
  <c r="Q2997" i="5"/>
  <c r="P2997" i="5"/>
  <c r="O2997" i="5"/>
  <c r="R2996" i="5"/>
  <c r="Q2996" i="5"/>
  <c r="P2996" i="5"/>
  <c r="O2996" i="5"/>
  <c r="R2995" i="5"/>
  <c r="Q2995" i="5"/>
  <c r="P2995" i="5"/>
  <c r="O2995" i="5"/>
  <c r="R2994" i="5"/>
  <c r="Q2994" i="5"/>
  <c r="P2994" i="5"/>
  <c r="O2994" i="5"/>
  <c r="R2993" i="5"/>
  <c r="Q2993" i="5"/>
  <c r="P2993" i="5"/>
  <c r="O2993" i="5"/>
  <c r="R2992" i="5"/>
  <c r="Q2992" i="5"/>
  <c r="P2992" i="5"/>
  <c r="O2992" i="5"/>
  <c r="R2991" i="5"/>
  <c r="Q2991" i="5"/>
  <c r="P2991" i="5"/>
  <c r="O2991" i="5"/>
  <c r="R2990" i="5"/>
  <c r="Q2990" i="5"/>
  <c r="P2990" i="5"/>
  <c r="O2990" i="5"/>
  <c r="R2989" i="5"/>
  <c r="Q2989" i="5"/>
  <c r="P2989" i="5"/>
  <c r="O2989" i="5"/>
  <c r="R2988" i="5"/>
  <c r="Q2988" i="5"/>
  <c r="P2988" i="5"/>
  <c r="O2988" i="5"/>
  <c r="R2987" i="5"/>
  <c r="Q2987" i="5"/>
  <c r="P2987" i="5"/>
  <c r="O2987" i="5"/>
  <c r="R2986" i="5"/>
  <c r="Q2986" i="5"/>
  <c r="P2986" i="5"/>
  <c r="O2986" i="5"/>
  <c r="R2985" i="5"/>
  <c r="Q2985" i="5"/>
  <c r="P2985" i="5"/>
  <c r="O2985" i="5"/>
  <c r="R2984" i="5"/>
  <c r="Q2984" i="5"/>
  <c r="P2984" i="5"/>
  <c r="O2984" i="5"/>
  <c r="R2983" i="5"/>
  <c r="Q2983" i="5"/>
  <c r="P2983" i="5"/>
  <c r="O2983" i="5"/>
  <c r="R2982" i="5"/>
  <c r="Q2982" i="5"/>
  <c r="P2982" i="5"/>
  <c r="O2982" i="5"/>
  <c r="R2981" i="5"/>
  <c r="Q2981" i="5"/>
  <c r="P2981" i="5"/>
  <c r="O2981" i="5"/>
  <c r="R2980" i="5"/>
  <c r="Q2980" i="5"/>
  <c r="P2980" i="5"/>
  <c r="O2980" i="5"/>
  <c r="R2979" i="5"/>
  <c r="Q2979" i="5"/>
  <c r="P2979" i="5"/>
  <c r="O2979" i="5"/>
  <c r="R2978" i="5"/>
  <c r="Q2978" i="5"/>
  <c r="P2978" i="5"/>
  <c r="O2978" i="5"/>
  <c r="R2977" i="5"/>
  <c r="Q2977" i="5"/>
  <c r="P2977" i="5"/>
  <c r="O2977" i="5"/>
  <c r="R2976" i="5"/>
  <c r="Q2976" i="5"/>
  <c r="P2976" i="5"/>
  <c r="O2976" i="5"/>
  <c r="R2975" i="5"/>
  <c r="Q2975" i="5"/>
  <c r="P2975" i="5"/>
  <c r="O2975" i="5"/>
  <c r="R2974" i="5"/>
  <c r="Q2974" i="5"/>
  <c r="P2974" i="5"/>
  <c r="O2974" i="5"/>
  <c r="R2973" i="5"/>
  <c r="Q2973" i="5"/>
  <c r="P2973" i="5"/>
  <c r="O2973" i="5"/>
  <c r="R2972" i="5"/>
  <c r="Q2972" i="5"/>
  <c r="P2972" i="5"/>
  <c r="O2972" i="5"/>
  <c r="R2971" i="5"/>
  <c r="Q2971" i="5"/>
  <c r="P2971" i="5"/>
  <c r="O2971" i="5"/>
  <c r="R2970" i="5"/>
  <c r="Q2970" i="5"/>
  <c r="P2970" i="5"/>
  <c r="O2970" i="5"/>
  <c r="R2969" i="5"/>
  <c r="Q2969" i="5"/>
  <c r="P2969" i="5"/>
  <c r="O2969" i="5"/>
  <c r="R2968" i="5"/>
  <c r="Q2968" i="5"/>
  <c r="P2968" i="5"/>
  <c r="O2968" i="5"/>
  <c r="R2967" i="5"/>
  <c r="Q2967" i="5"/>
  <c r="P2967" i="5"/>
  <c r="O2967" i="5"/>
  <c r="R2966" i="5"/>
  <c r="Q2966" i="5"/>
  <c r="P2966" i="5"/>
  <c r="O2966" i="5"/>
  <c r="R2965" i="5"/>
  <c r="Q2965" i="5"/>
  <c r="P2965" i="5"/>
  <c r="O2965" i="5"/>
  <c r="R2964" i="5"/>
  <c r="Q2964" i="5"/>
  <c r="P2964" i="5"/>
  <c r="O2964" i="5"/>
  <c r="R2963" i="5"/>
  <c r="Q2963" i="5"/>
  <c r="P2963" i="5"/>
  <c r="O2963" i="5"/>
  <c r="R2962" i="5"/>
  <c r="Q2962" i="5"/>
  <c r="P2962" i="5"/>
  <c r="O2962" i="5"/>
  <c r="R2961" i="5"/>
  <c r="Q2961" i="5"/>
  <c r="P2961" i="5"/>
  <c r="O2961" i="5"/>
  <c r="R2960" i="5"/>
  <c r="Q2960" i="5"/>
  <c r="P2960" i="5"/>
  <c r="O2960" i="5"/>
  <c r="R2959" i="5"/>
  <c r="Q2959" i="5"/>
  <c r="P2959" i="5"/>
  <c r="O2959" i="5"/>
  <c r="R2958" i="5"/>
  <c r="Q2958" i="5"/>
  <c r="P2958" i="5"/>
  <c r="O2958" i="5"/>
  <c r="R2957" i="5"/>
  <c r="Q2957" i="5"/>
  <c r="P2957" i="5"/>
  <c r="O2957" i="5"/>
  <c r="R2956" i="5"/>
  <c r="Q2956" i="5"/>
  <c r="P2956" i="5"/>
  <c r="O2956" i="5"/>
  <c r="R2955" i="5"/>
  <c r="Q2955" i="5"/>
  <c r="P2955" i="5"/>
  <c r="O2955" i="5"/>
  <c r="R2954" i="5"/>
  <c r="Q2954" i="5"/>
  <c r="P2954" i="5"/>
  <c r="O2954" i="5"/>
  <c r="R2953" i="5"/>
  <c r="Q2953" i="5"/>
  <c r="P2953" i="5"/>
  <c r="O2953" i="5"/>
  <c r="R2952" i="5"/>
  <c r="Q2952" i="5"/>
  <c r="P2952" i="5"/>
  <c r="O2952" i="5"/>
  <c r="R2951" i="5"/>
  <c r="Q2951" i="5"/>
  <c r="P2951" i="5"/>
  <c r="O2951" i="5"/>
  <c r="R2950" i="5"/>
  <c r="Q2950" i="5"/>
  <c r="P2950" i="5"/>
  <c r="O2950" i="5"/>
  <c r="R2949" i="5"/>
  <c r="Q2949" i="5"/>
  <c r="P2949" i="5"/>
  <c r="O2949" i="5"/>
  <c r="R2948" i="5"/>
  <c r="Q2948" i="5"/>
  <c r="P2948" i="5"/>
  <c r="O2948" i="5"/>
  <c r="R2947" i="5"/>
  <c r="Q2947" i="5"/>
  <c r="P2947" i="5"/>
  <c r="O2947" i="5"/>
  <c r="R2946" i="5"/>
  <c r="Q2946" i="5"/>
  <c r="P2946" i="5"/>
  <c r="O2946" i="5"/>
  <c r="R2945" i="5"/>
  <c r="Q2945" i="5"/>
  <c r="P2945" i="5"/>
  <c r="O2945" i="5"/>
  <c r="R2944" i="5"/>
  <c r="Q2944" i="5"/>
  <c r="P2944" i="5"/>
  <c r="O2944" i="5"/>
  <c r="R2943" i="5"/>
  <c r="Q2943" i="5"/>
  <c r="P2943" i="5"/>
  <c r="O2943" i="5"/>
  <c r="R2942" i="5"/>
  <c r="Q2942" i="5"/>
  <c r="P2942" i="5"/>
  <c r="O2942" i="5"/>
  <c r="R2941" i="5"/>
  <c r="Q2941" i="5"/>
  <c r="P2941" i="5"/>
  <c r="O2941" i="5"/>
  <c r="R2940" i="5"/>
  <c r="Q2940" i="5"/>
  <c r="P2940" i="5"/>
  <c r="O2940" i="5"/>
  <c r="R2939" i="5"/>
  <c r="Q2939" i="5"/>
  <c r="P2939" i="5"/>
  <c r="O2939" i="5"/>
  <c r="R2938" i="5"/>
  <c r="Q2938" i="5"/>
  <c r="P2938" i="5"/>
  <c r="O2938" i="5"/>
  <c r="R2937" i="5"/>
  <c r="Q2937" i="5"/>
  <c r="P2937" i="5"/>
  <c r="O2937" i="5"/>
  <c r="R2936" i="5"/>
  <c r="Q2936" i="5"/>
  <c r="P2936" i="5"/>
  <c r="O2936" i="5"/>
  <c r="R2935" i="5"/>
  <c r="Q2935" i="5"/>
  <c r="P2935" i="5"/>
  <c r="O2935" i="5"/>
  <c r="R2934" i="5"/>
  <c r="Q2934" i="5"/>
  <c r="P2934" i="5"/>
  <c r="O2934" i="5"/>
  <c r="R2933" i="5"/>
  <c r="Q2933" i="5"/>
  <c r="P2933" i="5"/>
  <c r="O2933" i="5"/>
  <c r="R2932" i="5"/>
  <c r="Q2932" i="5"/>
  <c r="P2932" i="5"/>
  <c r="O2932" i="5"/>
  <c r="R2931" i="5"/>
  <c r="Q2931" i="5"/>
  <c r="P2931" i="5"/>
  <c r="O2931" i="5"/>
  <c r="R2930" i="5"/>
  <c r="Q2930" i="5"/>
  <c r="P2930" i="5"/>
  <c r="O2930" i="5"/>
  <c r="R2929" i="5"/>
  <c r="Q2929" i="5"/>
  <c r="P2929" i="5"/>
  <c r="O2929" i="5"/>
  <c r="R2928" i="5"/>
  <c r="Q2928" i="5"/>
  <c r="P2928" i="5"/>
  <c r="O2928" i="5"/>
  <c r="R2927" i="5"/>
  <c r="Q2927" i="5"/>
  <c r="P2927" i="5"/>
  <c r="O2927" i="5"/>
  <c r="R2926" i="5"/>
  <c r="Q2926" i="5"/>
  <c r="P2926" i="5"/>
  <c r="O2926" i="5"/>
  <c r="R2925" i="5"/>
  <c r="Q2925" i="5"/>
  <c r="P2925" i="5"/>
  <c r="O2925" i="5"/>
  <c r="R2924" i="5"/>
  <c r="Q2924" i="5"/>
  <c r="P2924" i="5"/>
  <c r="O2924" i="5"/>
  <c r="R2923" i="5"/>
  <c r="Q2923" i="5"/>
  <c r="P2923" i="5"/>
  <c r="O2923" i="5"/>
  <c r="R2922" i="5"/>
  <c r="Q2922" i="5"/>
  <c r="P2922" i="5"/>
  <c r="O2922" i="5"/>
  <c r="R2921" i="5"/>
  <c r="Q2921" i="5"/>
  <c r="P2921" i="5"/>
  <c r="O2921" i="5"/>
  <c r="R2920" i="5"/>
  <c r="Q2920" i="5"/>
  <c r="P2920" i="5"/>
  <c r="O2920" i="5"/>
  <c r="R2919" i="5"/>
  <c r="Q2919" i="5"/>
  <c r="P2919" i="5"/>
  <c r="O2919" i="5"/>
  <c r="R2918" i="5"/>
  <c r="Q2918" i="5"/>
  <c r="P2918" i="5"/>
  <c r="O2918" i="5"/>
  <c r="R2917" i="5"/>
  <c r="Q2917" i="5"/>
  <c r="P2917" i="5"/>
  <c r="O2917" i="5"/>
  <c r="R2916" i="5"/>
  <c r="Q2916" i="5"/>
  <c r="P2916" i="5"/>
  <c r="O2916" i="5"/>
  <c r="R2915" i="5"/>
  <c r="Q2915" i="5"/>
  <c r="P2915" i="5"/>
  <c r="O2915" i="5"/>
  <c r="R2914" i="5"/>
  <c r="Q2914" i="5"/>
  <c r="P2914" i="5"/>
  <c r="O2914" i="5"/>
  <c r="R2913" i="5"/>
  <c r="Q2913" i="5"/>
  <c r="P2913" i="5"/>
  <c r="O2913" i="5"/>
  <c r="R2912" i="5"/>
  <c r="Q2912" i="5"/>
  <c r="P2912" i="5"/>
  <c r="O2912" i="5"/>
  <c r="R2911" i="5"/>
  <c r="Q2911" i="5"/>
  <c r="P2911" i="5"/>
  <c r="O2911" i="5"/>
  <c r="R2910" i="5"/>
  <c r="Q2910" i="5"/>
  <c r="P2910" i="5"/>
  <c r="O2910" i="5"/>
  <c r="R2909" i="5"/>
  <c r="Q2909" i="5"/>
  <c r="P2909" i="5"/>
  <c r="O2909" i="5"/>
  <c r="R2908" i="5"/>
  <c r="Q2908" i="5"/>
  <c r="P2908" i="5"/>
  <c r="O2908" i="5"/>
  <c r="R2907" i="5"/>
  <c r="Q2907" i="5"/>
  <c r="P2907" i="5"/>
  <c r="O2907" i="5"/>
  <c r="R2906" i="5"/>
  <c r="Q2906" i="5"/>
  <c r="P2906" i="5"/>
  <c r="O2906" i="5"/>
  <c r="R2905" i="5"/>
  <c r="Q2905" i="5"/>
  <c r="P2905" i="5"/>
  <c r="O2905" i="5"/>
  <c r="R2904" i="5"/>
  <c r="Q2904" i="5"/>
  <c r="P2904" i="5"/>
  <c r="O2904" i="5"/>
  <c r="R2903" i="5"/>
  <c r="Q2903" i="5"/>
  <c r="P2903" i="5"/>
  <c r="O2903" i="5"/>
  <c r="R2902" i="5"/>
  <c r="Q2902" i="5"/>
  <c r="P2902" i="5"/>
  <c r="O2902" i="5"/>
  <c r="R2901" i="5"/>
  <c r="Q2901" i="5"/>
  <c r="P2901" i="5"/>
  <c r="O2901" i="5"/>
  <c r="R2900" i="5"/>
  <c r="Q2900" i="5"/>
  <c r="P2900" i="5"/>
  <c r="O2900" i="5"/>
  <c r="R2899" i="5"/>
  <c r="Q2899" i="5"/>
  <c r="P2899" i="5"/>
  <c r="O2899" i="5"/>
  <c r="R2898" i="5"/>
  <c r="Q2898" i="5"/>
  <c r="P2898" i="5"/>
  <c r="O2898" i="5"/>
  <c r="R2897" i="5"/>
  <c r="Q2897" i="5"/>
  <c r="P2897" i="5"/>
  <c r="O2897" i="5"/>
  <c r="R2896" i="5"/>
  <c r="Q2896" i="5"/>
  <c r="P2896" i="5"/>
  <c r="O2896" i="5"/>
  <c r="R2895" i="5"/>
  <c r="Q2895" i="5"/>
  <c r="P2895" i="5"/>
  <c r="O2895" i="5"/>
  <c r="R2894" i="5"/>
  <c r="Q2894" i="5"/>
  <c r="P2894" i="5"/>
  <c r="O2894" i="5"/>
  <c r="R2893" i="5"/>
  <c r="Q2893" i="5"/>
  <c r="P2893" i="5"/>
  <c r="O2893" i="5"/>
  <c r="R2892" i="5"/>
  <c r="Q2892" i="5"/>
  <c r="P2892" i="5"/>
  <c r="O2892" i="5"/>
  <c r="R2891" i="5"/>
  <c r="Q2891" i="5"/>
  <c r="P2891" i="5"/>
  <c r="O2891" i="5"/>
  <c r="R2890" i="5"/>
  <c r="Q2890" i="5"/>
  <c r="P2890" i="5"/>
  <c r="O2890" i="5"/>
  <c r="R2889" i="5"/>
  <c r="Q2889" i="5"/>
  <c r="P2889" i="5"/>
  <c r="O2889" i="5"/>
  <c r="R2888" i="5"/>
  <c r="Q2888" i="5"/>
  <c r="P2888" i="5"/>
  <c r="O2888" i="5"/>
  <c r="R2887" i="5"/>
  <c r="Q2887" i="5"/>
  <c r="P2887" i="5"/>
  <c r="O2887" i="5"/>
  <c r="R2886" i="5"/>
  <c r="Q2886" i="5"/>
  <c r="P2886" i="5"/>
  <c r="O2886" i="5"/>
  <c r="R2885" i="5"/>
  <c r="Q2885" i="5"/>
  <c r="P2885" i="5"/>
  <c r="O2885" i="5"/>
  <c r="R2884" i="5"/>
  <c r="Q2884" i="5"/>
  <c r="P2884" i="5"/>
  <c r="O2884" i="5"/>
  <c r="R2883" i="5"/>
  <c r="Q2883" i="5"/>
  <c r="P2883" i="5"/>
  <c r="O2883" i="5"/>
  <c r="R2882" i="5"/>
  <c r="Q2882" i="5"/>
  <c r="P2882" i="5"/>
  <c r="O2882" i="5"/>
  <c r="R2881" i="5"/>
  <c r="Q2881" i="5"/>
  <c r="P2881" i="5"/>
  <c r="O2881" i="5"/>
  <c r="R2880" i="5"/>
  <c r="Q2880" i="5"/>
  <c r="P2880" i="5"/>
  <c r="O2880" i="5"/>
  <c r="R2879" i="5"/>
  <c r="Q2879" i="5"/>
  <c r="P2879" i="5"/>
  <c r="O2879" i="5"/>
  <c r="R2878" i="5"/>
  <c r="Q2878" i="5"/>
  <c r="P2878" i="5"/>
  <c r="O2878" i="5"/>
  <c r="R2877" i="5"/>
  <c r="Q2877" i="5"/>
  <c r="P2877" i="5"/>
  <c r="O2877" i="5"/>
  <c r="R2876" i="5"/>
  <c r="Q2876" i="5"/>
  <c r="P2876" i="5"/>
  <c r="O2876" i="5"/>
  <c r="R2875" i="5"/>
  <c r="Q2875" i="5"/>
  <c r="P2875" i="5"/>
  <c r="O2875" i="5"/>
  <c r="R2874" i="5"/>
  <c r="Q2874" i="5"/>
  <c r="P2874" i="5"/>
  <c r="O2874" i="5"/>
  <c r="R2873" i="5"/>
  <c r="Q2873" i="5"/>
  <c r="P2873" i="5"/>
  <c r="O2873" i="5"/>
  <c r="R2872" i="5"/>
  <c r="Q2872" i="5"/>
  <c r="P2872" i="5"/>
  <c r="O2872" i="5"/>
  <c r="R2871" i="5"/>
  <c r="Q2871" i="5"/>
  <c r="P2871" i="5"/>
  <c r="O2871" i="5"/>
  <c r="R2870" i="5"/>
  <c r="Q2870" i="5"/>
  <c r="P2870" i="5"/>
  <c r="O2870" i="5"/>
  <c r="R2869" i="5"/>
  <c r="Q2869" i="5"/>
  <c r="P2869" i="5"/>
  <c r="O2869" i="5"/>
  <c r="R2868" i="5"/>
  <c r="Q2868" i="5"/>
  <c r="P2868" i="5"/>
  <c r="O2868" i="5"/>
  <c r="R2867" i="5"/>
  <c r="Q2867" i="5"/>
  <c r="P2867" i="5"/>
  <c r="O2867" i="5"/>
  <c r="R2866" i="5"/>
  <c r="Q2866" i="5"/>
  <c r="P2866" i="5"/>
  <c r="O2866" i="5"/>
  <c r="R2865" i="5"/>
  <c r="Q2865" i="5"/>
  <c r="P2865" i="5"/>
  <c r="O2865" i="5"/>
  <c r="R2864" i="5"/>
  <c r="Q2864" i="5"/>
  <c r="P2864" i="5"/>
  <c r="O2864" i="5"/>
  <c r="R2863" i="5"/>
  <c r="Q2863" i="5"/>
  <c r="P2863" i="5"/>
  <c r="O2863" i="5"/>
  <c r="R2862" i="5"/>
  <c r="Q2862" i="5"/>
  <c r="P2862" i="5"/>
  <c r="O2862" i="5"/>
  <c r="R2861" i="5"/>
  <c r="Q2861" i="5"/>
  <c r="P2861" i="5"/>
  <c r="O2861" i="5"/>
  <c r="R2860" i="5"/>
  <c r="Q2860" i="5"/>
  <c r="P2860" i="5"/>
  <c r="O2860" i="5"/>
  <c r="R2859" i="5"/>
  <c r="Q2859" i="5"/>
  <c r="P2859" i="5"/>
  <c r="O2859" i="5"/>
  <c r="R2858" i="5"/>
  <c r="Q2858" i="5"/>
  <c r="P2858" i="5"/>
  <c r="O2858" i="5"/>
  <c r="R2857" i="5"/>
  <c r="Q2857" i="5"/>
  <c r="P2857" i="5"/>
  <c r="O2857" i="5"/>
  <c r="R2856" i="5"/>
  <c r="Q2856" i="5"/>
  <c r="P2856" i="5"/>
  <c r="O2856" i="5"/>
  <c r="R2855" i="5"/>
  <c r="Q2855" i="5"/>
  <c r="P2855" i="5"/>
  <c r="O2855" i="5"/>
  <c r="R2854" i="5"/>
  <c r="Q2854" i="5"/>
  <c r="P2854" i="5"/>
  <c r="O2854" i="5"/>
  <c r="R2853" i="5"/>
  <c r="Q2853" i="5"/>
  <c r="P2853" i="5"/>
  <c r="O2853" i="5"/>
  <c r="R2852" i="5"/>
  <c r="Q2852" i="5"/>
  <c r="P2852" i="5"/>
  <c r="O2852" i="5"/>
  <c r="R2851" i="5"/>
  <c r="Q2851" i="5"/>
  <c r="P2851" i="5"/>
  <c r="O2851" i="5"/>
  <c r="R2850" i="5"/>
  <c r="Q2850" i="5"/>
  <c r="P2850" i="5"/>
  <c r="O2850" i="5"/>
  <c r="R2849" i="5"/>
  <c r="Q2849" i="5"/>
  <c r="P2849" i="5"/>
  <c r="O2849" i="5"/>
  <c r="R2848" i="5"/>
  <c r="Q2848" i="5"/>
  <c r="P2848" i="5"/>
  <c r="O2848" i="5"/>
  <c r="R2847" i="5"/>
  <c r="Q2847" i="5"/>
  <c r="P2847" i="5"/>
  <c r="O2847" i="5"/>
  <c r="R2846" i="5"/>
  <c r="Q2846" i="5"/>
  <c r="P2846" i="5"/>
  <c r="O2846" i="5"/>
  <c r="R2845" i="5"/>
  <c r="Q2845" i="5"/>
  <c r="P2845" i="5"/>
  <c r="O2845" i="5"/>
  <c r="R2844" i="5"/>
  <c r="Q2844" i="5"/>
  <c r="P2844" i="5"/>
  <c r="O2844" i="5"/>
  <c r="R2843" i="5"/>
  <c r="Q2843" i="5"/>
  <c r="P2843" i="5"/>
  <c r="O2843" i="5"/>
  <c r="R2842" i="5"/>
  <c r="Q2842" i="5"/>
  <c r="P2842" i="5"/>
  <c r="O2842" i="5"/>
  <c r="R2841" i="5"/>
  <c r="Q2841" i="5"/>
  <c r="P2841" i="5"/>
  <c r="O2841" i="5"/>
  <c r="R2840" i="5"/>
  <c r="Q2840" i="5"/>
  <c r="P2840" i="5"/>
  <c r="O2840" i="5"/>
  <c r="R2839" i="5"/>
  <c r="Q2839" i="5"/>
  <c r="P2839" i="5"/>
  <c r="O2839" i="5"/>
  <c r="R2838" i="5"/>
  <c r="Q2838" i="5"/>
  <c r="P2838" i="5"/>
  <c r="O2838" i="5"/>
  <c r="R2837" i="5"/>
  <c r="Q2837" i="5"/>
  <c r="P2837" i="5"/>
  <c r="O2837" i="5"/>
  <c r="R2836" i="5"/>
  <c r="Q2836" i="5"/>
  <c r="P2836" i="5"/>
  <c r="O2836" i="5"/>
  <c r="Q2835" i="5"/>
  <c r="R2835" i="5"/>
  <c r="P2835" i="5"/>
  <c r="O2835" i="5"/>
  <c r="Q2834" i="5"/>
  <c r="R2834" i="5"/>
  <c r="P2834" i="5"/>
  <c r="O2834" i="5"/>
  <c r="R2833" i="5"/>
  <c r="Q2833" i="5"/>
  <c r="P2833" i="5"/>
  <c r="O2833" i="5"/>
  <c r="R2832" i="5"/>
  <c r="Q2832" i="5"/>
  <c r="P2832" i="5"/>
  <c r="O2832" i="5"/>
  <c r="R2831" i="5"/>
  <c r="Q2831" i="5"/>
  <c r="P2831" i="5"/>
  <c r="O2831" i="5"/>
  <c r="R2830" i="5"/>
  <c r="Q2830" i="5"/>
  <c r="P2830" i="5"/>
  <c r="O2830" i="5"/>
  <c r="R2829" i="5"/>
  <c r="Q2829" i="5"/>
  <c r="P2829" i="5"/>
  <c r="O2829" i="5"/>
  <c r="R2828" i="5"/>
  <c r="Q2828" i="5"/>
  <c r="P2828" i="5"/>
  <c r="O2828" i="5"/>
  <c r="R2827" i="5"/>
  <c r="Q2827" i="5"/>
  <c r="P2827" i="5"/>
  <c r="O2827" i="5"/>
  <c r="R2826" i="5"/>
  <c r="Q2826" i="5"/>
  <c r="P2826" i="5"/>
  <c r="O2826" i="5"/>
  <c r="R2825" i="5"/>
  <c r="Q2825" i="5"/>
  <c r="P2825" i="5"/>
  <c r="O2825" i="5"/>
  <c r="R2824" i="5"/>
  <c r="Q2824" i="5"/>
  <c r="P2824" i="5"/>
  <c r="O2824" i="5"/>
  <c r="R2823" i="5"/>
  <c r="Q2823" i="5"/>
  <c r="P2823" i="5"/>
  <c r="O2823" i="5"/>
  <c r="R2822" i="5"/>
  <c r="Q2822" i="5"/>
  <c r="P2822" i="5"/>
  <c r="O2822" i="5"/>
  <c r="R2821" i="5"/>
  <c r="Q2821" i="5"/>
  <c r="P2821" i="5"/>
  <c r="O2821" i="5"/>
  <c r="R2820" i="5"/>
  <c r="Q2820" i="5"/>
  <c r="P2820" i="5"/>
  <c r="O2820" i="5"/>
  <c r="R2819" i="5"/>
  <c r="Q2819" i="5"/>
  <c r="P2819" i="5"/>
  <c r="O2819" i="5"/>
  <c r="R2818" i="5"/>
  <c r="Q2818" i="5"/>
  <c r="P2818" i="5"/>
  <c r="O2818" i="5"/>
  <c r="R2817" i="5"/>
  <c r="Q2817" i="5"/>
  <c r="P2817" i="5"/>
  <c r="O2817" i="5"/>
  <c r="R2816" i="5"/>
  <c r="Q2816" i="5"/>
  <c r="P2816" i="5"/>
  <c r="O2816" i="5"/>
  <c r="R2815" i="5"/>
  <c r="Q2815" i="5"/>
  <c r="P2815" i="5"/>
  <c r="O2815" i="5"/>
  <c r="R2814" i="5"/>
  <c r="Q2814" i="5"/>
  <c r="P2814" i="5"/>
  <c r="O2814" i="5"/>
  <c r="R2813" i="5"/>
  <c r="Q2813" i="5"/>
  <c r="P2813" i="5"/>
  <c r="O2813" i="5"/>
  <c r="R2812" i="5"/>
  <c r="Q2812" i="5"/>
  <c r="P2812" i="5"/>
  <c r="O2812" i="5"/>
  <c r="R2811" i="5"/>
  <c r="Q2811" i="5"/>
  <c r="P2811" i="5"/>
  <c r="O2811" i="5"/>
  <c r="R2810" i="5"/>
  <c r="Q2810" i="5"/>
  <c r="P2810" i="5"/>
  <c r="O2810" i="5"/>
  <c r="R2809" i="5"/>
  <c r="Q2809" i="5"/>
  <c r="P2809" i="5"/>
  <c r="O2809" i="5"/>
  <c r="R2808" i="5"/>
  <c r="Q2808" i="5"/>
  <c r="P2808" i="5"/>
  <c r="O2808" i="5"/>
  <c r="R2807" i="5"/>
  <c r="Q2807" i="5"/>
  <c r="P2807" i="5"/>
  <c r="O2807" i="5"/>
  <c r="R2806" i="5"/>
  <c r="Q2806" i="5"/>
  <c r="P2806" i="5"/>
  <c r="O2806" i="5"/>
  <c r="R2805" i="5"/>
  <c r="Q2805" i="5"/>
  <c r="P2805" i="5"/>
  <c r="O2805" i="5"/>
  <c r="R2804" i="5"/>
  <c r="Q2804" i="5"/>
  <c r="P2804" i="5"/>
  <c r="O2804" i="5"/>
  <c r="R2803" i="5"/>
  <c r="Q2803" i="5"/>
  <c r="P2803" i="5"/>
  <c r="O2803" i="5"/>
  <c r="R2802" i="5"/>
  <c r="Q2802" i="5"/>
  <c r="P2802" i="5"/>
  <c r="O2802" i="5"/>
  <c r="R2801" i="5"/>
  <c r="Q2801" i="5"/>
  <c r="P2801" i="5"/>
  <c r="O2801" i="5"/>
  <c r="R2800" i="5"/>
  <c r="Q2800" i="5"/>
  <c r="P2800" i="5"/>
  <c r="O2800" i="5"/>
  <c r="R2799" i="5"/>
  <c r="Q2799" i="5"/>
  <c r="P2799" i="5"/>
  <c r="O2799" i="5"/>
  <c r="R2798" i="5"/>
  <c r="Q2798" i="5"/>
  <c r="P2798" i="5"/>
  <c r="O2798" i="5"/>
  <c r="R2797" i="5"/>
  <c r="Q2797" i="5"/>
  <c r="P2797" i="5"/>
  <c r="O2797" i="5"/>
  <c r="R2796" i="5"/>
  <c r="Q2796" i="5"/>
  <c r="P2796" i="5"/>
  <c r="O2796" i="5"/>
  <c r="R2795" i="5"/>
  <c r="Q2795" i="5"/>
  <c r="P2795" i="5"/>
  <c r="O2795" i="5"/>
  <c r="R2794" i="5"/>
  <c r="Q2794" i="5"/>
  <c r="P2794" i="5"/>
  <c r="O2794" i="5"/>
  <c r="R2793" i="5"/>
  <c r="Q2793" i="5"/>
  <c r="P2793" i="5"/>
  <c r="O2793" i="5"/>
  <c r="R2792" i="5"/>
  <c r="Q2792" i="5"/>
  <c r="P2792" i="5"/>
  <c r="O2792" i="5"/>
  <c r="R2791" i="5"/>
  <c r="Q2791" i="5"/>
  <c r="P2791" i="5"/>
  <c r="O2791" i="5"/>
  <c r="R2790" i="5"/>
  <c r="Q2790" i="5"/>
  <c r="P2790" i="5"/>
  <c r="O2790" i="5"/>
  <c r="R2789" i="5"/>
  <c r="Q2789" i="5"/>
  <c r="P2789" i="5"/>
  <c r="O2789" i="5"/>
  <c r="R2788" i="5"/>
  <c r="Q2788" i="5"/>
  <c r="P2788" i="5"/>
  <c r="O2788" i="5"/>
  <c r="R2787" i="5"/>
  <c r="Q2787" i="5"/>
  <c r="P2787" i="5"/>
  <c r="O2787" i="5"/>
  <c r="R2786" i="5"/>
  <c r="Q2786" i="5"/>
  <c r="P2786" i="5"/>
  <c r="O2786" i="5"/>
  <c r="R2785" i="5"/>
  <c r="Q2785" i="5"/>
  <c r="P2785" i="5"/>
  <c r="O2785" i="5"/>
  <c r="R2784" i="5"/>
  <c r="Q2784" i="5"/>
  <c r="P2784" i="5"/>
  <c r="O2784" i="5"/>
  <c r="R2783" i="5"/>
  <c r="Q2783" i="5"/>
  <c r="P2783" i="5"/>
  <c r="O2783" i="5"/>
  <c r="R2782" i="5"/>
  <c r="Q2782" i="5"/>
  <c r="P2782" i="5"/>
  <c r="O2782" i="5"/>
  <c r="R2781" i="5"/>
  <c r="Q2781" i="5"/>
  <c r="P2781" i="5"/>
  <c r="O2781" i="5"/>
  <c r="R2780" i="5"/>
  <c r="Q2780" i="5"/>
  <c r="P2780" i="5"/>
  <c r="O2780" i="5"/>
  <c r="R2779" i="5"/>
  <c r="Q2779" i="5"/>
  <c r="P2779" i="5"/>
  <c r="O2779" i="5"/>
  <c r="R2778" i="5"/>
  <c r="Q2778" i="5"/>
  <c r="P2778" i="5"/>
  <c r="O2778" i="5"/>
  <c r="R2777" i="5"/>
  <c r="Q2777" i="5"/>
  <c r="P2777" i="5"/>
  <c r="O2777" i="5"/>
  <c r="R2776" i="5"/>
  <c r="Q2776" i="5"/>
  <c r="P2776" i="5"/>
  <c r="O2776" i="5"/>
  <c r="R2775" i="5"/>
  <c r="Q2775" i="5"/>
  <c r="P2775" i="5"/>
  <c r="O2775" i="5"/>
  <c r="R2774" i="5"/>
  <c r="Q2774" i="5"/>
  <c r="P2774" i="5"/>
  <c r="O2774" i="5"/>
  <c r="Q2773" i="5"/>
  <c r="R2773" i="5"/>
  <c r="P2773" i="5"/>
  <c r="O2773" i="5"/>
  <c r="Q2772" i="5"/>
  <c r="R2772" i="5"/>
  <c r="P2772" i="5"/>
  <c r="O2772" i="5"/>
  <c r="Q2771" i="5"/>
  <c r="R2771" i="5"/>
  <c r="P2771" i="5"/>
  <c r="O2771" i="5"/>
  <c r="Q2770" i="5"/>
  <c r="R2770" i="5"/>
  <c r="P2770" i="5"/>
  <c r="O2770" i="5"/>
  <c r="Q2769" i="5"/>
  <c r="R2769" i="5"/>
  <c r="P2769" i="5"/>
  <c r="O2769" i="5"/>
  <c r="Q2768" i="5"/>
  <c r="R2768" i="5"/>
  <c r="P2768" i="5"/>
  <c r="O2768" i="5"/>
  <c r="Q2767" i="5"/>
  <c r="R2767" i="5"/>
  <c r="P2767" i="5"/>
  <c r="O2767" i="5"/>
  <c r="Q2766" i="5"/>
  <c r="R2766" i="5"/>
  <c r="P2766" i="5"/>
  <c r="O2766" i="5"/>
  <c r="Q2765" i="5"/>
  <c r="R2765" i="5"/>
  <c r="P2765" i="5"/>
  <c r="O2765" i="5"/>
  <c r="Q2764" i="5"/>
  <c r="R2764" i="5"/>
  <c r="P2764" i="5"/>
  <c r="O2764" i="5"/>
  <c r="Q2763" i="5"/>
  <c r="R2763" i="5"/>
  <c r="P2763" i="5"/>
  <c r="O2763" i="5"/>
  <c r="Q2762" i="5"/>
  <c r="R2762" i="5"/>
  <c r="P2762" i="5"/>
  <c r="O2762" i="5"/>
  <c r="Q2761" i="5"/>
  <c r="R2761" i="5"/>
  <c r="P2761" i="5"/>
  <c r="O2761" i="5"/>
  <c r="Q2760" i="5"/>
  <c r="R2760" i="5"/>
  <c r="P2760" i="5"/>
  <c r="O2760" i="5"/>
  <c r="Q2759" i="5"/>
  <c r="R2759" i="5"/>
  <c r="P2759" i="5"/>
  <c r="O2759" i="5"/>
  <c r="Q2758" i="5"/>
  <c r="R2758" i="5"/>
  <c r="P2758" i="5"/>
  <c r="O2758" i="5"/>
  <c r="Q2757" i="5"/>
  <c r="R2757" i="5"/>
  <c r="P2757" i="5"/>
  <c r="O2757" i="5"/>
  <c r="Q2756" i="5"/>
  <c r="R2756" i="5"/>
  <c r="P2756" i="5"/>
  <c r="O2756" i="5"/>
  <c r="Q2755" i="5"/>
  <c r="R2755" i="5"/>
  <c r="P2755" i="5"/>
  <c r="O2755" i="5"/>
  <c r="Q2754" i="5"/>
  <c r="R2754" i="5"/>
  <c r="P2754" i="5"/>
  <c r="O2754" i="5"/>
  <c r="Q2753" i="5"/>
  <c r="R2753" i="5"/>
  <c r="P2753" i="5"/>
  <c r="O2753" i="5"/>
  <c r="Q2752" i="5"/>
  <c r="R2752" i="5"/>
  <c r="P2752" i="5"/>
  <c r="O2752" i="5"/>
  <c r="Q2751" i="5"/>
  <c r="R2751" i="5"/>
  <c r="P2751" i="5"/>
  <c r="O2751" i="5"/>
  <c r="Q2750" i="5"/>
  <c r="R2750" i="5"/>
  <c r="P2750" i="5"/>
  <c r="O2750" i="5"/>
  <c r="Q2749" i="5"/>
  <c r="R2749" i="5"/>
  <c r="P2749" i="5"/>
  <c r="O2749" i="5"/>
  <c r="Q2748" i="5"/>
  <c r="R2748" i="5"/>
  <c r="P2748" i="5"/>
  <c r="O2748" i="5"/>
  <c r="Q2747" i="5"/>
  <c r="R2747" i="5"/>
  <c r="P2747" i="5"/>
  <c r="O2747" i="5"/>
  <c r="Q2746" i="5"/>
  <c r="R2746" i="5"/>
  <c r="P2746" i="5"/>
  <c r="O2746" i="5"/>
  <c r="Q2745" i="5"/>
  <c r="R2745" i="5"/>
  <c r="P2745" i="5"/>
  <c r="O2745" i="5"/>
  <c r="Q2744" i="5"/>
  <c r="R2744" i="5"/>
  <c r="P2744" i="5"/>
  <c r="O2744" i="5"/>
  <c r="Q2743" i="5"/>
  <c r="R2743" i="5"/>
  <c r="P2743" i="5"/>
  <c r="O2743" i="5"/>
  <c r="Q2742" i="5"/>
  <c r="R2742" i="5"/>
  <c r="P2742" i="5"/>
  <c r="O2742" i="5"/>
  <c r="Q2741" i="5"/>
  <c r="R2741" i="5"/>
  <c r="P2741" i="5"/>
  <c r="O2741" i="5"/>
  <c r="Q2740" i="5"/>
  <c r="R2740" i="5"/>
  <c r="P2740" i="5"/>
  <c r="O2740" i="5"/>
  <c r="Q2739" i="5"/>
  <c r="R2739" i="5"/>
  <c r="P2739" i="5"/>
  <c r="O2739" i="5"/>
  <c r="Q2738" i="5"/>
  <c r="R2738" i="5"/>
  <c r="P2738" i="5"/>
  <c r="O2738" i="5"/>
  <c r="Q2737" i="5"/>
  <c r="R2737" i="5"/>
  <c r="P2737" i="5"/>
  <c r="O2737" i="5"/>
  <c r="Q2736" i="5"/>
  <c r="R2736" i="5"/>
  <c r="P2736" i="5"/>
  <c r="O2736" i="5"/>
  <c r="Q2735" i="5"/>
  <c r="R2735" i="5"/>
  <c r="P2735" i="5"/>
  <c r="O2735" i="5"/>
  <c r="Q2734" i="5"/>
  <c r="R2734" i="5"/>
  <c r="P2734" i="5"/>
  <c r="O2734" i="5"/>
  <c r="Q2733" i="5"/>
  <c r="R2733" i="5"/>
  <c r="P2733" i="5"/>
  <c r="O2733" i="5"/>
  <c r="Q2732" i="5"/>
  <c r="R2732" i="5"/>
  <c r="P2732" i="5"/>
  <c r="O2732" i="5"/>
  <c r="Q2731" i="5"/>
  <c r="R2731" i="5"/>
  <c r="P2731" i="5"/>
  <c r="O2731" i="5"/>
  <c r="Q2730" i="5"/>
  <c r="R2730" i="5"/>
  <c r="P2730" i="5"/>
  <c r="O2730" i="5"/>
  <c r="Q2729" i="5"/>
  <c r="R2729" i="5"/>
  <c r="P2729" i="5"/>
  <c r="O2729" i="5"/>
  <c r="Q2728" i="5"/>
  <c r="R2728" i="5"/>
  <c r="P2728" i="5"/>
  <c r="O2728" i="5"/>
  <c r="Q2727" i="5"/>
  <c r="R2727" i="5"/>
  <c r="P2727" i="5"/>
  <c r="O2727" i="5"/>
  <c r="Q2726" i="5"/>
  <c r="R2726" i="5"/>
  <c r="P2726" i="5"/>
  <c r="O2726" i="5"/>
  <c r="Q2725" i="5"/>
  <c r="R2725" i="5"/>
  <c r="P2725" i="5"/>
  <c r="O2725" i="5"/>
  <c r="Q2724" i="5"/>
  <c r="R2724" i="5"/>
  <c r="P2724" i="5"/>
  <c r="O2724" i="5"/>
  <c r="Q2723" i="5"/>
  <c r="R2723" i="5"/>
  <c r="P2723" i="5"/>
  <c r="O2723" i="5"/>
  <c r="Q2722" i="5"/>
  <c r="R2722" i="5"/>
  <c r="P2722" i="5"/>
  <c r="O2722" i="5"/>
  <c r="Q2721" i="5"/>
  <c r="R2721" i="5"/>
  <c r="P2721" i="5"/>
  <c r="O2721" i="5"/>
  <c r="Q2720" i="5"/>
  <c r="R2720" i="5"/>
  <c r="P2720" i="5"/>
  <c r="O2720" i="5"/>
  <c r="Q2719" i="5"/>
  <c r="R2719" i="5"/>
  <c r="P2719" i="5"/>
  <c r="O2719" i="5"/>
  <c r="Q2718" i="5"/>
  <c r="R2718" i="5"/>
  <c r="P2718" i="5"/>
  <c r="O2718" i="5"/>
  <c r="Q2717" i="5"/>
  <c r="R2717" i="5"/>
  <c r="P2717" i="5"/>
  <c r="O2717" i="5"/>
  <c r="Q2716" i="5"/>
  <c r="R2716" i="5"/>
  <c r="P2716" i="5"/>
  <c r="O2716" i="5"/>
  <c r="Q2715" i="5"/>
  <c r="R2715" i="5"/>
  <c r="P2715" i="5"/>
  <c r="O2715" i="5"/>
  <c r="Q2714" i="5"/>
  <c r="R2714" i="5"/>
  <c r="P2714" i="5"/>
  <c r="O2714" i="5"/>
  <c r="Q2713" i="5"/>
  <c r="R2713" i="5"/>
  <c r="P2713" i="5"/>
  <c r="O2713" i="5"/>
  <c r="Q2712" i="5"/>
  <c r="R2712" i="5"/>
  <c r="P2712" i="5"/>
  <c r="O2712" i="5"/>
  <c r="Q2711" i="5"/>
  <c r="R2711" i="5"/>
  <c r="P2711" i="5"/>
  <c r="O2711" i="5"/>
  <c r="Q2710" i="5"/>
  <c r="R2710" i="5"/>
  <c r="P2710" i="5"/>
  <c r="O2710" i="5"/>
  <c r="Q2709" i="5"/>
  <c r="R2709" i="5"/>
  <c r="P2709" i="5"/>
  <c r="O2709" i="5"/>
  <c r="Q2708" i="5"/>
  <c r="R2708" i="5"/>
  <c r="P2708" i="5"/>
  <c r="O2708" i="5"/>
  <c r="Q2707" i="5"/>
  <c r="R2707" i="5"/>
  <c r="P2707" i="5"/>
  <c r="O2707" i="5"/>
  <c r="Q2706" i="5"/>
  <c r="R2706" i="5"/>
  <c r="P2706" i="5"/>
  <c r="O2706" i="5"/>
  <c r="Q2705" i="5"/>
  <c r="R2705" i="5"/>
  <c r="P2705" i="5"/>
  <c r="O2705" i="5"/>
  <c r="Q2704" i="5"/>
  <c r="R2704" i="5"/>
  <c r="P2704" i="5"/>
  <c r="O2704" i="5"/>
  <c r="Q2703" i="5"/>
  <c r="R2703" i="5"/>
  <c r="P2703" i="5"/>
  <c r="O2703" i="5"/>
  <c r="Q2702" i="5"/>
  <c r="R2702" i="5"/>
  <c r="P2702" i="5"/>
  <c r="O2702" i="5"/>
  <c r="Q2701" i="5"/>
  <c r="R2701" i="5"/>
  <c r="P2701" i="5"/>
  <c r="O2701" i="5"/>
  <c r="Q2700" i="5"/>
  <c r="R2700" i="5"/>
  <c r="P2700" i="5"/>
  <c r="O2700" i="5"/>
  <c r="Q2699" i="5"/>
  <c r="R2699" i="5"/>
  <c r="P2699" i="5"/>
  <c r="O2699" i="5"/>
  <c r="Q2698" i="5"/>
  <c r="R2698" i="5"/>
  <c r="P2698" i="5"/>
  <c r="O2698" i="5"/>
  <c r="Q2697" i="5"/>
  <c r="R2697" i="5"/>
  <c r="P2697" i="5"/>
  <c r="O2697" i="5"/>
  <c r="Q2696" i="5"/>
  <c r="R2696" i="5"/>
  <c r="P2696" i="5"/>
  <c r="O2696" i="5"/>
  <c r="Q2695" i="5"/>
  <c r="R2695" i="5"/>
  <c r="P2695" i="5"/>
  <c r="O2695" i="5"/>
  <c r="Q2694" i="5"/>
  <c r="R2694" i="5"/>
  <c r="P2694" i="5"/>
  <c r="O2694" i="5"/>
  <c r="Q2693" i="5"/>
  <c r="R2693" i="5"/>
  <c r="P2693" i="5"/>
  <c r="O2693" i="5"/>
  <c r="Q2692" i="5"/>
  <c r="R2692" i="5"/>
  <c r="P2692" i="5"/>
  <c r="O2692" i="5"/>
  <c r="Q2691" i="5"/>
  <c r="R2691" i="5"/>
  <c r="P2691" i="5"/>
  <c r="O2691" i="5"/>
  <c r="Q2690" i="5"/>
  <c r="R2690" i="5"/>
  <c r="P2690" i="5"/>
  <c r="O2690" i="5"/>
  <c r="Q2689" i="5"/>
  <c r="R2689" i="5"/>
  <c r="P2689" i="5"/>
  <c r="O2689" i="5"/>
  <c r="Q2688" i="5"/>
  <c r="R2688" i="5"/>
  <c r="P2688" i="5"/>
  <c r="O2688" i="5"/>
  <c r="Q2687" i="5"/>
  <c r="R2687" i="5"/>
  <c r="P2687" i="5"/>
  <c r="O2687" i="5"/>
  <c r="Q2686" i="5"/>
  <c r="R2686" i="5"/>
  <c r="P2686" i="5"/>
  <c r="O2686" i="5"/>
  <c r="Q2685" i="5"/>
  <c r="R2685" i="5"/>
  <c r="P2685" i="5"/>
  <c r="O2685" i="5"/>
  <c r="Q2684" i="5"/>
  <c r="R2684" i="5"/>
  <c r="P2684" i="5"/>
  <c r="O2684" i="5"/>
  <c r="Q2683" i="5"/>
  <c r="R2683" i="5"/>
  <c r="P2683" i="5"/>
  <c r="O2683" i="5"/>
  <c r="Q2682" i="5"/>
  <c r="R2682" i="5"/>
  <c r="P2682" i="5"/>
  <c r="O2682" i="5"/>
  <c r="Q2681" i="5"/>
  <c r="R2681" i="5"/>
  <c r="P2681" i="5"/>
  <c r="O2681" i="5"/>
  <c r="Q2680" i="5"/>
  <c r="R2680" i="5"/>
  <c r="P2680" i="5"/>
  <c r="O2680" i="5"/>
  <c r="Q2679" i="5"/>
  <c r="R2679" i="5"/>
  <c r="P2679" i="5"/>
  <c r="O2679" i="5"/>
  <c r="Q2678" i="5"/>
  <c r="R2678" i="5"/>
  <c r="P2678" i="5"/>
  <c r="O2678" i="5"/>
  <c r="Q2677" i="5"/>
  <c r="R2677" i="5"/>
  <c r="P2677" i="5"/>
  <c r="O2677" i="5"/>
  <c r="Q2676" i="5"/>
  <c r="R2676" i="5"/>
  <c r="P2676" i="5"/>
  <c r="O2676" i="5"/>
  <c r="Q2675" i="5"/>
  <c r="R2675" i="5"/>
  <c r="P2675" i="5"/>
  <c r="O2675" i="5"/>
  <c r="Q2674" i="5"/>
  <c r="R2674" i="5"/>
  <c r="P2674" i="5"/>
  <c r="O2674" i="5"/>
  <c r="Q2673" i="5"/>
  <c r="R2673" i="5"/>
  <c r="P2673" i="5"/>
  <c r="O2673" i="5"/>
  <c r="Q2672" i="5"/>
  <c r="R2672" i="5"/>
  <c r="P2672" i="5"/>
  <c r="O2672" i="5"/>
  <c r="Q2671" i="5"/>
  <c r="R2671" i="5"/>
  <c r="P2671" i="5"/>
  <c r="O2671" i="5"/>
  <c r="Q2670" i="5"/>
  <c r="R2670" i="5"/>
  <c r="P2670" i="5"/>
  <c r="O2670" i="5"/>
  <c r="Q2669" i="5"/>
  <c r="R2669" i="5"/>
  <c r="P2669" i="5"/>
  <c r="O2669" i="5"/>
  <c r="Q2668" i="5"/>
  <c r="R2668" i="5"/>
  <c r="P2668" i="5"/>
  <c r="O2668" i="5"/>
  <c r="Q2667" i="5"/>
  <c r="R2667" i="5"/>
  <c r="P2667" i="5"/>
  <c r="O2667" i="5"/>
  <c r="Q2666" i="5"/>
  <c r="R2666" i="5"/>
  <c r="P2666" i="5"/>
  <c r="O2666" i="5"/>
  <c r="Q2665" i="5"/>
  <c r="R2665" i="5"/>
  <c r="P2665" i="5"/>
  <c r="O2665" i="5"/>
  <c r="Q2664" i="5"/>
  <c r="R2664" i="5"/>
  <c r="P2664" i="5"/>
  <c r="O2664" i="5"/>
  <c r="Q2663" i="5"/>
  <c r="R2663" i="5"/>
  <c r="P2663" i="5"/>
  <c r="O2663" i="5"/>
  <c r="Q2662" i="5"/>
  <c r="R2662" i="5"/>
  <c r="P2662" i="5"/>
  <c r="O2662" i="5"/>
  <c r="Q2661" i="5"/>
  <c r="R2661" i="5"/>
  <c r="P2661" i="5"/>
  <c r="O2661" i="5"/>
  <c r="Q2660" i="5"/>
  <c r="R2660" i="5"/>
  <c r="P2660" i="5"/>
  <c r="O2660" i="5"/>
  <c r="Q2659" i="5"/>
  <c r="R2659" i="5"/>
  <c r="P2659" i="5"/>
  <c r="O2659" i="5"/>
  <c r="Q2658" i="5"/>
  <c r="R2658" i="5"/>
  <c r="P2658" i="5"/>
  <c r="O2658" i="5"/>
  <c r="Q2657" i="5"/>
  <c r="R2657" i="5"/>
  <c r="P2657" i="5"/>
  <c r="O2657" i="5"/>
  <c r="Q2656" i="5"/>
  <c r="R2656" i="5"/>
  <c r="P2656" i="5"/>
  <c r="O2656" i="5"/>
  <c r="Q2655" i="5"/>
  <c r="R2655" i="5"/>
  <c r="P2655" i="5"/>
  <c r="O2655" i="5"/>
  <c r="Q2654" i="5"/>
  <c r="R2654" i="5"/>
  <c r="P2654" i="5"/>
  <c r="O2654" i="5"/>
  <c r="Q2653" i="5"/>
  <c r="R2653" i="5"/>
  <c r="P2653" i="5"/>
  <c r="O2653" i="5"/>
  <c r="Q2652" i="5"/>
  <c r="R2652" i="5"/>
  <c r="P2652" i="5"/>
  <c r="O2652" i="5"/>
  <c r="Q2651" i="5"/>
  <c r="R2651" i="5"/>
  <c r="P2651" i="5"/>
  <c r="O2651" i="5"/>
  <c r="Q2650" i="5"/>
  <c r="R2650" i="5"/>
  <c r="P2650" i="5"/>
  <c r="O2650" i="5"/>
  <c r="Q2649" i="5"/>
  <c r="R2649" i="5"/>
  <c r="P2649" i="5"/>
  <c r="O2649" i="5"/>
  <c r="Q2648" i="5"/>
  <c r="R2648" i="5"/>
  <c r="P2648" i="5"/>
  <c r="O2648" i="5"/>
  <c r="Q2647" i="5"/>
  <c r="R2647" i="5"/>
  <c r="P2647" i="5"/>
  <c r="O2647" i="5"/>
  <c r="Q2646" i="5"/>
  <c r="R2646" i="5"/>
  <c r="P2646" i="5"/>
  <c r="O2646" i="5"/>
  <c r="Q2645" i="5"/>
  <c r="R2645" i="5"/>
  <c r="P2645" i="5"/>
  <c r="O2645" i="5"/>
  <c r="Q2644" i="5"/>
  <c r="R2644" i="5"/>
  <c r="P2644" i="5"/>
  <c r="O2644" i="5"/>
  <c r="Q2643" i="5"/>
  <c r="R2643" i="5"/>
  <c r="P2643" i="5"/>
  <c r="O2643" i="5"/>
  <c r="Q2642" i="5"/>
  <c r="R2642" i="5"/>
  <c r="P2642" i="5"/>
  <c r="O2642" i="5"/>
  <c r="Q2641" i="5"/>
  <c r="R2641" i="5"/>
  <c r="P2641" i="5"/>
  <c r="O2641" i="5"/>
  <c r="Q2640" i="5"/>
  <c r="R2640" i="5"/>
  <c r="P2640" i="5"/>
  <c r="O2640" i="5"/>
  <c r="Q2639" i="5"/>
  <c r="R2639" i="5"/>
  <c r="P2639" i="5"/>
  <c r="O2639" i="5"/>
  <c r="Q2638" i="5"/>
  <c r="R2638" i="5"/>
  <c r="P2638" i="5"/>
  <c r="O2638" i="5"/>
  <c r="Q2637" i="5"/>
  <c r="R2637" i="5"/>
  <c r="P2637" i="5"/>
  <c r="O2637" i="5"/>
  <c r="Q2636" i="5"/>
  <c r="R2636" i="5"/>
  <c r="P2636" i="5"/>
  <c r="O2636" i="5"/>
  <c r="Q2635" i="5"/>
  <c r="R2635" i="5"/>
  <c r="P2635" i="5"/>
  <c r="O2635" i="5"/>
  <c r="Q2634" i="5"/>
  <c r="R2634" i="5"/>
  <c r="P2634" i="5"/>
  <c r="O2634" i="5"/>
  <c r="Q2633" i="5"/>
  <c r="R2633" i="5"/>
  <c r="P2633" i="5"/>
  <c r="O2633" i="5"/>
  <c r="Q2632" i="5"/>
  <c r="R2632" i="5"/>
  <c r="P2632" i="5"/>
  <c r="O2632" i="5"/>
  <c r="Q2631" i="5"/>
  <c r="R2631" i="5"/>
  <c r="P2631" i="5"/>
  <c r="O2631" i="5"/>
  <c r="Q2630" i="5"/>
  <c r="R2630" i="5"/>
  <c r="P2630" i="5"/>
  <c r="O2630" i="5"/>
  <c r="Q2629" i="5"/>
  <c r="R2629" i="5"/>
  <c r="P2629" i="5"/>
  <c r="O2629" i="5"/>
  <c r="Q2628" i="5"/>
  <c r="R2628" i="5"/>
  <c r="P2628" i="5"/>
  <c r="O2628" i="5"/>
  <c r="Q2627" i="5"/>
  <c r="R2627" i="5"/>
  <c r="P2627" i="5"/>
  <c r="O2627" i="5"/>
  <c r="Q2626" i="5"/>
  <c r="R2626" i="5"/>
  <c r="P2626" i="5"/>
  <c r="O2626" i="5"/>
  <c r="Q2625" i="5"/>
  <c r="R2625" i="5"/>
  <c r="P2625" i="5"/>
  <c r="O2625" i="5"/>
  <c r="Q2624" i="5"/>
  <c r="R2624" i="5"/>
  <c r="P2624" i="5"/>
  <c r="O2624" i="5"/>
  <c r="Q2623" i="5"/>
  <c r="R2623" i="5"/>
  <c r="P2623" i="5"/>
  <c r="O2623" i="5"/>
  <c r="Q2622" i="5"/>
  <c r="R2622" i="5"/>
  <c r="P2622" i="5"/>
  <c r="O2622" i="5"/>
  <c r="Q2621" i="5"/>
  <c r="R2621" i="5"/>
  <c r="P2621" i="5"/>
  <c r="O2621" i="5"/>
  <c r="Q2620" i="5"/>
  <c r="R2620" i="5"/>
  <c r="P2620" i="5"/>
  <c r="O2620" i="5"/>
  <c r="Q2619" i="5"/>
  <c r="R2619" i="5"/>
  <c r="P2619" i="5"/>
  <c r="O2619" i="5"/>
  <c r="Q2618" i="5"/>
  <c r="R2618" i="5"/>
  <c r="P2618" i="5"/>
  <c r="O2618" i="5"/>
  <c r="Q2617" i="5"/>
  <c r="R2617" i="5"/>
  <c r="P2617" i="5"/>
  <c r="O2617" i="5"/>
  <c r="Q2616" i="5"/>
  <c r="R2616" i="5"/>
  <c r="P2616" i="5"/>
  <c r="O2616" i="5"/>
  <c r="Q2615" i="5"/>
  <c r="R2615" i="5"/>
  <c r="P2615" i="5"/>
  <c r="O2615" i="5"/>
  <c r="Q2614" i="5"/>
  <c r="R2614" i="5"/>
  <c r="P2614" i="5"/>
  <c r="O2614" i="5"/>
  <c r="Q2613" i="5"/>
  <c r="R2613" i="5"/>
  <c r="P2613" i="5"/>
  <c r="O2613" i="5"/>
  <c r="Q2612" i="5"/>
  <c r="R2612" i="5"/>
  <c r="P2612" i="5"/>
  <c r="O2612" i="5"/>
  <c r="Q2611" i="5"/>
  <c r="R2611" i="5"/>
  <c r="P2611" i="5"/>
  <c r="O2611" i="5"/>
  <c r="Q2610" i="5"/>
  <c r="R2610" i="5"/>
  <c r="P2610" i="5"/>
  <c r="O2610" i="5"/>
  <c r="Q2609" i="5"/>
  <c r="R2609" i="5"/>
  <c r="P2609" i="5"/>
  <c r="O2609" i="5"/>
  <c r="Q2608" i="5"/>
  <c r="R2608" i="5"/>
  <c r="P2608" i="5"/>
  <c r="O2608" i="5"/>
  <c r="Q2607" i="5"/>
  <c r="R2607" i="5"/>
  <c r="P2607" i="5"/>
  <c r="O2607" i="5"/>
  <c r="Q2606" i="5"/>
  <c r="R2606" i="5"/>
  <c r="P2606" i="5"/>
  <c r="O2606" i="5"/>
  <c r="Q2605" i="5"/>
  <c r="R2605" i="5"/>
  <c r="P2605" i="5"/>
  <c r="O2605" i="5"/>
  <c r="Q2604" i="5"/>
  <c r="R2604" i="5"/>
  <c r="P2604" i="5"/>
  <c r="O2604" i="5"/>
  <c r="Q2603" i="5"/>
  <c r="R2603" i="5"/>
  <c r="P2603" i="5"/>
  <c r="O2603" i="5"/>
  <c r="Q2602" i="5"/>
  <c r="R2602" i="5"/>
  <c r="P2602" i="5"/>
  <c r="O2602" i="5"/>
  <c r="Q2601" i="5"/>
  <c r="R2601" i="5"/>
  <c r="P2601" i="5"/>
  <c r="O2601" i="5"/>
  <c r="Q2600" i="5"/>
  <c r="R2600" i="5"/>
  <c r="P2600" i="5"/>
  <c r="O2600" i="5"/>
  <c r="Q2599" i="5"/>
  <c r="R2599" i="5"/>
  <c r="P2599" i="5"/>
  <c r="O2599" i="5"/>
  <c r="Q2598" i="5"/>
  <c r="R2598" i="5"/>
  <c r="P2598" i="5"/>
  <c r="O2598" i="5"/>
  <c r="Q2597" i="5"/>
  <c r="R2597" i="5"/>
  <c r="P2597" i="5"/>
  <c r="O2597" i="5"/>
  <c r="Q2596" i="5"/>
  <c r="R2596" i="5"/>
  <c r="P2596" i="5"/>
  <c r="O2596" i="5"/>
  <c r="Q2595" i="5"/>
  <c r="R2595" i="5"/>
  <c r="P2595" i="5"/>
  <c r="O2595" i="5"/>
  <c r="Q2594" i="5"/>
  <c r="R2594" i="5"/>
  <c r="P2594" i="5"/>
  <c r="O2594" i="5"/>
  <c r="Q2593" i="5"/>
  <c r="R2593" i="5"/>
  <c r="P2593" i="5"/>
  <c r="O2593" i="5"/>
  <c r="Q2592" i="5"/>
  <c r="R2592" i="5"/>
  <c r="P2592" i="5"/>
  <c r="O2592" i="5"/>
  <c r="Q2591" i="5"/>
  <c r="R2591" i="5"/>
  <c r="P2591" i="5"/>
  <c r="O2591" i="5"/>
  <c r="Q2590" i="5"/>
  <c r="R2590" i="5"/>
  <c r="P2590" i="5"/>
  <c r="O2590" i="5"/>
  <c r="Q2589" i="5"/>
  <c r="R2589" i="5"/>
  <c r="P2589" i="5"/>
  <c r="O2589" i="5"/>
  <c r="Q2588" i="5"/>
  <c r="R2588" i="5"/>
  <c r="P2588" i="5"/>
  <c r="O2588" i="5"/>
  <c r="Q2587" i="5"/>
  <c r="R2587" i="5"/>
  <c r="P2587" i="5"/>
  <c r="O2587" i="5"/>
  <c r="Q2586" i="5"/>
  <c r="R2586" i="5"/>
  <c r="P2586" i="5"/>
  <c r="O2586" i="5"/>
  <c r="Q2585" i="5"/>
  <c r="R2585" i="5"/>
  <c r="P2585" i="5"/>
  <c r="O2585" i="5"/>
  <c r="Q2584" i="5"/>
  <c r="R2584" i="5"/>
  <c r="P2584" i="5"/>
  <c r="O2584" i="5"/>
  <c r="Q2583" i="5"/>
  <c r="R2583" i="5"/>
  <c r="P2583" i="5"/>
  <c r="O2583" i="5"/>
  <c r="Q2582" i="5"/>
  <c r="R2582" i="5"/>
  <c r="P2582" i="5"/>
  <c r="O2582" i="5"/>
  <c r="Q2581" i="5"/>
  <c r="R2581" i="5"/>
  <c r="P2581" i="5"/>
  <c r="O2581" i="5"/>
  <c r="Q2580" i="5"/>
  <c r="R2580" i="5"/>
  <c r="P2580" i="5"/>
  <c r="O2580" i="5"/>
  <c r="Q2579" i="5"/>
  <c r="R2579" i="5"/>
  <c r="P2579" i="5"/>
  <c r="O2579" i="5"/>
  <c r="Q2578" i="5"/>
  <c r="R2578" i="5"/>
  <c r="P2578" i="5"/>
  <c r="O2578" i="5"/>
  <c r="Q2577" i="5"/>
  <c r="R2577" i="5"/>
  <c r="P2577" i="5"/>
  <c r="O2577" i="5"/>
  <c r="Q2576" i="5"/>
  <c r="R2576" i="5"/>
  <c r="P2576" i="5"/>
  <c r="O2576" i="5"/>
  <c r="Q2575" i="5"/>
  <c r="R2575" i="5"/>
  <c r="P2575" i="5"/>
  <c r="O2575" i="5"/>
  <c r="Q2574" i="5"/>
  <c r="R2574" i="5"/>
  <c r="P2574" i="5"/>
  <c r="O2574" i="5"/>
  <c r="Q2573" i="5"/>
  <c r="R2573" i="5"/>
  <c r="P2573" i="5"/>
  <c r="O2573" i="5"/>
  <c r="Q2572" i="5"/>
  <c r="R2572" i="5"/>
  <c r="P2572" i="5"/>
  <c r="O2572" i="5"/>
  <c r="Q2571" i="5"/>
  <c r="R2571" i="5"/>
  <c r="P2571" i="5"/>
  <c r="O2571" i="5"/>
  <c r="Q2570" i="5"/>
  <c r="R2570" i="5"/>
  <c r="P2570" i="5"/>
  <c r="O2570" i="5"/>
  <c r="Q2569" i="5"/>
  <c r="R2569" i="5"/>
  <c r="P2569" i="5"/>
  <c r="O2569" i="5"/>
  <c r="Q2568" i="5"/>
  <c r="R2568" i="5"/>
  <c r="P2568" i="5"/>
  <c r="O2568" i="5"/>
  <c r="Q2567" i="5"/>
  <c r="R2567" i="5"/>
  <c r="P2567" i="5"/>
  <c r="O2567" i="5"/>
  <c r="Q2566" i="5"/>
  <c r="R2566" i="5"/>
  <c r="P2566" i="5"/>
  <c r="O2566" i="5"/>
  <c r="Q2565" i="5"/>
  <c r="R2565" i="5"/>
  <c r="P2565" i="5"/>
  <c r="O2565" i="5"/>
  <c r="Q2564" i="5"/>
  <c r="R2564" i="5"/>
  <c r="P2564" i="5"/>
  <c r="O2564" i="5"/>
  <c r="Q2563" i="5"/>
  <c r="R2563" i="5"/>
  <c r="P2563" i="5"/>
  <c r="O2563" i="5"/>
  <c r="Q2562" i="5"/>
  <c r="R2562" i="5"/>
  <c r="P2562" i="5"/>
  <c r="O2562" i="5"/>
  <c r="Q2561" i="5"/>
  <c r="R2561" i="5"/>
  <c r="P2561" i="5"/>
  <c r="O2561" i="5"/>
  <c r="Q2560" i="5"/>
  <c r="R2560" i="5"/>
  <c r="P2560" i="5"/>
  <c r="O2560" i="5"/>
  <c r="Q2559" i="5"/>
  <c r="R2559" i="5"/>
  <c r="P2559" i="5"/>
  <c r="O2559" i="5"/>
  <c r="Q2558" i="5"/>
  <c r="R2558" i="5"/>
  <c r="P2558" i="5"/>
  <c r="O2558" i="5"/>
  <c r="Q2557" i="5"/>
  <c r="R2557" i="5"/>
  <c r="P2557" i="5"/>
  <c r="O2557" i="5"/>
  <c r="Q2556" i="5"/>
  <c r="R2556" i="5"/>
  <c r="P2556" i="5"/>
  <c r="O2556" i="5"/>
  <c r="Q2555" i="5"/>
  <c r="R2555" i="5"/>
  <c r="P2555" i="5"/>
  <c r="O2555" i="5"/>
  <c r="Q2554" i="5"/>
  <c r="R2554" i="5"/>
  <c r="P2554" i="5"/>
  <c r="O2554" i="5"/>
  <c r="Q2553" i="5"/>
  <c r="R2553" i="5"/>
  <c r="P2553" i="5"/>
  <c r="O2553" i="5"/>
  <c r="Q2552" i="5"/>
  <c r="R2552" i="5"/>
  <c r="P2552" i="5"/>
  <c r="O2552" i="5"/>
  <c r="Q2551" i="5"/>
  <c r="R2551" i="5"/>
  <c r="P2551" i="5"/>
  <c r="O2551" i="5"/>
  <c r="Q2550" i="5"/>
  <c r="R2550" i="5"/>
  <c r="P2550" i="5"/>
  <c r="O2550" i="5"/>
  <c r="Q2549" i="5"/>
  <c r="R2549" i="5"/>
  <c r="P2549" i="5"/>
  <c r="O2549" i="5"/>
  <c r="Q2548" i="5"/>
  <c r="R2548" i="5"/>
  <c r="P2548" i="5"/>
  <c r="O2548" i="5"/>
  <c r="Q2547" i="5"/>
  <c r="R2547" i="5"/>
  <c r="P2547" i="5"/>
  <c r="O2547" i="5"/>
  <c r="Q2546" i="5"/>
  <c r="R2546" i="5"/>
  <c r="P2546" i="5"/>
  <c r="O2546" i="5"/>
  <c r="Q2545" i="5"/>
  <c r="R2545" i="5"/>
  <c r="P2545" i="5"/>
  <c r="O2545" i="5"/>
  <c r="Q2544" i="5"/>
  <c r="R2544" i="5"/>
  <c r="P2544" i="5"/>
  <c r="O2544" i="5"/>
  <c r="Q2543" i="5"/>
  <c r="R2543" i="5"/>
  <c r="P2543" i="5"/>
  <c r="O2543" i="5"/>
  <c r="Q2542" i="5"/>
  <c r="R2542" i="5"/>
  <c r="P2542" i="5"/>
  <c r="O2542" i="5"/>
  <c r="Q2541" i="5"/>
  <c r="R2541" i="5"/>
  <c r="P2541" i="5"/>
  <c r="O2541" i="5"/>
  <c r="Q2540" i="5"/>
  <c r="R2540" i="5"/>
  <c r="P2540" i="5"/>
  <c r="O2540" i="5"/>
  <c r="Q2539" i="5"/>
  <c r="R2539" i="5"/>
  <c r="P2539" i="5"/>
  <c r="O2539" i="5"/>
  <c r="Q2538" i="5"/>
  <c r="R2538" i="5"/>
  <c r="P2538" i="5"/>
  <c r="O2538" i="5"/>
  <c r="Q2537" i="5"/>
  <c r="R2537" i="5"/>
  <c r="P2537" i="5"/>
  <c r="O2537" i="5"/>
  <c r="Q2536" i="5"/>
  <c r="R2536" i="5"/>
  <c r="P2536" i="5"/>
  <c r="O2536" i="5"/>
  <c r="Q2535" i="5"/>
  <c r="R2535" i="5"/>
  <c r="P2535" i="5"/>
  <c r="O2535" i="5"/>
  <c r="Q2534" i="5"/>
  <c r="R2534" i="5"/>
  <c r="P2534" i="5"/>
  <c r="O2534" i="5"/>
  <c r="Q2533" i="5"/>
  <c r="R2533" i="5"/>
  <c r="P2533" i="5"/>
  <c r="O2533" i="5"/>
  <c r="Q2532" i="5"/>
  <c r="R2532" i="5"/>
  <c r="P2532" i="5"/>
  <c r="O2532" i="5"/>
  <c r="Q2531" i="5"/>
  <c r="R2531" i="5"/>
  <c r="P2531" i="5"/>
  <c r="O2531" i="5"/>
  <c r="Q2530" i="5"/>
  <c r="R2530" i="5"/>
  <c r="P2530" i="5"/>
  <c r="O2530" i="5"/>
  <c r="Q2529" i="5"/>
  <c r="R2529" i="5"/>
  <c r="P2529" i="5"/>
  <c r="O2529" i="5"/>
  <c r="Q2528" i="5"/>
  <c r="R2528" i="5"/>
  <c r="P2528" i="5"/>
  <c r="O2528" i="5"/>
  <c r="Q2527" i="5"/>
  <c r="R2527" i="5"/>
  <c r="P2527" i="5"/>
  <c r="O2527" i="5"/>
  <c r="Q2526" i="5"/>
  <c r="R2526" i="5"/>
  <c r="P2526" i="5"/>
  <c r="O2526" i="5"/>
  <c r="Q2525" i="5"/>
  <c r="R2525" i="5"/>
  <c r="P2525" i="5"/>
  <c r="O2525" i="5"/>
  <c r="Q2524" i="5"/>
  <c r="R2524" i="5"/>
  <c r="P2524" i="5"/>
  <c r="O2524" i="5"/>
  <c r="Q2523" i="5"/>
  <c r="R2523" i="5"/>
  <c r="P2523" i="5"/>
  <c r="O2523" i="5"/>
  <c r="Q2522" i="5"/>
  <c r="R2522" i="5"/>
  <c r="P2522" i="5"/>
  <c r="O2522" i="5"/>
  <c r="Q2521" i="5"/>
  <c r="R2521" i="5"/>
  <c r="P2521" i="5"/>
  <c r="O2521" i="5"/>
  <c r="Q2520" i="5"/>
  <c r="R2520" i="5"/>
  <c r="P2520" i="5"/>
  <c r="O2520" i="5"/>
  <c r="Q2519" i="5"/>
  <c r="R2519" i="5"/>
  <c r="P2519" i="5"/>
  <c r="O2519" i="5"/>
  <c r="Q2518" i="5"/>
  <c r="R2518" i="5"/>
  <c r="P2518" i="5"/>
  <c r="O2518" i="5"/>
  <c r="Q2517" i="5"/>
  <c r="R2517" i="5"/>
  <c r="P2517" i="5"/>
  <c r="O2517" i="5"/>
  <c r="Q2516" i="5"/>
  <c r="R2516" i="5"/>
  <c r="P2516" i="5"/>
  <c r="O2516" i="5"/>
  <c r="Q2515" i="5"/>
  <c r="R2515" i="5"/>
  <c r="P2515" i="5"/>
  <c r="O2515" i="5"/>
  <c r="Q2514" i="5"/>
  <c r="R2514" i="5"/>
  <c r="P2514" i="5"/>
  <c r="O2514" i="5"/>
  <c r="Q2513" i="5"/>
  <c r="R2513" i="5"/>
  <c r="P2513" i="5"/>
  <c r="O2513" i="5"/>
  <c r="Q2512" i="5"/>
  <c r="R2512" i="5"/>
  <c r="P2512" i="5"/>
  <c r="O2512" i="5"/>
  <c r="Q2511" i="5"/>
  <c r="R2511" i="5"/>
  <c r="P2511" i="5"/>
  <c r="O2511" i="5"/>
  <c r="Q2510" i="5"/>
  <c r="R2510" i="5"/>
  <c r="P2510" i="5"/>
  <c r="O2510" i="5"/>
  <c r="Q2509" i="5"/>
  <c r="R2509" i="5"/>
  <c r="P2509" i="5"/>
  <c r="O2509" i="5"/>
  <c r="Q2508" i="5"/>
  <c r="R2508" i="5"/>
  <c r="P2508" i="5"/>
  <c r="O2508" i="5"/>
  <c r="Q2507" i="5"/>
  <c r="R2507" i="5"/>
  <c r="P2507" i="5"/>
  <c r="O2507" i="5"/>
  <c r="Q2506" i="5"/>
  <c r="R2506" i="5"/>
  <c r="P2506" i="5"/>
  <c r="O2506" i="5"/>
  <c r="Q2505" i="5"/>
  <c r="R2505" i="5"/>
  <c r="P2505" i="5"/>
  <c r="O2505" i="5"/>
  <c r="Q2504" i="5"/>
  <c r="R2504" i="5"/>
  <c r="P2504" i="5"/>
  <c r="O2504" i="5"/>
  <c r="Q2503" i="5"/>
  <c r="R2503" i="5"/>
  <c r="P2503" i="5"/>
  <c r="O2503" i="5"/>
  <c r="Q2502" i="5"/>
  <c r="R2502" i="5"/>
  <c r="P2502" i="5"/>
  <c r="O2502" i="5"/>
  <c r="Q2501" i="5"/>
  <c r="R2501" i="5"/>
  <c r="P2501" i="5"/>
  <c r="O2501" i="5"/>
  <c r="Q2500" i="5"/>
  <c r="R2500" i="5"/>
  <c r="P2500" i="5"/>
  <c r="O2500" i="5"/>
  <c r="Q2499" i="5"/>
  <c r="R2499" i="5"/>
  <c r="P2499" i="5"/>
  <c r="O2499" i="5"/>
  <c r="Q2498" i="5"/>
  <c r="R2498" i="5"/>
  <c r="P2498" i="5"/>
  <c r="O2498" i="5"/>
  <c r="Q2497" i="5"/>
  <c r="R2497" i="5"/>
  <c r="P2497" i="5"/>
  <c r="O2497" i="5"/>
  <c r="Q2496" i="5"/>
  <c r="R2496" i="5"/>
  <c r="P2496" i="5"/>
  <c r="O2496" i="5"/>
  <c r="Q2495" i="5"/>
  <c r="R2495" i="5"/>
  <c r="P2495" i="5"/>
  <c r="O2495" i="5"/>
  <c r="Q2494" i="5"/>
  <c r="R2494" i="5"/>
  <c r="P2494" i="5"/>
  <c r="O2494" i="5"/>
  <c r="Q2493" i="5"/>
  <c r="R2493" i="5"/>
  <c r="P2493" i="5"/>
  <c r="O2493" i="5"/>
  <c r="Q2492" i="5"/>
  <c r="R2492" i="5"/>
  <c r="P2492" i="5"/>
  <c r="O2492" i="5"/>
  <c r="Q2491" i="5"/>
  <c r="R2491" i="5"/>
  <c r="P2491" i="5"/>
  <c r="O2491" i="5"/>
  <c r="Q2490" i="5"/>
  <c r="R2490" i="5"/>
  <c r="P2490" i="5"/>
  <c r="O2490" i="5"/>
  <c r="Q2489" i="5"/>
  <c r="R2489" i="5"/>
  <c r="P2489" i="5"/>
  <c r="O2489" i="5"/>
  <c r="Q2488" i="5"/>
  <c r="R2488" i="5"/>
  <c r="P2488" i="5"/>
  <c r="O2488" i="5"/>
  <c r="Q2487" i="5"/>
  <c r="R2487" i="5"/>
  <c r="P2487" i="5"/>
  <c r="O2487" i="5"/>
  <c r="Q2486" i="5"/>
  <c r="R2486" i="5"/>
  <c r="P2486" i="5"/>
  <c r="O2486" i="5"/>
  <c r="Q2485" i="5"/>
  <c r="R2485" i="5"/>
  <c r="P2485" i="5"/>
  <c r="O2485" i="5"/>
  <c r="Q2484" i="5"/>
  <c r="R2484" i="5"/>
  <c r="P2484" i="5"/>
  <c r="O2484" i="5"/>
  <c r="Q2483" i="5"/>
  <c r="R2483" i="5"/>
  <c r="P2483" i="5"/>
  <c r="O2483" i="5"/>
  <c r="Q2482" i="5"/>
  <c r="R2482" i="5"/>
  <c r="P2482" i="5"/>
  <c r="O2482" i="5"/>
  <c r="Q2481" i="5"/>
  <c r="R2481" i="5"/>
  <c r="P2481" i="5"/>
  <c r="O2481" i="5"/>
  <c r="Q2480" i="5"/>
  <c r="R2480" i="5"/>
  <c r="P2480" i="5"/>
  <c r="O2480" i="5"/>
  <c r="Q2479" i="5"/>
  <c r="R2479" i="5"/>
  <c r="P2479" i="5"/>
  <c r="O2479" i="5"/>
  <c r="Q2478" i="5"/>
  <c r="R2478" i="5"/>
  <c r="P2478" i="5"/>
  <c r="O2478" i="5"/>
  <c r="Q2477" i="5"/>
  <c r="R2477" i="5"/>
  <c r="P2477" i="5"/>
  <c r="O2477" i="5"/>
  <c r="Q2476" i="5"/>
  <c r="R2476" i="5"/>
  <c r="P2476" i="5"/>
  <c r="O2476" i="5"/>
  <c r="Q2475" i="5"/>
  <c r="R2475" i="5"/>
  <c r="P2475" i="5"/>
  <c r="O2475" i="5"/>
  <c r="Q2474" i="5"/>
  <c r="R2474" i="5"/>
  <c r="P2474" i="5"/>
  <c r="O2474" i="5"/>
  <c r="Q2473" i="5"/>
  <c r="R2473" i="5"/>
  <c r="P2473" i="5"/>
  <c r="O2473" i="5"/>
  <c r="Q2472" i="5"/>
  <c r="R2472" i="5"/>
  <c r="P2472" i="5"/>
  <c r="O2472" i="5"/>
  <c r="Q2471" i="5"/>
  <c r="R2471" i="5"/>
  <c r="P2471" i="5"/>
  <c r="O2471" i="5"/>
  <c r="Q2470" i="5"/>
  <c r="R2470" i="5"/>
  <c r="P2470" i="5"/>
  <c r="O2470" i="5"/>
  <c r="Q2469" i="5"/>
  <c r="R2469" i="5"/>
  <c r="P2469" i="5"/>
  <c r="O2469" i="5"/>
  <c r="Q2468" i="5"/>
  <c r="R2468" i="5"/>
  <c r="P2468" i="5"/>
  <c r="O2468" i="5"/>
  <c r="Q2467" i="5"/>
  <c r="R2467" i="5"/>
  <c r="P2467" i="5"/>
  <c r="O2467" i="5"/>
  <c r="Q2466" i="5"/>
  <c r="R2466" i="5"/>
  <c r="P2466" i="5"/>
  <c r="O2466" i="5"/>
  <c r="Q2465" i="5"/>
  <c r="R2465" i="5"/>
  <c r="P2465" i="5"/>
  <c r="O2465" i="5"/>
  <c r="Q2464" i="5"/>
  <c r="R2464" i="5"/>
  <c r="P2464" i="5"/>
  <c r="O2464" i="5"/>
  <c r="Q2463" i="5"/>
  <c r="R2463" i="5"/>
  <c r="P2463" i="5"/>
  <c r="O2463" i="5"/>
  <c r="Q2462" i="5"/>
  <c r="R2462" i="5"/>
  <c r="P2462" i="5"/>
  <c r="O2462" i="5"/>
  <c r="Q2461" i="5"/>
  <c r="R2461" i="5"/>
  <c r="P2461" i="5"/>
  <c r="O2461" i="5"/>
  <c r="Q2460" i="5"/>
  <c r="R2460" i="5"/>
  <c r="P2460" i="5"/>
  <c r="O2460" i="5"/>
  <c r="Q2459" i="5"/>
  <c r="R2459" i="5"/>
  <c r="P2459" i="5"/>
  <c r="O2459" i="5"/>
  <c r="Q2458" i="5"/>
  <c r="R2458" i="5"/>
  <c r="P2458" i="5"/>
  <c r="O2458" i="5"/>
  <c r="Q2457" i="5"/>
  <c r="R2457" i="5"/>
  <c r="P2457" i="5"/>
  <c r="O2457" i="5"/>
  <c r="Q2456" i="5"/>
  <c r="R2456" i="5"/>
  <c r="P2456" i="5"/>
  <c r="O2456" i="5"/>
  <c r="Q2455" i="5"/>
  <c r="R2455" i="5"/>
  <c r="P2455" i="5"/>
  <c r="O2455" i="5"/>
  <c r="Q2454" i="5"/>
  <c r="R2454" i="5"/>
  <c r="P2454" i="5"/>
  <c r="O2454" i="5"/>
  <c r="Q2453" i="5"/>
  <c r="R2453" i="5"/>
  <c r="P2453" i="5"/>
  <c r="O2453" i="5"/>
  <c r="Q2452" i="5"/>
  <c r="R2452" i="5"/>
  <c r="P2452" i="5"/>
  <c r="O2452" i="5"/>
  <c r="Q2451" i="5"/>
  <c r="R2451" i="5"/>
  <c r="P2451" i="5"/>
  <c r="O2451" i="5"/>
  <c r="Q2450" i="5"/>
  <c r="R2450" i="5"/>
  <c r="P2450" i="5"/>
  <c r="O2450" i="5"/>
  <c r="Q2449" i="5"/>
  <c r="R2449" i="5"/>
  <c r="P2449" i="5"/>
  <c r="O2449" i="5"/>
  <c r="Q2448" i="5"/>
  <c r="R2448" i="5"/>
  <c r="P2448" i="5"/>
  <c r="O2448" i="5"/>
  <c r="Q2447" i="5"/>
  <c r="R2447" i="5"/>
  <c r="P2447" i="5"/>
  <c r="O2447" i="5"/>
  <c r="Q2446" i="5"/>
  <c r="R2446" i="5"/>
  <c r="P2446" i="5"/>
  <c r="O2446" i="5"/>
  <c r="Q2445" i="5"/>
  <c r="R2445" i="5"/>
  <c r="P2445" i="5"/>
  <c r="O2445" i="5"/>
  <c r="Q2444" i="5"/>
  <c r="R2444" i="5"/>
  <c r="P2444" i="5"/>
  <c r="O2444" i="5"/>
  <c r="Q2443" i="5"/>
  <c r="R2443" i="5"/>
  <c r="P2443" i="5"/>
  <c r="O2443" i="5"/>
  <c r="Q2442" i="5"/>
  <c r="R2442" i="5"/>
  <c r="P2442" i="5"/>
  <c r="O2442" i="5"/>
  <c r="Q2441" i="5"/>
  <c r="R2441" i="5"/>
  <c r="P2441" i="5"/>
  <c r="O2441" i="5"/>
  <c r="Q2440" i="5"/>
  <c r="R2440" i="5"/>
  <c r="P2440" i="5"/>
  <c r="O2440" i="5"/>
  <c r="Q2439" i="5"/>
  <c r="R2439" i="5"/>
  <c r="P2439" i="5"/>
  <c r="O2439" i="5"/>
  <c r="Q2438" i="5"/>
  <c r="R2438" i="5"/>
  <c r="P2438" i="5"/>
  <c r="O2438" i="5"/>
  <c r="Q2437" i="5"/>
  <c r="R2437" i="5"/>
  <c r="P2437" i="5"/>
  <c r="O2437" i="5"/>
  <c r="Q2436" i="5"/>
  <c r="R2436" i="5"/>
  <c r="P2436" i="5"/>
  <c r="O2436" i="5"/>
  <c r="Q2435" i="5"/>
  <c r="R2435" i="5"/>
  <c r="P2435" i="5"/>
  <c r="O2435" i="5"/>
  <c r="Q2434" i="5"/>
  <c r="R2434" i="5"/>
  <c r="P2434" i="5"/>
  <c r="O2434" i="5"/>
  <c r="Q2433" i="5"/>
  <c r="R2433" i="5"/>
  <c r="P2433" i="5"/>
  <c r="O2433" i="5"/>
  <c r="Q2432" i="5"/>
  <c r="R2432" i="5"/>
  <c r="P2432" i="5"/>
  <c r="O2432" i="5"/>
  <c r="Q2431" i="5"/>
  <c r="R2431" i="5"/>
  <c r="P2431" i="5"/>
  <c r="O2431" i="5"/>
  <c r="Q2430" i="5"/>
  <c r="R2430" i="5"/>
  <c r="P2430" i="5"/>
  <c r="O2430" i="5"/>
  <c r="Q2429" i="5"/>
  <c r="R2429" i="5"/>
  <c r="P2429" i="5"/>
  <c r="O2429" i="5"/>
  <c r="Q2428" i="5"/>
  <c r="R2428" i="5"/>
  <c r="P2428" i="5"/>
  <c r="O2428" i="5"/>
  <c r="Q2427" i="5"/>
  <c r="R2427" i="5"/>
  <c r="P2427" i="5"/>
  <c r="O2427" i="5"/>
  <c r="Q2426" i="5"/>
  <c r="R2426" i="5"/>
  <c r="P2426" i="5"/>
  <c r="O2426" i="5"/>
  <c r="Q2425" i="5"/>
  <c r="R2425" i="5"/>
  <c r="P2425" i="5"/>
  <c r="O2425" i="5"/>
  <c r="Q2424" i="5"/>
  <c r="R2424" i="5"/>
  <c r="P2424" i="5"/>
  <c r="O2424" i="5"/>
  <c r="Q2423" i="5"/>
  <c r="R2423" i="5"/>
  <c r="P2423" i="5"/>
  <c r="O2423" i="5"/>
  <c r="Q2422" i="5"/>
  <c r="R2422" i="5"/>
  <c r="P2422" i="5"/>
  <c r="O2422" i="5"/>
  <c r="Q2421" i="5"/>
  <c r="R2421" i="5"/>
  <c r="P2421" i="5"/>
  <c r="O2421" i="5"/>
  <c r="Q2420" i="5"/>
  <c r="R2420" i="5"/>
  <c r="P2420" i="5"/>
  <c r="O2420" i="5"/>
  <c r="Q2419" i="5"/>
  <c r="R2419" i="5"/>
  <c r="P2419" i="5"/>
  <c r="O2419" i="5"/>
  <c r="Q2418" i="5"/>
  <c r="R2418" i="5"/>
  <c r="P2418" i="5"/>
  <c r="O2418" i="5"/>
  <c r="Q2417" i="5"/>
  <c r="R2417" i="5"/>
  <c r="P2417" i="5"/>
  <c r="O2417" i="5"/>
  <c r="Q2416" i="5"/>
  <c r="R2416" i="5"/>
  <c r="P2416" i="5"/>
  <c r="O2416" i="5"/>
  <c r="Q2415" i="5"/>
  <c r="R2415" i="5"/>
  <c r="P2415" i="5"/>
  <c r="O2415" i="5"/>
  <c r="Q2414" i="5"/>
  <c r="R2414" i="5"/>
  <c r="P2414" i="5"/>
  <c r="O2414" i="5"/>
  <c r="Q2413" i="5"/>
  <c r="R2413" i="5"/>
  <c r="P2413" i="5"/>
  <c r="O2413" i="5"/>
  <c r="Q2412" i="5"/>
  <c r="R2412" i="5"/>
  <c r="P2412" i="5"/>
  <c r="O2412" i="5"/>
  <c r="Q2411" i="5"/>
  <c r="R2411" i="5"/>
  <c r="P2411" i="5"/>
  <c r="O2411" i="5"/>
  <c r="Q2410" i="5"/>
  <c r="R2410" i="5"/>
  <c r="P2410" i="5"/>
  <c r="O2410" i="5"/>
  <c r="Q2409" i="5"/>
  <c r="R2409" i="5"/>
  <c r="P2409" i="5"/>
  <c r="O2409" i="5"/>
  <c r="Q2408" i="5"/>
  <c r="R2408" i="5"/>
  <c r="P2408" i="5"/>
  <c r="O2408" i="5"/>
  <c r="Q2407" i="5"/>
  <c r="R2407" i="5"/>
  <c r="P2407" i="5"/>
  <c r="O2407" i="5"/>
  <c r="Q2406" i="5"/>
  <c r="R2406" i="5"/>
  <c r="P2406" i="5"/>
  <c r="O2406" i="5"/>
  <c r="Q2405" i="5"/>
  <c r="R2405" i="5"/>
  <c r="P2405" i="5"/>
  <c r="O2405" i="5"/>
  <c r="Q2404" i="5"/>
  <c r="R2404" i="5"/>
  <c r="P2404" i="5"/>
  <c r="O2404" i="5"/>
  <c r="Q2403" i="5"/>
  <c r="R2403" i="5"/>
  <c r="P2403" i="5"/>
  <c r="O2403" i="5"/>
  <c r="Q2402" i="5"/>
  <c r="R2402" i="5"/>
  <c r="P2402" i="5"/>
  <c r="O2402" i="5"/>
  <c r="Q2401" i="5"/>
  <c r="R2401" i="5"/>
  <c r="P2401" i="5"/>
  <c r="O2401" i="5"/>
  <c r="Q2400" i="5"/>
  <c r="R2400" i="5"/>
  <c r="P2400" i="5"/>
  <c r="O2400" i="5"/>
  <c r="Q2399" i="5"/>
  <c r="R2399" i="5"/>
  <c r="P2399" i="5"/>
  <c r="O2399" i="5"/>
  <c r="Q2398" i="5"/>
  <c r="R2398" i="5"/>
  <c r="P2398" i="5"/>
  <c r="O2398" i="5"/>
  <c r="Q2397" i="5"/>
  <c r="R2397" i="5"/>
  <c r="P2397" i="5"/>
  <c r="O2397" i="5"/>
  <c r="Q2396" i="5"/>
  <c r="R2396" i="5"/>
  <c r="P2396" i="5"/>
  <c r="O2396" i="5"/>
  <c r="Q2395" i="5"/>
  <c r="R2395" i="5"/>
  <c r="P2395" i="5"/>
  <c r="O2395" i="5"/>
  <c r="Q2394" i="5"/>
  <c r="R2394" i="5"/>
  <c r="P2394" i="5"/>
  <c r="O2394" i="5"/>
  <c r="Q2393" i="5"/>
  <c r="R2393" i="5"/>
  <c r="P2393" i="5"/>
  <c r="O2393" i="5"/>
  <c r="Q2392" i="5"/>
  <c r="R2392" i="5"/>
  <c r="P2392" i="5"/>
  <c r="O2392" i="5"/>
  <c r="Q2391" i="5"/>
  <c r="R2391" i="5"/>
  <c r="P2391" i="5"/>
  <c r="O2391" i="5"/>
  <c r="Q2390" i="5"/>
  <c r="R2390" i="5"/>
  <c r="P2390" i="5"/>
  <c r="O2390" i="5"/>
  <c r="Q2389" i="5"/>
  <c r="R2389" i="5"/>
  <c r="P2389" i="5"/>
  <c r="O2389" i="5"/>
  <c r="Q2388" i="5"/>
  <c r="R2388" i="5"/>
  <c r="P2388" i="5"/>
  <c r="O2388" i="5"/>
  <c r="Q2387" i="5"/>
  <c r="R2387" i="5"/>
  <c r="P2387" i="5"/>
  <c r="O2387" i="5"/>
  <c r="Q2386" i="5"/>
  <c r="R2386" i="5"/>
  <c r="P2386" i="5"/>
  <c r="O2386" i="5"/>
  <c r="Q2385" i="5"/>
  <c r="R2385" i="5"/>
  <c r="P2385" i="5"/>
  <c r="O2385" i="5"/>
  <c r="Q2384" i="5"/>
  <c r="R2384" i="5"/>
  <c r="P2384" i="5"/>
  <c r="O2384" i="5"/>
  <c r="Q2383" i="5"/>
  <c r="R2383" i="5"/>
  <c r="P2383" i="5"/>
  <c r="O2383" i="5"/>
  <c r="Q2382" i="5"/>
  <c r="R2382" i="5"/>
  <c r="P2382" i="5"/>
  <c r="O2382" i="5"/>
  <c r="Q2381" i="5"/>
  <c r="R2381" i="5"/>
  <c r="P2381" i="5"/>
  <c r="O2381" i="5"/>
  <c r="Q2380" i="5"/>
  <c r="R2380" i="5"/>
  <c r="P2380" i="5"/>
  <c r="O2380" i="5"/>
  <c r="Q2379" i="5"/>
  <c r="R2379" i="5"/>
  <c r="P2379" i="5"/>
  <c r="O2379" i="5"/>
  <c r="Q2378" i="5"/>
  <c r="R2378" i="5"/>
  <c r="P2378" i="5"/>
  <c r="O2378" i="5"/>
  <c r="Q2377" i="5"/>
  <c r="R2377" i="5"/>
  <c r="P2377" i="5"/>
  <c r="O2377" i="5"/>
  <c r="Q2376" i="5"/>
  <c r="R2376" i="5"/>
  <c r="P2376" i="5"/>
  <c r="O2376" i="5"/>
  <c r="Q2375" i="5"/>
  <c r="R2375" i="5"/>
  <c r="P2375" i="5"/>
  <c r="O2375" i="5"/>
  <c r="Q2374" i="5"/>
  <c r="R2374" i="5"/>
  <c r="P2374" i="5"/>
  <c r="O2374" i="5"/>
  <c r="Q2373" i="5"/>
  <c r="R2373" i="5"/>
  <c r="P2373" i="5"/>
  <c r="O2373" i="5"/>
  <c r="Q2372" i="5"/>
  <c r="R2372" i="5"/>
  <c r="P2372" i="5"/>
  <c r="O2372" i="5"/>
  <c r="Q2371" i="5"/>
  <c r="R2371" i="5"/>
  <c r="P2371" i="5"/>
  <c r="O2371" i="5"/>
  <c r="Q2370" i="5"/>
  <c r="R2370" i="5"/>
  <c r="P2370" i="5"/>
  <c r="O2370" i="5"/>
  <c r="Q2369" i="5"/>
  <c r="R2369" i="5"/>
  <c r="P2369" i="5"/>
  <c r="O2369" i="5"/>
  <c r="Q2368" i="5"/>
  <c r="R2368" i="5"/>
  <c r="P2368" i="5"/>
  <c r="O2368" i="5"/>
  <c r="Q2367" i="5"/>
  <c r="R2367" i="5"/>
  <c r="P2367" i="5"/>
  <c r="O2367" i="5"/>
  <c r="Q2366" i="5"/>
  <c r="R2366" i="5"/>
  <c r="P2366" i="5"/>
  <c r="O2366" i="5"/>
  <c r="Q2365" i="5"/>
  <c r="R2365" i="5"/>
  <c r="P2365" i="5"/>
  <c r="O2365" i="5"/>
  <c r="Q2364" i="5"/>
  <c r="R2364" i="5"/>
  <c r="P2364" i="5"/>
  <c r="O2364" i="5"/>
  <c r="Q2363" i="5"/>
  <c r="R2363" i="5"/>
  <c r="P2363" i="5"/>
  <c r="O2363" i="5"/>
  <c r="Q2362" i="5"/>
  <c r="R2362" i="5"/>
  <c r="P2362" i="5"/>
  <c r="O2362" i="5"/>
  <c r="Q2361" i="5"/>
  <c r="R2361" i="5"/>
  <c r="P2361" i="5"/>
  <c r="O2361" i="5"/>
  <c r="Q2360" i="5"/>
  <c r="R2360" i="5"/>
  <c r="P2360" i="5"/>
  <c r="O2360" i="5"/>
  <c r="Q2359" i="5"/>
  <c r="R2359" i="5"/>
  <c r="P2359" i="5"/>
  <c r="O2359" i="5"/>
  <c r="Q2358" i="5"/>
  <c r="R2358" i="5"/>
  <c r="P2358" i="5"/>
  <c r="O2358" i="5"/>
  <c r="Q2357" i="5"/>
  <c r="R2357" i="5"/>
  <c r="P2357" i="5"/>
  <c r="O2357" i="5"/>
  <c r="Q2356" i="5"/>
  <c r="R2356" i="5"/>
  <c r="P2356" i="5"/>
  <c r="O2356" i="5"/>
  <c r="Q2355" i="5"/>
  <c r="R2355" i="5"/>
  <c r="P2355" i="5"/>
  <c r="O2355" i="5"/>
  <c r="Q2354" i="5"/>
  <c r="R2354" i="5"/>
  <c r="P2354" i="5"/>
  <c r="O2354" i="5"/>
  <c r="Q2353" i="5"/>
  <c r="R2353" i="5"/>
  <c r="P2353" i="5"/>
  <c r="O2353" i="5"/>
  <c r="Q2352" i="5"/>
  <c r="R2352" i="5"/>
  <c r="P2352" i="5"/>
  <c r="O2352" i="5"/>
  <c r="Q2351" i="5"/>
  <c r="R2351" i="5"/>
  <c r="P2351" i="5"/>
  <c r="O2351" i="5"/>
  <c r="Q2350" i="5"/>
  <c r="R2350" i="5"/>
  <c r="P2350" i="5"/>
  <c r="O2350" i="5"/>
  <c r="Q2349" i="5"/>
  <c r="R2349" i="5"/>
  <c r="P2349" i="5"/>
  <c r="O2349" i="5"/>
  <c r="Q2348" i="5"/>
  <c r="R2348" i="5"/>
  <c r="P2348" i="5"/>
  <c r="O2348" i="5"/>
  <c r="Q2347" i="5"/>
  <c r="R2347" i="5"/>
  <c r="P2347" i="5"/>
  <c r="O2347" i="5"/>
  <c r="Q2346" i="5"/>
  <c r="R2346" i="5"/>
  <c r="P2346" i="5"/>
  <c r="O2346" i="5"/>
  <c r="Q2345" i="5"/>
  <c r="R2345" i="5"/>
  <c r="P2345" i="5"/>
  <c r="O2345" i="5"/>
  <c r="Q2344" i="5"/>
  <c r="R2344" i="5"/>
  <c r="P2344" i="5"/>
  <c r="O2344" i="5"/>
  <c r="Q2343" i="5"/>
  <c r="R2343" i="5"/>
  <c r="P2343" i="5"/>
  <c r="O2343" i="5"/>
  <c r="Q2342" i="5"/>
  <c r="R2342" i="5"/>
  <c r="P2342" i="5"/>
  <c r="O2342" i="5"/>
  <c r="Q2341" i="5"/>
  <c r="R2341" i="5"/>
  <c r="P2341" i="5"/>
  <c r="O2341" i="5"/>
  <c r="Q2340" i="5"/>
  <c r="R2340" i="5"/>
  <c r="P2340" i="5"/>
  <c r="O2340" i="5"/>
  <c r="Q2339" i="5"/>
  <c r="R2339" i="5"/>
  <c r="P2339" i="5"/>
  <c r="O2339" i="5"/>
  <c r="Q2338" i="5"/>
  <c r="R2338" i="5"/>
  <c r="P2338" i="5"/>
  <c r="O2338" i="5"/>
  <c r="Q2337" i="5"/>
  <c r="R2337" i="5"/>
  <c r="P2337" i="5"/>
  <c r="O2337" i="5"/>
  <c r="Q2336" i="5"/>
  <c r="R2336" i="5"/>
  <c r="P2336" i="5"/>
  <c r="O2336" i="5"/>
  <c r="Q2335" i="5"/>
  <c r="R2335" i="5"/>
  <c r="P2335" i="5"/>
  <c r="O2335" i="5"/>
  <c r="Q2334" i="5"/>
  <c r="R2334" i="5"/>
  <c r="P2334" i="5"/>
  <c r="O2334" i="5"/>
  <c r="Q2333" i="5"/>
  <c r="R2333" i="5"/>
  <c r="P2333" i="5"/>
  <c r="O2333" i="5"/>
  <c r="Q2332" i="5"/>
  <c r="R2332" i="5"/>
  <c r="P2332" i="5"/>
  <c r="O2332" i="5"/>
  <c r="Q2331" i="5"/>
  <c r="R2331" i="5"/>
  <c r="P2331" i="5"/>
  <c r="O2331" i="5"/>
  <c r="Q2330" i="5"/>
  <c r="R2330" i="5"/>
  <c r="P2330" i="5"/>
  <c r="O2330" i="5"/>
  <c r="Q2329" i="5"/>
  <c r="R2329" i="5"/>
  <c r="P2329" i="5"/>
  <c r="O2329" i="5"/>
  <c r="Q2328" i="5"/>
  <c r="R2328" i="5"/>
  <c r="P2328" i="5"/>
  <c r="O2328" i="5"/>
  <c r="Q2327" i="5"/>
  <c r="R2327" i="5"/>
  <c r="P2327" i="5"/>
  <c r="O2327" i="5"/>
  <c r="Q2326" i="5"/>
  <c r="R2326" i="5"/>
  <c r="P2326" i="5"/>
  <c r="O2326" i="5"/>
  <c r="Q2325" i="5"/>
  <c r="R2325" i="5"/>
  <c r="P2325" i="5"/>
  <c r="O2325" i="5"/>
  <c r="Q2324" i="5"/>
  <c r="R2324" i="5"/>
  <c r="P2324" i="5"/>
  <c r="O2324" i="5"/>
  <c r="Q2323" i="5"/>
  <c r="R2323" i="5"/>
  <c r="P2323" i="5"/>
  <c r="O2323" i="5"/>
  <c r="Q2322" i="5"/>
  <c r="R2322" i="5"/>
  <c r="P2322" i="5"/>
  <c r="O2322" i="5"/>
  <c r="Q2321" i="5"/>
  <c r="R2321" i="5"/>
  <c r="P2321" i="5"/>
  <c r="O2321" i="5"/>
  <c r="Q2320" i="5"/>
  <c r="R2320" i="5"/>
  <c r="P2320" i="5"/>
  <c r="O2320" i="5"/>
  <c r="Q2319" i="5"/>
  <c r="R2319" i="5"/>
  <c r="P2319" i="5"/>
  <c r="O2319" i="5"/>
  <c r="Q2318" i="5"/>
  <c r="R2318" i="5"/>
  <c r="P2318" i="5"/>
  <c r="O2318" i="5"/>
  <c r="Q2317" i="5"/>
  <c r="R2317" i="5"/>
  <c r="P2317" i="5"/>
  <c r="O2317" i="5"/>
  <c r="Q2316" i="5"/>
  <c r="R2316" i="5"/>
  <c r="P2316" i="5"/>
  <c r="O2316" i="5"/>
  <c r="Q2315" i="5"/>
  <c r="R2315" i="5"/>
  <c r="P2315" i="5"/>
  <c r="O2315" i="5"/>
  <c r="Q2314" i="5"/>
  <c r="R2314" i="5"/>
  <c r="P2314" i="5"/>
  <c r="O2314" i="5"/>
  <c r="Q2313" i="5"/>
  <c r="R2313" i="5"/>
  <c r="P2313" i="5"/>
  <c r="O2313" i="5"/>
  <c r="Q2312" i="5"/>
  <c r="R2312" i="5"/>
  <c r="P2312" i="5"/>
  <c r="O2312" i="5"/>
  <c r="Q2311" i="5"/>
  <c r="R2311" i="5"/>
  <c r="P2311" i="5"/>
  <c r="O2311" i="5"/>
  <c r="Q2310" i="5"/>
  <c r="R2310" i="5"/>
  <c r="P2310" i="5"/>
  <c r="O2310" i="5"/>
  <c r="Q2309" i="5"/>
  <c r="R2309" i="5"/>
  <c r="P2309" i="5"/>
  <c r="O2309" i="5"/>
  <c r="Q2308" i="5"/>
  <c r="R2308" i="5"/>
  <c r="P2308" i="5"/>
  <c r="O2308" i="5"/>
  <c r="Q2307" i="5"/>
  <c r="R2307" i="5"/>
  <c r="P2307" i="5"/>
  <c r="O2307" i="5"/>
  <c r="Q2306" i="5"/>
  <c r="R2306" i="5"/>
  <c r="P2306" i="5"/>
  <c r="O2306" i="5"/>
  <c r="Q2305" i="5"/>
  <c r="R2305" i="5"/>
  <c r="P2305" i="5"/>
  <c r="O2305" i="5"/>
  <c r="Q2304" i="5"/>
  <c r="R2304" i="5"/>
  <c r="P2304" i="5"/>
  <c r="O2304" i="5"/>
  <c r="Q2303" i="5"/>
  <c r="R2303" i="5"/>
  <c r="P2303" i="5"/>
  <c r="O2303" i="5"/>
  <c r="Q2302" i="5"/>
  <c r="R2302" i="5"/>
  <c r="P2302" i="5"/>
  <c r="O2302" i="5"/>
  <c r="Q2301" i="5"/>
  <c r="R2301" i="5"/>
  <c r="P2301" i="5"/>
  <c r="O2301" i="5"/>
  <c r="Q2300" i="5"/>
  <c r="R2300" i="5"/>
  <c r="P2300" i="5"/>
  <c r="O2300" i="5"/>
  <c r="Q2299" i="5"/>
  <c r="R2299" i="5"/>
  <c r="P2299" i="5"/>
  <c r="O2299" i="5"/>
  <c r="Q2298" i="5"/>
  <c r="R2298" i="5"/>
  <c r="P2298" i="5"/>
  <c r="O2298" i="5"/>
  <c r="Q2297" i="5"/>
  <c r="R2297" i="5"/>
  <c r="P2297" i="5"/>
  <c r="O2297" i="5"/>
  <c r="Q2296" i="5"/>
  <c r="R2296" i="5"/>
  <c r="P2296" i="5"/>
  <c r="O2296" i="5"/>
  <c r="Q2295" i="5"/>
  <c r="R2295" i="5"/>
  <c r="P2295" i="5"/>
  <c r="O2295" i="5"/>
  <c r="Q2294" i="5"/>
  <c r="R2294" i="5"/>
  <c r="P2294" i="5"/>
  <c r="O2294" i="5"/>
  <c r="Q2293" i="5"/>
  <c r="R2293" i="5"/>
  <c r="P2293" i="5"/>
  <c r="O2293" i="5"/>
  <c r="Q2292" i="5"/>
  <c r="R2292" i="5"/>
  <c r="P2292" i="5"/>
  <c r="O2292" i="5"/>
  <c r="Q2291" i="5"/>
  <c r="R2291" i="5"/>
  <c r="P2291" i="5"/>
  <c r="O2291" i="5"/>
  <c r="Q2290" i="5"/>
  <c r="R2290" i="5"/>
  <c r="P2290" i="5"/>
  <c r="O2290" i="5"/>
  <c r="Q2289" i="5"/>
  <c r="R2289" i="5"/>
  <c r="P2289" i="5"/>
  <c r="O2289" i="5"/>
  <c r="Q2288" i="5"/>
  <c r="R2288" i="5"/>
  <c r="P2288" i="5"/>
  <c r="O2288" i="5"/>
  <c r="Q2287" i="5"/>
  <c r="R2287" i="5"/>
  <c r="P2287" i="5"/>
  <c r="O2287" i="5"/>
  <c r="Q2286" i="5"/>
  <c r="R2286" i="5"/>
  <c r="P2286" i="5"/>
  <c r="O2286" i="5"/>
  <c r="Q2285" i="5"/>
  <c r="R2285" i="5"/>
  <c r="P2285" i="5"/>
  <c r="O2285" i="5"/>
  <c r="Q2284" i="5"/>
  <c r="R2284" i="5"/>
  <c r="P2284" i="5"/>
  <c r="O2284" i="5"/>
  <c r="Q2283" i="5"/>
  <c r="R2283" i="5"/>
  <c r="P2283" i="5"/>
  <c r="O2283" i="5"/>
  <c r="Q2282" i="5"/>
  <c r="R2282" i="5"/>
  <c r="P2282" i="5"/>
  <c r="O2282" i="5"/>
  <c r="Q2281" i="5"/>
  <c r="R2281" i="5"/>
  <c r="P2281" i="5"/>
  <c r="O2281" i="5"/>
  <c r="Q2280" i="5"/>
  <c r="R2280" i="5"/>
  <c r="P2280" i="5"/>
  <c r="O2280" i="5"/>
  <c r="Q2279" i="5"/>
  <c r="R2279" i="5"/>
  <c r="P2279" i="5"/>
  <c r="O2279" i="5"/>
  <c r="Q2278" i="5"/>
  <c r="R2278" i="5"/>
  <c r="P2278" i="5"/>
  <c r="O2278" i="5"/>
  <c r="Q2277" i="5"/>
  <c r="R2277" i="5"/>
  <c r="P2277" i="5"/>
  <c r="O2277" i="5"/>
  <c r="Q2276" i="5"/>
  <c r="R2276" i="5"/>
  <c r="P2276" i="5"/>
  <c r="O2276" i="5"/>
  <c r="Q2275" i="5"/>
  <c r="R2275" i="5"/>
  <c r="P2275" i="5"/>
  <c r="O2275" i="5"/>
  <c r="Q2274" i="5"/>
  <c r="R2274" i="5"/>
  <c r="P2274" i="5"/>
  <c r="O2274" i="5"/>
  <c r="Q2273" i="5"/>
  <c r="R2273" i="5"/>
  <c r="P2273" i="5"/>
  <c r="O2273" i="5"/>
  <c r="Q2272" i="5"/>
  <c r="R2272" i="5"/>
  <c r="P2272" i="5"/>
  <c r="O2272" i="5"/>
  <c r="Q2271" i="5"/>
  <c r="R2271" i="5"/>
  <c r="P2271" i="5"/>
  <c r="O2271" i="5"/>
  <c r="Q2270" i="5"/>
  <c r="R2270" i="5"/>
  <c r="P2270" i="5"/>
  <c r="O2270" i="5"/>
  <c r="Q2269" i="5"/>
  <c r="R2269" i="5"/>
  <c r="P2269" i="5"/>
  <c r="O2269" i="5"/>
  <c r="Q2268" i="5"/>
  <c r="R2268" i="5"/>
  <c r="P2268" i="5"/>
  <c r="O2268" i="5"/>
  <c r="Q2267" i="5"/>
  <c r="R2267" i="5"/>
  <c r="P2267" i="5"/>
  <c r="O2267" i="5"/>
  <c r="Q2266" i="5"/>
  <c r="R2266" i="5"/>
  <c r="P2266" i="5"/>
  <c r="O2266" i="5"/>
  <c r="Q2265" i="5"/>
  <c r="R2265" i="5"/>
  <c r="P2265" i="5"/>
  <c r="O2265" i="5"/>
  <c r="R2264" i="5"/>
  <c r="Q2264" i="5"/>
  <c r="P2264" i="5"/>
  <c r="O2264" i="5"/>
  <c r="R2263" i="5"/>
  <c r="Q2263" i="5"/>
  <c r="P2263" i="5"/>
  <c r="O2263" i="5"/>
  <c r="R2262" i="5"/>
  <c r="Q2262" i="5"/>
  <c r="P2262" i="5"/>
  <c r="O2262" i="5"/>
  <c r="R2261" i="5"/>
  <c r="Q2261" i="5"/>
  <c r="P2261" i="5"/>
  <c r="O2261" i="5"/>
  <c r="R2260" i="5"/>
  <c r="Q2260" i="5"/>
  <c r="P2260" i="5"/>
  <c r="O2260" i="5"/>
  <c r="R2259" i="5"/>
  <c r="Q2259" i="5"/>
  <c r="P2259" i="5"/>
  <c r="O2259" i="5"/>
  <c r="R2258" i="5"/>
  <c r="Q2258" i="5"/>
  <c r="P2258" i="5"/>
  <c r="O2258" i="5"/>
  <c r="R2257" i="5"/>
  <c r="Q2257" i="5"/>
  <c r="P2257" i="5"/>
  <c r="O2257" i="5"/>
  <c r="R2256" i="5"/>
  <c r="Q2256" i="5"/>
  <c r="P2256" i="5"/>
  <c r="O2256" i="5"/>
  <c r="R2255" i="5"/>
  <c r="Q2255" i="5"/>
  <c r="P2255" i="5"/>
  <c r="O2255" i="5"/>
  <c r="R2254" i="5"/>
  <c r="Q2254" i="5"/>
  <c r="P2254" i="5"/>
  <c r="O2254" i="5"/>
  <c r="R2253" i="5"/>
  <c r="Q2253" i="5"/>
  <c r="P2253" i="5"/>
  <c r="O2253" i="5"/>
  <c r="R2252" i="5"/>
  <c r="Q2252" i="5"/>
  <c r="P2252" i="5"/>
  <c r="O2252" i="5"/>
  <c r="R2251" i="5"/>
  <c r="Q2251" i="5"/>
  <c r="P2251" i="5"/>
  <c r="O2251" i="5"/>
  <c r="R2250" i="5"/>
  <c r="Q2250" i="5"/>
  <c r="P2250" i="5"/>
  <c r="O2250" i="5"/>
  <c r="R2249" i="5"/>
  <c r="Q2249" i="5"/>
  <c r="P2249" i="5"/>
  <c r="O2249" i="5"/>
  <c r="R2248" i="5"/>
  <c r="Q2248" i="5"/>
  <c r="P2248" i="5"/>
  <c r="O2248" i="5"/>
  <c r="R2247" i="5"/>
  <c r="Q2247" i="5"/>
  <c r="P2247" i="5"/>
  <c r="O2247" i="5"/>
  <c r="R2246" i="5"/>
  <c r="Q2246" i="5"/>
  <c r="P2246" i="5"/>
  <c r="O2246" i="5"/>
  <c r="R2245" i="5"/>
  <c r="Q2245" i="5"/>
  <c r="P2245" i="5"/>
  <c r="O2245" i="5"/>
  <c r="R2244" i="5"/>
  <c r="Q2244" i="5"/>
  <c r="P2244" i="5"/>
  <c r="O2244" i="5"/>
  <c r="R2243" i="5"/>
  <c r="Q2243" i="5"/>
  <c r="P2243" i="5"/>
  <c r="O2243" i="5"/>
  <c r="R2242" i="5"/>
  <c r="Q2242" i="5"/>
  <c r="P2242" i="5"/>
  <c r="O2242" i="5"/>
  <c r="R2241" i="5"/>
  <c r="Q2241" i="5"/>
  <c r="P2241" i="5"/>
  <c r="O2241" i="5"/>
  <c r="R2240" i="5"/>
  <c r="Q2240" i="5"/>
  <c r="P2240" i="5"/>
  <c r="O2240" i="5"/>
  <c r="R2239" i="5"/>
  <c r="Q2239" i="5"/>
  <c r="P2239" i="5"/>
  <c r="O2239" i="5"/>
  <c r="R2238" i="5"/>
  <c r="Q2238" i="5"/>
  <c r="P2238" i="5"/>
  <c r="O2238" i="5"/>
  <c r="R2237" i="5"/>
  <c r="Q2237" i="5"/>
  <c r="P2237" i="5"/>
  <c r="O2237" i="5"/>
  <c r="R2236" i="5"/>
  <c r="Q2236" i="5"/>
  <c r="P2236" i="5"/>
  <c r="O2236" i="5"/>
  <c r="R2235" i="5"/>
  <c r="Q2235" i="5"/>
  <c r="P2235" i="5"/>
  <c r="O2235" i="5"/>
  <c r="R2234" i="5"/>
  <c r="Q2234" i="5"/>
  <c r="P2234" i="5"/>
  <c r="O2234" i="5"/>
  <c r="R2233" i="5"/>
  <c r="Q2233" i="5"/>
  <c r="P2233" i="5"/>
  <c r="O2233" i="5"/>
  <c r="R2232" i="5"/>
  <c r="Q2232" i="5"/>
  <c r="P2232" i="5"/>
  <c r="O2232" i="5"/>
  <c r="R2231" i="5"/>
  <c r="Q2231" i="5"/>
  <c r="P2231" i="5"/>
  <c r="O2231" i="5"/>
  <c r="R2230" i="5"/>
  <c r="Q2230" i="5"/>
  <c r="P2230" i="5"/>
  <c r="O2230" i="5"/>
  <c r="R2229" i="5"/>
  <c r="Q2229" i="5"/>
  <c r="P2229" i="5"/>
  <c r="O2229" i="5"/>
  <c r="R2228" i="5"/>
  <c r="Q2228" i="5"/>
  <c r="P2228" i="5"/>
  <c r="O2228" i="5"/>
  <c r="R2227" i="5"/>
  <c r="Q2227" i="5"/>
  <c r="P2227" i="5"/>
  <c r="O2227" i="5"/>
  <c r="R2226" i="5"/>
  <c r="Q2226" i="5"/>
  <c r="P2226" i="5"/>
  <c r="O2226" i="5"/>
  <c r="R2225" i="5"/>
  <c r="Q2225" i="5"/>
  <c r="P2225" i="5"/>
  <c r="O2225" i="5"/>
  <c r="R2224" i="5"/>
  <c r="Q2224" i="5"/>
  <c r="P2224" i="5"/>
  <c r="O2224" i="5"/>
  <c r="R2223" i="5"/>
  <c r="Q2223" i="5"/>
  <c r="P2223" i="5"/>
  <c r="O2223" i="5"/>
  <c r="R2222" i="5"/>
  <c r="Q2222" i="5"/>
  <c r="P2222" i="5"/>
  <c r="O2222" i="5"/>
  <c r="R2221" i="5"/>
  <c r="Q2221" i="5"/>
  <c r="P2221" i="5"/>
  <c r="O2221" i="5"/>
  <c r="R2220" i="5"/>
  <c r="Q2220" i="5"/>
  <c r="P2220" i="5"/>
  <c r="O2220" i="5"/>
  <c r="R2219" i="5"/>
  <c r="Q2219" i="5"/>
  <c r="P2219" i="5"/>
  <c r="O2219" i="5"/>
  <c r="R2218" i="5"/>
  <c r="Q2218" i="5"/>
  <c r="P2218" i="5"/>
  <c r="O2218" i="5"/>
  <c r="R2217" i="5"/>
  <c r="Q2217" i="5"/>
  <c r="P2217" i="5"/>
  <c r="O2217" i="5"/>
  <c r="R2216" i="5"/>
  <c r="Q2216" i="5"/>
  <c r="P2216" i="5"/>
  <c r="O2216" i="5"/>
  <c r="R2215" i="5"/>
  <c r="Q2215" i="5"/>
  <c r="P2215" i="5"/>
  <c r="O2215" i="5"/>
  <c r="R2214" i="5"/>
  <c r="Q2214" i="5"/>
  <c r="P2214" i="5"/>
  <c r="O2214" i="5"/>
  <c r="R2213" i="5"/>
  <c r="Q2213" i="5"/>
  <c r="P2213" i="5"/>
  <c r="O2213" i="5"/>
  <c r="R2212" i="5"/>
  <c r="Q2212" i="5"/>
  <c r="P2212" i="5"/>
  <c r="O2212" i="5"/>
  <c r="R2211" i="5"/>
  <c r="Q2211" i="5"/>
  <c r="P2211" i="5"/>
  <c r="O2211" i="5"/>
  <c r="R2210" i="5"/>
  <c r="Q2210" i="5"/>
  <c r="P2210" i="5"/>
  <c r="O2210" i="5"/>
  <c r="R2209" i="5"/>
  <c r="Q2209" i="5"/>
  <c r="P2209" i="5"/>
  <c r="O2209" i="5"/>
  <c r="R2208" i="5"/>
  <c r="Q2208" i="5"/>
  <c r="P2208" i="5"/>
  <c r="O2208" i="5"/>
  <c r="R2207" i="5"/>
  <c r="Q2207" i="5"/>
  <c r="P2207" i="5"/>
  <c r="O2207" i="5"/>
  <c r="R2206" i="5"/>
  <c r="Q2206" i="5"/>
  <c r="P2206" i="5"/>
  <c r="O2206" i="5"/>
  <c r="R2205" i="5"/>
  <c r="Q2205" i="5"/>
  <c r="P2205" i="5"/>
  <c r="O2205" i="5"/>
  <c r="R2204" i="5"/>
  <c r="Q2204" i="5"/>
  <c r="P2204" i="5"/>
  <c r="O2204" i="5"/>
  <c r="R2203" i="5"/>
  <c r="Q2203" i="5"/>
  <c r="P2203" i="5"/>
  <c r="O2203" i="5"/>
  <c r="R2202" i="5"/>
  <c r="Q2202" i="5"/>
  <c r="P2202" i="5"/>
  <c r="O2202" i="5"/>
  <c r="R2201" i="5"/>
  <c r="Q2201" i="5"/>
  <c r="P2201" i="5"/>
  <c r="O2201" i="5"/>
  <c r="R2200" i="5"/>
  <c r="Q2200" i="5"/>
  <c r="P2200" i="5"/>
  <c r="O2200" i="5"/>
  <c r="R2199" i="5"/>
  <c r="Q2199" i="5"/>
  <c r="P2199" i="5"/>
  <c r="O2199" i="5"/>
  <c r="R2198" i="5"/>
  <c r="Q2198" i="5"/>
  <c r="P2198" i="5"/>
  <c r="O2198" i="5"/>
  <c r="R2197" i="5"/>
  <c r="Q2197" i="5"/>
  <c r="P2197" i="5"/>
  <c r="O2197" i="5"/>
  <c r="R2196" i="5"/>
  <c r="Q2196" i="5"/>
  <c r="P2196" i="5"/>
  <c r="O2196" i="5"/>
  <c r="R2195" i="5"/>
  <c r="Q2195" i="5"/>
  <c r="P2195" i="5"/>
  <c r="O2195" i="5"/>
  <c r="R2194" i="5"/>
  <c r="Q2194" i="5"/>
  <c r="P2194" i="5"/>
  <c r="O2194" i="5"/>
  <c r="R2193" i="5"/>
  <c r="Q2193" i="5"/>
  <c r="P2193" i="5"/>
  <c r="O2193" i="5"/>
  <c r="R2192" i="5"/>
  <c r="Q2192" i="5"/>
  <c r="P2192" i="5"/>
  <c r="O2192" i="5"/>
  <c r="R2191" i="5"/>
  <c r="Q2191" i="5"/>
  <c r="P2191" i="5"/>
  <c r="O2191" i="5"/>
  <c r="R2190" i="5"/>
  <c r="Q2190" i="5"/>
  <c r="P2190" i="5"/>
  <c r="O2190" i="5"/>
  <c r="R2189" i="5"/>
  <c r="Q2189" i="5"/>
  <c r="P2189" i="5"/>
  <c r="O2189" i="5"/>
  <c r="R2188" i="5"/>
  <c r="Q2188" i="5"/>
  <c r="P2188" i="5"/>
  <c r="O2188" i="5"/>
  <c r="R2187" i="5"/>
  <c r="Q2187" i="5"/>
  <c r="P2187" i="5"/>
  <c r="O2187" i="5"/>
  <c r="R2186" i="5"/>
  <c r="Q2186" i="5"/>
  <c r="P2186" i="5"/>
  <c r="O2186" i="5"/>
  <c r="R2185" i="5"/>
  <c r="Q2185" i="5"/>
  <c r="P2185" i="5"/>
  <c r="O2185" i="5"/>
  <c r="R2184" i="5"/>
  <c r="Q2184" i="5"/>
  <c r="P2184" i="5"/>
  <c r="O2184" i="5"/>
  <c r="R2183" i="5"/>
  <c r="Q2183" i="5"/>
  <c r="P2183" i="5"/>
  <c r="O2183" i="5"/>
  <c r="R2182" i="5"/>
  <c r="Q2182" i="5"/>
  <c r="P2182" i="5"/>
  <c r="O2182" i="5"/>
  <c r="R2181" i="5"/>
  <c r="Q2181" i="5"/>
  <c r="P2181" i="5"/>
  <c r="O2181" i="5"/>
  <c r="R2180" i="5"/>
  <c r="Q2180" i="5"/>
  <c r="P2180" i="5"/>
  <c r="O2180" i="5"/>
  <c r="R2179" i="5"/>
  <c r="Q2179" i="5"/>
  <c r="P2179" i="5"/>
  <c r="O2179" i="5"/>
  <c r="R2178" i="5"/>
  <c r="Q2178" i="5"/>
  <c r="P2178" i="5"/>
  <c r="O2178" i="5"/>
  <c r="R2177" i="5"/>
  <c r="Q2177" i="5"/>
  <c r="P2177" i="5"/>
  <c r="O2177" i="5"/>
  <c r="R2176" i="5"/>
  <c r="Q2176" i="5"/>
  <c r="P2176" i="5"/>
  <c r="O2176" i="5"/>
  <c r="R2175" i="5"/>
  <c r="Q2175" i="5"/>
  <c r="P2175" i="5"/>
  <c r="O2175" i="5"/>
  <c r="R2174" i="5"/>
  <c r="Q2174" i="5"/>
  <c r="P2174" i="5"/>
  <c r="O2174" i="5"/>
  <c r="R2173" i="5"/>
  <c r="Q2173" i="5"/>
  <c r="P2173" i="5"/>
  <c r="O2173" i="5"/>
  <c r="R2172" i="5"/>
  <c r="Q2172" i="5"/>
  <c r="P2172" i="5"/>
  <c r="O2172" i="5"/>
  <c r="R2171" i="5"/>
  <c r="Q2171" i="5"/>
  <c r="P2171" i="5"/>
  <c r="O2171" i="5"/>
  <c r="R2170" i="5"/>
  <c r="Q2170" i="5"/>
  <c r="P2170" i="5"/>
  <c r="O2170" i="5"/>
  <c r="R2169" i="5"/>
  <c r="Q2169" i="5"/>
  <c r="P2169" i="5"/>
  <c r="O2169" i="5"/>
  <c r="R2168" i="5"/>
  <c r="Q2168" i="5"/>
  <c r="P2168" i="5"/>
  <c r="O2168" i="5"/>
  <c r="R2167" i="5"/>
  <c r="Q2167" i="5"/>
  <c r="P2167" i="5"/>
  <c r="O2167" i="5"/>
  <c r="R2166" i="5"/>
  <c r="Q2166" i="5"/>
  <c r="P2166" i="5"/>
  <c r="O2166" i="5"/>
  <c r="R2165" i="5"/>
  <c r="Q2165" i="5"/>
  <c r="P2165" i="5"/>
  <c r="O2165" i="5"/>
  <c r="R2164" i="5"/>
  <c r="Q2164" i="5"/>
  <c r="P2164" i="5"/>
  <c r="O2164" i="5"/>
  <c r="R2163" i="5"/>
  <c r="Q2163" i="5"/>
  <c r="P2163" i="5"/>
  <c r="O2163" i="5"/>
  <c r="R2162" i="5"/>
  <c r="Q2162" i="5"/>
  <c r="P2162" i="5"/>
  <c r="O2162" i="5"/>
  <c r="R2161" i="5"/>
  <c r="Q2161" i="5"/>
  <c r="P2161" i="5"/>
  <c r="O2161" i="5"/>
  <c r="R2160" i="5"/>
  <c r="Q2160" i="5"/>
  <c r="P2160" i="5"/>
  <c r="O2160" i="5"/>
  <c r="R2159" i="5"/>
  <c r="Q2159" i="5"/>
  <c r="P2159" i="5"/>
  <c r="O2159" i="5"/>
  <c r="R2158" i="5"/>
  <c r="Q2158" i="5"/>
  <c r="P2158" i="5"/>
  <c r="O2158" i="5"/>
  <c r="R2157" i="5"/>
  <c r="Q2157" i="5"/>
  <c r="P2157" i="5"/>
  <c r="O2157" i="5"/>
  <c r="R2156" i="5"/>
  <c r="Q2156" i="5"/>
  <c r="P2156" i="5"/>
  <c r="O2156" i="5"/>
  <c r="R2155" i="5"/>
  <c r="Q2155" i="5"/>
  <c r="P2155" i="5"/>
  <c r="O2155" i="5"/>
  <c r="R2154" i="5"/>
  <c r="Q2154" i="5"/>
  <c r="P2154" i="5"/>
  <c r="O2154" i="5"/>
  <c r="R2153" i="5"/>
  <c r="Q2153" i="5"/>
  <c r="P2153" i="5"/>
  <c r="O2153" i="5"/>
  <c r="R2152" i="5"/>
  <c r="Q2152" i="5"/>
  <c r="P2152" i="5"/>
  <c r="O2152" i="5"/>
  <c r="R2151" i="5"/>
  <c r="Q2151" i="5"/>
  <c r="P2151" i="5"/>
  <c r="O2151" i="5"/>
  <c r="R2150" i="5"/>
  <c r="Q2150" i="5"/>
  <c r="P2150" i="5"/>
  <c r="O2150" i="5"/>
  <c r="R2149" i="5"/>
  <c r="Q2149" i="5"/>
  <c r="P2149" i="5"/>
  <c r="O2149" i="5"/>
  <c r="R2148" i="5"/>
  <c r="Q2148" i="5"/>
  <c r="P2148" i="5"/>
  <c r="O2148" i="5"/>
  <c r="R2147" i="5"/>
  <c r="Q2147" i="5"/>
  <c r="P2147" i="5"/>
  <c r="O2147" i="5"/>
  <c r="R2146" i="5"/>
  <c r="Q2146" i="5"/>
  <c r="P2146" i="5"/>
  <c r="O2146" i="5"/>
  <c r="R2145" i="5"/>
  <c r="Q2145" i="5"/>
  <c r="P2145" i="5"/>
  <c r="O2145" i="5"/>
  <c r="R2144" i="5"/>
  <c r="Q2144" i="5"/>
  <c r="P2144" i="5"/>
  <c r="O2144" i="5"/>
  <c r="R2143" i="5"/>
  <c r="Q2143" i="5"/>
  <c r="P2143" i="5"/>
  <c r="O2143" i="5"/>
  <c r="R2142" i="5"/>
  <c r="Q2142" i="5"/>
  <c r="P2142" i="5"/>
  <c r="O2142" i="5"/>
  <c r="R2141" i="5"/>
  <c r="Q2141" i="5"/>
  <c r="P2141" i="5"/>
  <c r="O2141" i="5"/>
  <c r="R2140" i="5"/>
  <c r="Q2140" i="5"/>
  <c r="P2140" i="5"/>
  <c r="O2140" i="5"/>
  <c r="R2139" i="5"/>
  <c r="Q2139" i="5"/>
  <c r="P2139" i="5"/>
  <c r="O2139" i="5"/>
  <c r="R2138" i="5"/>
  <c r="Q2138" i="5"/>
  <c r="P2138" i="5"/>
  <c r="O2138" i="5"/>
  <c r="R2137" i="5"/>
  <c r="Q2137" i="5"/>
  <c r="P2137" i="5"/>
  <c r="O2137" i="5"/>
  <c r="R2136" i="5"/>
  <c r="Q2136" i="5"/>
  <c r="P2136" i="5"/>
  <c r="O2136" i="5"/>
  <c r="R2135" i="5"/>
  <c r="Q2135" i="5"/>
  <c r="P2135" i="5"/>
  <c r="O2135" i="5"/>
  <c r="R2134" i="5"/>
  <c r="Q2134" i="5"/>
  <c r="P2134" i="5"/>
  <c r="O2134" i="5"/>
  <c r="R2133" i="5"/>
  <c r="Q2133" i="5"/>
  <c r="P2133" i="5"/>
  <c r="O2133" i="5"/>
  <c r="R2132" i="5"/>
  <c r="Q2132" i="5"/>
  <c r="P2132" i="5"/>
  <c r="O2132" i="5"/>
  <c r="R2131" i="5"/>
  <c r="Q2131" i="5"/>
  <c r="P2131" i="5"/>
  <c r="O2131" i="5"/>
  <c r="R2130" i="5"/>
  <c r="Q2130" i="5"/>
  <c r="P2130" i="5"/>
  <c r="O2130" i="5"/>
  <c r="R2129" i="5"/>
  <c r="Q2129" i="5"/>
  <c r="P2129" i="5"/>
  <c r="O2129" i="5"/>
  <c r="R2128" i="5"/>
  <c r="Q2128" i="5"/>
  <c r="P2128" i="5"/>
  <c r="O2128" i="5"/>
  <c r="R2127" i="5"/>
  <c r="Q2127" i="5"/>
  <c r="P2127" i="5"/>
  <c r="O2127" i="5"/>
  <c r="R2126" i="5"/>
  <c r="Q2126" i="5"/>
  <c r="P2126" i="5"/>
  <c r="O2126" i="5"/>
  <c r="R2125" i="5"/>
  <c r="Q2125" i="5"/>
  <c r="P2125" i="5"/>
  <c r="O2125" i="5"/>
  <c r="R2124" i="5"/>
  <c r="Q2124" i="5"/>
  <c r="P2124" i="5"/>
  <c r="O2124" i="5"/>
  <c r="R2123" i="5"/>
  <c r="Q2123" i="5"/>
  <c r="P2123" i="5"/>
  <c r="O2123" i="5"/>
  <c r="R2122" i="5"/>
  <c r="Q2122" i="5"/>
  <c r="P2122" i="5"/>
  <c r="O2122" i="5"/>
  <c r="R2121" i="5"/>
  <c r="Q2121" i="5"/>
  <c r="P2121" i="5"/>
  <c r="O2121" i="5"/>
  <c r="R2120" i="5"/>
  <c r="Q2120" i="5"/>
  <c r="P2120" i="5"/>
  <c r="O2120" i="5"/>
  <c r="R2119" i="5"/>
  <c r="Q2119" i="5"/>
  <c r="P2119" i="5"/>
  <c r="O2119" i="5"/>
  <c r="R2118" i="5"/>
  <c r="Q2118" i="5"/>
  <c r="P2118" i="5"/>
  <c r="O2118" i="5"/>
  <c r="R2117" i="5"/>
  <c r="Q2117" i="5"/>
  <c r="P2117" i="5"/>
  <c r="O2117" i="5"/>
  <c r="R2116" i="5"/>
  <c r="Q2116" i="5"/>
  <c r="P2116" i="5"/>
  <c r="O2116" i="5"/>
  <c r="R2115" i="5"/>
  <c r="Q2115" i="5"/>
  <c r="P2115" i="5"/>
  <c r="O2115" i="5"/>
  <c r="R2114" i="5"/>
  <c r="Q2114" i="5"/>
  <c r="P2114" i="5"/>
  <c r="O2114" i="5"/>
  <c r="R2113" i="5"/>
  <c r="Q2113" i="5"/>
  <c r="P2113" i="5"/>
  <c r="O2113" i="5"/>
  <c r="R2112" i="5"/>
  <c r="Q2112" i="5"/>
  <c r="P2112" i="5"/>
  <c r="O2112" i="5"/>
  <c r="R2111" i="5"/>
  <c r="Q2111" i="5"/>
  <c r="P2111" i="5"/>
  <c r="O2111" i="5"/>
  <c r="R2110" i="5"/>
  <c r="Q2110" i="5"/>
  <c r="P2110" i="5"/>
  <c r="O2110" i="5"/>
  <c r="R2109" i="5"/>
  <c r="Q2109" i="5"/>
  <c r="P2109" i="5"/>
  <c r="O2109" i="5"/>
  <c r="R2108" i="5"/>
  <c r="Q2108" i="5"/>
  <c r="P2108" i="5"/>
  <c r="O2108" i="5"/>
  <c r="R2107" i="5"/>
  <c r="Q2107" i="5"/>
  <c r="P2107" i="5"/>
  <c r="O2107" i="5"/>
  <c r="R2106" i="5"/>
  <c r="Q2106" i="5"/>
  <c r="P2106" i="5"/>
  <c r="O2106" i="5"/>
  <c r="R2105" i="5"/>
  <c r="Q2105" i="5"/>
  <c r="P2105" i="5"/>
  <c r="O2105" i="5"/>
  <c r="R2104" i="5"/>
  <c r="Q2104" i="5"/>
  <c r="P2104" i="5"/>
  <c r="O2104" i="5"/>
  <c r="R2103" i="5"/>
  <c r="Q2103" i="5"/>
  <c r="P2103" i="5"/>
  <c r="O2103" i="5"/>
  <c r="R2102" i="5"/>
  <c r="Q2102" i="5"/>
  <c r="P2102" i="5"/>
  <c r="O2102" i="5"/>
  <c r="R2101" i="5"/>
  <c r="Q2101" i="5"/>
  <c r="P2101" i="5"/>
  <c r="O2101" i="5"/>
  <c r="R2100" i="5"/>
  <c r="Q2100" i="5"/>
  <c r="P2100" i="5"/>
  <c r="O2100" i="5"/>
  <c r="R2099" i="5"/>
  <c r="Q2099" i="5"/>
  <c r="P2099" i="5"/>
  <c r="O2099" i="5"/>
  <c r="R2098" i="5"/>
  <c r="Q2098" i="5"/>
  <c r="P2098" i="5"/>
  <c r="O2098" i="5"/>
  <c r="R2097" i="5"/>
  <c r="Q2097" i="5"/>
  <c r="P2097" i="5"/>
  <c r="O2097" i="5"/>
  <c r="R2096" i="5"/>
  <c r="Q2096" i="5"/>
  <c r="P2096" i="5"/>
  <c r="O2096" i="5"/>
  <c r="R2095" i="5"/>
  <c r="Q2095" i="5"/>
  <c r="P2095" i="5"/>
  <c r="O2095" i="5"/>
  <c r="R2094" i="5"/>
  <c r="Q2094" i="5"/>
  <c r="P2094" i="5"/>
  <c r="O2094" i="5"/>
  <c r="R2093" i="5"/>
  <c r="Q2093" i="5"/>
  <c r="P2093" i="5"/>
  <c r="O2093" i="5"/>
  <c r="R2092" i="5"/>
  <c r="Q2092" i="5"/>
  <c r="P2092" i="5"/>
  <c r="O2092" i="5"/>
  <c r="R2091" i="5"/>
  <c r="Q2091" i="5"/>
  <c r="P2091" i="5"/>
  <c r="O2091" i="5"/>
  <c r="R2090" i="5"/>
  <c r="Q2090" i="5"/>
  <c r="P2090" i="5"/>
  <c r="O2090" i="5"/>
  <c r="R2089" i="5"/>
  <c r="Q2089" i="5"/>
  <c r="P2089" i="5"/>
  <c r="O2089" i="5"/>
  <c r="R2088" i="5"/>
  <c r="Q2088" i="5"/>
  <c r="P2088" i="5"/>
  <c r="O2088" i="5"/>
  <c r="R2087" i="5"/>
  <c r="Q2087" i="5"/>
  <c r="P2087" i="5"/>
  <c r="O2087" i="5"/>
  <c r="R2086" i="5"/>
  <c r="Q2086" i="5"/>
  <c r="P2086" i="5"/>
  <c r="O2086" i="5"/>
  <c r="R2085" i="5"/>
  <c r="Q2085" i="5"/>
  <c r="P2085" i="5"/>
  <c r="O2085" i="5"/>
  <c r="R2084" i="5"/>
  <c r="Q2084" i="5"/>
  <c r="P2084" i="5"/>
  <c r="O2084" i="5"/>
  <c r="R2083" i="5"/>
  <c r="Q2083" i="5"/>
  <c r="P2083" i="5"/>
  <c r="O2083" i="5"/>
  <c r="R2082" i="5"/>
  <c r="Q2082" i="5"/>
  <c r="P2082" i="5"/>
  <c r="O2082" i="5"/>
  <c r="R2081" i="5"/>
  <c r="Q2081" i="5"/>
  <c r="P2081" i="5"/>
  <c r="O2081" i="5"/>
  <c r="R2080" i="5"/>
  <c r="Q2080" i="5"/>
  <c r="P2080" i="5"/>
  <c r="O2080" i="5"/>
  <c r="R2079" i="5"/>
  <c r="Q2079" i="5"/>
  <c r="P2079" i="5"/>
  <c r="O2079" i="5"/>
  <c r="R2078" i="5"/>
  <c r="Q2078" i="5"/>
  <c r="P2078" i="5"/>
  <c r="O2078" i="5"/>
  <c r="R2077" i="5"/>
  <c r="Q2077" i="5"/>
  <c r="P2077" i="5"/>
  <c r="O2077" i="5"/>
  <c r="R2076" i="5"/>
  <c r="Q2076" i="5"/>
  <c r="P2076" i="5"/>
  <c r="O2076" i="5"/>
  <c r="R2075" i="5"/>
  <c r="Q2075" i="5"/>
  <c r="P2075" i="5"/>
  <c r="O2075" i="5"/>
  <c r="R2074" i="5"/>
  <c r="Q2074" i="5"/>
  <c r="P2074" i="5"/>
  <c r="O2074" i="5"/>
  <c r="R2073" i="5"/>
  <c r="Q2073" i="5"/>
  <c r="P2073" i="5"/>
  <c r="O2073" i="5"/>
  <c r="R2072" i="5"/>
  <c r="Q2072" i="5"/>
  <c r="P2072" i="5"/>
  <c r="O2072" i="5"/>
  <c r="R2071" i="5"/>
  <c r="Q2071" i="5"/>
  <c r="P2071" i="5"/>
  <c r="O2071" i="5"/>
  <c r="R2070" i="5"/>
  <c r="Q2070" i="5"/>
  <c r="P2070" i="5"/>
  <c r="O2070" i="5"/>
  <c r="R2069" i="5"/>
  <c r="Q2069" i="5"/>
  <c r="P2069" i="5"/>
  <c r="O2069" i="5"/>
  <c r="R2068" i="5"/>
  <c r="Q2068" i="5"/>
  <c r="P2068" i="5"/>
  <c r="O2068" i="5"/>
  <c r="R2067" i="5"/>
  <c r="Q2067" i="5"/>
  <c r="P2067" i="5"/>
  <c r="O2067" i="5"/>
  <c r="R2066" i="5"/>
  <c r="Q2066" i="5"/>
  <c r="P2066" i="5"/>
  <c r="O2066" i="5"/>
  <c r="R2065" i="5"/>
  <c r="Q2065" i="5"/>
  <c r="P2065" i="5"/>
  <c r="O2065" i="5"/>
  <c r="R2064" i="5"/>
  <c r="Q2064" i="5"/>
  <c r="P2064" i="5"/>
  <c r="O2064" i="5"/>
  <c r="R2063" i="5"/>
  <c r="Q2063" i="5"/>
  <c r="P2063" i="5"/>
  <c r="O2063" i="5"/>
  <c r="R2062" i="5"/>
  <c r="Q2062" i="5"/>
  <c r="P2062" i="5"/>
  <c r="O2062" i="5"/>
  <c r="R2061" i="5"/>
  <c r="Q2061" i="5"/>
  <c r="P2061" i="5"/>
  <c r="O2061" i="5"/>
  <c r="R2060" i="5"/>
  <c r="Q2060" i="5"/>
  <c r="P2060" i="5"/>
  <c r="O2060" i="5"/>
  <c r="R2059" i="5"/>
  <c r="Q2059" i="5"/>
  <c r="P2059" i="5"/>
  <c r="O2059" i="5"/>
  <c r="R2058" i="5"/>
  <c r="Q2058" i="5"/>
  <c r="P2058" i="5"/>
  <c r="O2058" i="5"/>
  <c r="R2057" i="5"/>
  <c r="Q2057" i="5"/>
  <c r="P2057" i="5"/>
  <c r="O2057" i="5"/>
  <c r="R2056" i="5"/>
  <c r="Q2056" i="5"/>
  <c r="P2056" i="5"/>
  <c r="O2056" i="5"/>
  <c r="R2055" i="5"/>
  <c r="Q2055" i="5"/>
  <c r="P2055" i="5"/>
  <c r="O2055" i="5"/>
  <c r="R2054" i="5"/>
  <c r="Q2054" i="5"/>
  <c r="P2054" i="5"/>
  <c r="O2054" i="5"/>
  <c r="R2053" i="5"/>
  <c r="Q2053" i="5"/>
  <c r="P2053" i="5"/>
  <c r="O2053" i="5"/>
  <c r="R2052" i="5"/>
  <c r="Q2052" i="5"/>
  <c r="P2052" i="5"/>
  <c r="O2052" i="5"/>
  <c r="R2051" i="5"/>
  <c r="Q2051" i="5"/>
  <c r="P2051" i="5"/>
  <c r="O2051" i="5"/>
  <c r="R2050" i="5"/>
  <c r="Q2050" i="5"/>
  <c r="P2050" i="5"/>
  <c r="O2050" i="5"/>
  <c r="R2049" i="5"/>
  <c r="Q2049" i="5"/>
  <c r="P2049" i="5"/>
  <c r="O2049" i="5"/>
  <c r="R2048" i="5"/>
  <c r="Q2048" i="5"/>
  <c r="P2048" i="5"/>
  <c r="O2048" i="5"/>
  <c r="R2047" i="5"/>
  <c r="Q2047" i="5"/>
  <c r="P2047" i="5"/>
  <c r="O2047" i="5"/>
  <c r="R2046" i="5"/>
  <c r="Q2046" i="5"/>
  <c r="P2046" i="5"/>
  <c r="O2046" i="5"/>
  <c r="R2045" i="5"/>
  <c r="Q2045" i="5"/>
  <c r="P2045" i="5"/>
  <c r="O2045" i="5"/>
  <c r="R2044" i="5"/>
  <c r="Q2044" i="5"/>
  <c r="P2044" i="5"/>
  <c r="O2044" i="5"/>
  <c r="R2043" i="5"/>
  <c r="Q2043" i="5"/>
  <c r="P2043" i="5"/>
  <c r="O2043" i="5"/>
  <c r="R2042" i="5"/>
  <c r="Q2042" i="5"/>
  <c r="P2042" i="5"/>
  <c r="O2042" i="5"/>
  <c r="R2041" i="5"/>
  <c r="Q2041" i="5"/>
  <c r="P2041" i="5"/>
  <c r="O2041" i="5"/>
  <c r="R2040" i="5"/>
  <c r="Q2040" i="5"/>
  <c r="P2040" i="5"/>
  <c r="O2040" i="5"/>
  <c r="R2039" i="5"/>
  <c r="Q2039" i="5"/>
  <c r="P2039" i="5"/>
  <c r="O2039" i="5"/>
  <c r="R2038" i="5"/>
  <c r="Q2038" i="5"/>
  <c r="P2038" i="5"/>
  <c r="O2038" i="5"/>
  <c r="R2037" i="5"/>
  <c r="Q2037" i="5"/>
  <c r="P2037" i="5"/>
  <c r="O2037" i="5"/>
  <c r="R2036" i="5"/>
  <c r="Q2036" i="5"/>
  <c r="P2036" i="5"/>
  <c r="O2036" i="5"/>
  <c r="R2035" i="5"/>
  <c r="Q2035" i="5"/>
  <c r="P2035" i="5"/>
  <c r="O2035" i="5"/>
  <c r="R2034" i="5"/>
  <c r="Q2034" i="5"/>
  <c r="P2034" i="5"/>
  <c r="O2034" i="5"/>
  <c r="R2033" i="5"/>
  <c r="Q2033" i="5"/>
  <c r="P2033" i="5"/>
  <c r="O2033" i="5"/>
  <c r="R2032" i="5"/>
  <c r="Q2032" i="5"/>
  <c r="P2032" i="5"/>
  <c r="O2032" i="5"/>
  <c r="R2031" i="5"/>
  <c r="Q2031" i="5"/>
  <c r="P2031" i="5"/>
  <c r="O2031" i="5"/>
  <c r="R2030" i="5"/>
  <c r="Q2030" i="5"/>
  <c r="P2030" i="5"/>
  <c r="O2030" i="5"/>
  <c r="R2029" i="5"/>
  <c r="Q2029" i="5"/>
  <c r="P2029" i="5"/>
  <c r="O2029" i="5"/>
  <c r="R2028" i="5"/>
  <c r="Q2028" i="5"/>
  <c r="P2028" i="5"/>
  <c r="O2028" i="5"/>
  <c r="R2027" i="5"/>
  <c r="Q2027" i="5"/>
  <c r="P2027" i="5"/>
  <c r="O2027" i="5"/>
  <c r="R2026" i="5"/>
  <c r="Q2026" i="5"/>
  <c r="P2026" i="5"/>
  <c r="O2026" i="5"/>
  <c r="R2025" i="5"/>
  <c r="Q2025" i="5"/>
  <c r="P2025" i="5"/>
  <c r="O2025" i="5"/>
  <c r="R2024" i="5"/>
  <c r="Q2024" i="5"/>
  <c r="P2024" i="5"/>
  <c r="O2024" i="5"/>
  <c r="R2023" i="5"/>
  <c r="Q2023" i="5"/>
  <c r="P2023" i="5"/>
  <c r="O2023" i="5"/>
  <c r="R2022" i="5"/>
  <c r="Q2022" i="5"/>
  <c r="P2022" i="5"/>
  <c r="O2022" i="5"/>
  <c r="R2021" i="5"/>
  <c r="Q2021" i="5"/>
  <c r="P2021" i="5"/>
  <c r="O2021" i="5"/>
  <c r="R2020" i="5"/>
  <c r="Q2020" i="5"/>
  <c r="P2020" i="5"/>
  <c r="O2020" i="5"/>
  <c r="R2019" i="5"/>
  <c r="Q2019" i="5"/>
  <c r="P2019" i="5"/>
  <c r="O2019" i="5"/>
  <c r="R2018" i="5"/>
  <c r="Q2018" i="5"/>
  <c r="P2018" i="5"/>
  <c r="O2018" i="5"/>
  <c r="R2017" i="5"/>
  <c r="Q2017" i="5"/>
  <c r="P2017" i="5"/>
  <c r="O2017" i="5"/>
  <c r="R2016" i="5"/>
  <c r="Q2016" i="5"/>
  <c r="P2016" i="5"/>
  <c r="O2016" i="5"/>
  <c r="R2015" i="5"/>
  <c r="Q2015" i="5"/>
  <c r="P2015" i="5"/>
  <c r="O2015" i="5"/>
  <c r="R2014" i="5"/>
  <c r="Q2014" i="5"/>
  <c r="P2014" i="5"/>
  <c r="O2014" i="5"/>
  <c r="R2013" i="5"/>
  <c r="Q2013" i="5"/>
  <c r="P2013" i="5"/>
  <c r="O2013" i="5"/>
  <c r="R2012" i="5"/>
  <c r="Q2012" i="5"/>
  <c r="P2012" i="5"/>
  <c r="O2012" i="5"/>
  <c r="R2011" i="5"/>
  <c r="Q2011" i="5"/>
  <c r="P2011" i="5"/>
  <c r="O2011" i="5"/>
  <c r="R2010" i="5"/>
  <c r="Q2010" i="5"/>
  <c r="P2010" i="5"/>
  <c r="O2010" i="5"/>
  <c r="R2009" i="5"/>
  <c r="Q2009" i="5"/>
  <c r="P2009" i="5"/>
  <c r="O2009" i="5"/>
  <c r="R2008" i="5"/>
  <c r="Q2008" i="5"/>
  <c r="P2008" i="5"/>
  <c r="O2008" i="5"/>
  <c r="R2007" i="5"/>
  <c r="Q2007" i="5"/>
  <c r="P2007" i="5"/>
  <c r="O2007" i="5"/>
  <c r="R2006" i="5"/>
  <c r="Q2006" i="5"/>
  <c r="P2006" i="5"/>
  <c r="O2006" i="5"/>
  <c r="R2005" i="5"/>
  <c r="Q2005" i="5"/>
  <c r="P2005" i="5"/>
  <c r="O2005" i="5"/>
  <c r="R2004" i="5"/>
  <c r="Q2004" i="5"/>
  <c r="P2004" i="5"/>
  <c r="O2004" i="5"/>
  <c r="R2003" i="5"/>
  <c r="Q2003" i="5"/>
  <c r="P2003" i="5"/>
  <c r="O2003" i="5"/>
  <c r="R2002" i="5"/>
  <c r="Q2002" i="5"/>
  <c r="P2002" i="5"/>
  <c r="O2002" i="5"/>
  <c r="R2001" i="5"/>
  <c r="Q2001" i="5"/>
  <c r="P2001" i="5"/>
  <c r="O2001" i="5"/>
  <c r="R2000" i="5"/>
  <c r="Q2000" i="5"/>
  <c r="P2000" i="5"/>
  <c r="O2000" i="5"/>
  <c r="R1999" i="5"/>
  <c r="Q1999" i="5"/>
  <c r="P1999" i="5"/>
  <c r="O1999" i="5"/>
  <c r="R1998" i="5"/>
  <c r="Q1998" i="5"/>
  <c r="P1998" i="5"/>
  <c r="O1998" i="5"/>
  <c r="R1997" i="5"/>
  <c r="Q1997" i="5"/>
  <c r="P1997" i="5"/>
  <c r="O1997" i="5"/>
  <c r="R1996" i="5"/>
  <c r="Q1996" i="5"/>
  <c r="P1996" i="5"/>
  <c r="O1996" i="5"/>
  <c r="R1995" i="5"/>
  <c r="Q1995" i="5"/>
  <c r="P1995" i="5"/>
  <c r="O1995" i="5"/>
  <c r="R1994" i="5"/>
  <c r="Q1994" i="5"/>
  <c r="P1994" i="5"/>
  <c r="O1994" i="5"/>
  <c r="R1993" i="5"/>
  <c r="Q1993" i="5"/>
  <c r="P1993" i="5"/>
  <c r="O1993" i="5"/>
  <c r="R1992" i="5"/>
  <c r="Q1992" i="5"/>
  <c r="P1992" i="5"/>
  <c r="O1992" i="5"/>
  <c r="R1991" i="5"/>
  <c r="Q1991" i="5"/>
  <c r="P1991" i="5"/>
  <c r="O1991" i="5"/>
  <c r="R1990" i="5"/>
  <c r="Q1990" i="5"/>
  <c r="P1990" i="5"/>
  <c r="O1990" i="5"/>
  <c r="R1989" i="5"/>
  <c r="Q1989" i="5"/>
  <c r="P1989" i="5"/>
  <c r="O1989" i="5"/>
  <c r="R1988" i="5"/>
  <c r="Q1988" i="5"/>
  <c r="P1988" i="5"/>
  <c r="O1988" i="5"/>
  <c r="R1987" i="5"/>
  <c r="Q1987" i="5"/>
  <c r="P1987" i="5"/>
  <c r="O1987" i="5"/>
  <c r="R1986" i="5"/>
  <c r="Q1986" i="5"/>
  <c r="P1986" i="5"/>
  <c r="O1986" i="5"/>
  <c r="R1985" i="5"/>
  <c r="Q1985" i="5"/>
  <c r="P1985" i="5"/>
  <c r="O1985" i="5"/>
  <c r="R1984" i="5"/>
  <c r="Q1984" i="5"/>
  <c r="P1984" i="5"/>
  <c r="O1984" i="5"/>
  <c r="R1983" i="5"/>
  <c r="Q1983" i="5"/>
  <c r="P1983" i="5"/>
  <c r="O1983" i="5"/>
  <c r="R1982" i="5"/>
  <c r="Q1982" i="5"/>
  <c r="P1982" i="5"/>
  <c r="O1982" i="5"/>
  <c r="R1981" i="5"/>
  <c r="Q1981" i="5"/>
  <c r="P1981" i="5"/>
  <c r="O1981" i="5"/>
  <c r="R1980" i="5"/>
  <c r="Q1980" i="5"/>
  <c r="P1980" i="5"/>
  <c r="O1980" i="5"/>
  <c r="R1979" i="5"/>
  <c r="Q1979" i="5"/>
  <c r="P1979" i="5"/>
  <c r="O1979" i="5"/>
  <c r="R1978" i="5"/>
  <c r="Q1978" i="5"/>
  <c r="P1978" i="5"/>
  <c r="O1978" i="5"/>
  <c r="R1977" i="5"/>
  <c r="Q1977" i="5"/>
  <c r="P1977" i="5"/>
  <c r="O1977" i="5"/>
  <c r="R1976" i="5"/>
  <c r="Q1976" i="5"/>
  <c r="P1976" i="5"/>
  <c r="O1976" i="5"/>
  <c r="R1975" i="5"/>
  <c r="Q1975" i="5"/>
  <c r="P1975" i="5"/>
  <c r="O1975" i="5"/>
  <c r="R1974" i="5"/>
  <c r="Q1974" i="5"/>
  <c r="P1974" i="5"/>
  <c r="O1974" i="5"/>
  <c r="Q1973" i="5"/>
  <c r="R1973" i="5"/>
  <c r="P1973" i="5"/>
  <c r="O1973" i="5"/>
  <c r="Q1972" i="5"/>
  <c r="R1972" i="5"/>
  <c r="P1972" i="5"/>
  <c r="O1972" i="5"/>
  <c r="Q1971" i="5"/>
  <c r="R1971" i="5"/>
  <c r="P1971" i="5"/>
  <c r="O1971" i="5"/>
  <c r="Q1970" i="5"/>
  <c r="R1970" i="5"/>
  <c r="P1970" i="5"/>
  <c r="O1970" i="5"/>
  <c r="Q1969" i="5"/>
  <c r="R1969" i="5"/>
  <c r="P1969" i="5"/>
  <c r="O1969" i="5"/>
  <c r="Q1968" i="5"/>
  <c r="R1968" i="5"/>
  <c r="P1968" i="5"/>
  <c r="O1968" i="5"/>
  <c r="Q1967" i="5"/>
  <c r="R1967" i="5"/>
  <c r="P1967" i="5"/>
  <c r="O1967" i="5"/>
  <c r="Q1966" i="5"/>
  <c r="R1966" i="5"/>
  <c r="P1966" i="5"/>
  <c r="O1966" i="5"/>
  <c r="Q1965" i="5"/>
  <c r="R1965" i="5"/>
  <c r="P1965" i="5"/>
  <c r="O1965" i="5"/>
  <c r="Q1964" i="5"/>
  <c r="R1964" i="5"/>
  <c r="P1964" i="5"/>
  <c r="O1964" i="5"/>
  <c r="Q1963" i="5"/>
  <c r="R1963" i="5"/>
  <c r="P1963" i="5"/>
  <c r="O1963" i="5"/>
  <c r="Q1962" i="5"/>
  <c r="R1962" i="5"/>
  <c r="P1962" i="5"/>
  <c r="O1962" i="5"/>
  <c r="Q1961" i="5"/>
  <c r="R1961" i="5"/>
  <c r="P1961" i="5"/>
  <c r="O1961" i="5"/>
  <c r="Q1960" i="5"/>
  <c r="R1960" i="5"/>
  <c r="P1960" i="5"/>
  <c r="O1960" i="5"/>
  <c r="Q1959" i="5"/>
  <c r="R1959" i="5"/>
  <c r="P1959" i="5"/>
  <c r="O1959" i="5"/>
  <c r="Q1958" i="5"/>
  <c r="R1958" i="5"/>
  <c r="P1958" i="5"/>
  <c r="O1958" i="5"/>
  <c r="Q1957" i="5"/>
  <c r="R1957" i="5"/>
  <c r="P1957" i="5"/>
  <c r="O1957" i="5"/>
  <c r="Q1956" i="5"/>
  <c r="R1956" i="5"/>
  <c r="P1956" i="5"/>
  <c r="O1956" i="5"/>
  <c r="Q1955" i="5"/>
  <c r="R1955" i="5"/>
  <c r="P1955" i="5"/>
  <c r="O1955" i="5"/>
  <c r="Q1954" i="5"/>
  <c r="R1954" i="5"/>
  <c r="P1954" i="5"/>
  <c r="O1954" i="5"/>
  <c r="Q1953" i="5"/>
  <c r="R1953" i="5"/>
  <c r="P1953" i="5"/>
  <c r="O1953" i="5"/>
  <c r="Q1952" i="5"/>
  <c r="R1952" i="5"/>
  <c r="P1952" i="5"/>
  <c r="O1952" i="5"/>
  <c r="Q1951" i="5"/>
  <c r="R1951" i="5"/>
  <c r="P1951" i="5"/>
  <c r="O1951" i="5"/>
  <c r="Q1950" i="5"/>
  <c r="R1950" i="5"/>
  <c r="P1950" i="5"/>
  <c r="O1950" i="5"/>
  <c r="Q1949" i="5"/>
  <c r="R1949" i="5"/>
  <c r="P1949" i="5"/>
  <c r="O1949" i="5"/>
  <c r="Q1948" i="5"/>
  <c r="R1948" i="5"/>
  <c r="P1948" i="5"/>
  <c r="O1948" i="5"/>
  <c r="Q1947" i="5"/>
  <c r="R1947" i="5"/>
  <c r="P1947" i="5"/>
  <c r="O1947" i="5"/>
  <c r="Q1946" i="5"/>
  <c r="R1946" i="5"/>
  <c r="P1946" i="5"/>
  <c r="O1946" i="5"/>
  <c r="Q1945" i="5"/>
  <c r="R1945" i="5"/>
  <c r="P1945" i="5"/>
  <c r="O1945" i="5"/>
  <c r="Q1944" i="5"/>
  <c r="R1944" i="5"/>
  <c r="P1944" i="5"/>
  <c r="O1944" i="5"/>
  <c r="Q1943" i="5"/>
  <c r="R1943" i="5"/>
  <c r="P1943" i="5"/>
  <c r="O1943" i="5"/>
  <c r="Q1942" i="5"/>
  <c r="R1942" i="5"/>
  <c r="P1942" i="5"/>
  <c r="O1942" i="5"/>
  <c r="Q1941" i="5"/>
  <c r="R1941" i="5"/>
  <c r="P1941" i="5"/>
  <c r="O1941" i="5"/>
  <c r="Q1940" i="5"/>
  <c r="R1940" i="5"/>
  <c r="P1940" i="5"/>
  <c r="O1940" i="5"/>
  <c r="Q1939" i="5"/>
  <c r="R1939" i="5"/>
  <c r="P1939" i="5"/>
  <c r="O1939" i="5"/>
  <c r="Q1938" i="5"/>
  <c r="R1938" i="5"/>
  <c r="P1938" i="5"/>
  <c r="O1938" i="5"/>
  <c r="Q1937" i="5"/>
  <c r="R1937" i="5"/>
  <c r="P1937" i="5"/>
  <c r="O1937" i="5"/>
  <c r="Q1936" i="5"/>
  <c r="R1936" i="5"/>
  <c r="P1936" i="5"/>
  <c r="O1936" i="5"/>
  <c r="Q1935" i="5"/>
  <c r="R1935" i="5"/>
  <c r="P1935" i="5"/>
  <c r="O1935" i="5"/>
  <c r="Q1934" i="5"/>
  <c r="R1934" i="5"/>
  <c r="P1934" i="5"/>
  <c r="O1934" i="5"/>
  <c r="Q1933" i="5"/>
  <c r="R1933" i="5"/>
  <c r="P1933" i="5"/>
  <c r="O1933" i="5"/>
  <c r="Q1932" i="5"/>
  <c r="R1932" i="5"/>
  <c r="P1932" i="5"/>
  <c r="O1932" i="5"/>
  <c r="Q1931" i="5"/>
  <c r="R1931" i="5"/>
  <c r="P1931" i="5"/>
  <c r="O1931" i="5"/>
  <c r="Q1930" i="5"/>
  <c r="R1930" i="5"/>
  <c r="P1930" i="5"/>
  <c r="O1930" i="5"/>
  <c r="Q1929" i="5"/>
  <c r="R1929" i="5"/>
  <c r="P1929" i="5"/>
  <c r="O1929" i="5"/>
  <c r="Q1928" i="5"/>
  <c r="R1928" i="5"/>
  <c r="P1928" i="5"/>
  <c r="O1928" i="5"/>
  <c r="Q1927" i="5"/>
  <c r="R1927" i="5"/>
  <c r="P1927" i="5"/>
  <c r="O1927" i="5"/>
  <c r="Q1926" i="5"/>
  <c r="R1926" i="5"/>
  <c r="P1926" i="5"/>
  <c r="O1926" i="5"/>
  <c r="Q1925" i="5"/>
  <c r="R1925" i="5"/>
  <c r="P1925" i="5"/>
  <c r="O1925" i="5"/>
  <c r="Q1924" i="5"/>
  <c r="R1924" i="5"/>
  <c r="P1924" i="5"/>
  <c r="O1924" i="5"/>
  <c r="Q1923" i="5"/>
  <c r="R1923" i="5"/>
  <c r="P1923" i="5"/>
  <c r="O1923" i="5"/>
  <c r="Q1922" i="5"/>
  <c r="R1922" i="5"/>
  <c r="P1922" i="5"/>
  <c r="O1922" i="5"/>
  <c r="Q1921" i="5"/>
  <c r="R1921" i="5"/>
  <c r="P1921" i="5"/>
  <c r="O1921" i="5"/>
  <c r="Q1920" i="5"/>
  <c r="R1920" i="5"/>
  <c r="P1920" i="5"/>
  <c r="O1920" i="5"/>
  <c r="Q1919" i="5"/>
  <c r="R1919" i="5"/>
  <c r="P1919" i="5"/>
  <c r="O1919" i="5"/>
  <c r="Q1918" i="5"/>
  <c r="R1918" i="5"/>
  <c r="P1918" i="5"/>
  <c r="O1918" i="5"/>
  <c r="Q1917" i="5"/>
  <c r="R1917" i="5"/>
  <c r="P1917" i="5"/>
  <c r="O1917" i="5"/>
  <c r="Q1916" i="5"/>
  <c r="R1916" i="5"/>
  <c r="P1916" i="5"/>
  <c r="O1916" i="5"/>
  <c r="Q1915" i="5"/>
  <c r="R1915" i="5"/>
  <c r="P1915" i="5"/>
  <c r="O1915" i="5"/>
  <c r="Q1914" i="5"/>
  <c r="R1914" i="5"/>
  <c r="P1914" i="5"/>
  <c r="O1914" i="5"/>
  <c r="Q1913" i="5"/>
  <c r="R1913" i="5"/>
  <c r="P1913" i="5"/>
  <c r="O1913" i="5"/>
  <c r="Q1912" i="5"/>
  <c r="R1912" i="5"/>
  <c r="P1912" i="5"/>
  <c r="O1912" i="5"/>
  <c r="Q1911" i="5"/>
  <c r="R1911" i="5"/>
  <c r="P1911" i="5"/>
  <c r="O1911" i="5"/>
  <c r="Q1910" i="5"/>
  <c r="R1910" i="5"/>
  <c r="P1910" i="5"/>
  <c r="O1910" i="5"/>
  <c r="Q1909" i="5"/>
  <c r="R1909" i="5"/>
  <c r="P1909" i="5"/>
  <c r="O1909" i="5"/>
  <c r="Q1908" i="5"/>
  <c r="R1908" i="5"/>
  <c r="P1908" i="5"/>
  <c r="O1908" i="5"/>
  <c r="Q1907" i="5"/>
  <c r="R1907" i="5"/>
  <c r="P1907" i="5"/>
  <c r="O1907" i="5"/>
  <c r="Q1906" i="5"/>
  <c r="R1906" i="5"/>
  <c r="P1906" i="5"/>
  <c r="O1906" i="5"/>
  <c r="Q1905" i="5"/>
  <c r="R1905" i="5"/>
  <c r="P1905" i="5"/>
  <c r="O1905" i="5"/>
  <c r="Q1904" i="5"/>
  <c r="R1904" i="5"/>
  <c r="P1904" i="5"/>
  <c r="O1904" i="5"/>
  <c r="Q1903" i="5"/>
  <c r="R1903" i="5"/>
  <c r="P1903" i="5"/>
  <c r="O1903" i="5"/>
  <c r="Q1902" i="5"/>
  <c r="R1902" i="5"/>
  <c r="P1902" i="5"/>
  <c r="O1902" i="5"/>
  <c r="Q1901" i="5"/>
  <c r="R1901" i="5"/>
  <c r="P1901" i="5"/>
  <c r="O1901" i="5"/>
  <c r="Q1900" i="5"/>
  <c r="R1900" i="5"/>
  <c r="P1900" i="5"/>
  <c r="O1900" i="5"/>
  <c r="Q1899" i="5"/>
  <c r="R1899" i="5"/>
  <c r="P1899" i="5"/>
  <c r="O1899" i="5"/>
  <c r="Q1898" i="5"/>
  <c r="R1898" i="5"/>
  <c r="P1898" i="5"/>
  <c r="O1898" i="5"/>
  <c r="Q1897" i="5"/>
  <c r="R1897" i="5"/>
  <c r="P1897" i="5"/>
  <c r="O1897" i="5"/>
  <c r="Q1896" i="5"/>
  <c r="R1896" i="5"/>
  <c r="P1896" i="5"/>
  <c r="O1896" i="5"/>
  <c r="Q1895" i="5"/>
  <c r="R1895" i="5"/>
  <c r="P1895" i="5"/>
  <c r="O1895" i="5"/>
  <c r="Q1894" i="5"/>
  <c r="R1894" i="5"/>
  <c r="P1894" i="5"/>
  <c r="O1894" i="5"/>
  <c r="Q1893" i="5"/>
  <c r="R1893" i="5"/>
  <c r="P1893" i="5"/>
  <c r="O1893" i="5"/>
  <c r="Q1892" i="5"/>
  <c r="R1892" i="5"/>
  <c r="P1892" i="5"/>
  <c r="O1892" i="5"/>
  <c r="Q1891" i="5"/>
  <c r="R1891" i="5"/>
  <c r="P1891" i="5"/>
  <c r="O1891" i="5"/>
  <c r="Q1890" i="5"/>
  <c r="R1890" i="5"/>
  <c r="P1890" i="5"/>
  <c r="O1890" i="5"/>
  <c r="Q1889" i="5"/>
  <c r="R1889" i="5"/>
  <c r="P1889" i="5"/>
  <c r="O1889" i="5"/>
  <c r="Q1888" i="5"/>
  <c r="R1888" i="5"/>
  <c r="P1888" i="5"/>
  <c r="O1888" i="5"/>
  <c r="Q1887" i="5"/>
  <c r="R1887" i="5"/>
  <c r="P1887" i="5"/>
  <c r="O1887" i="5"/>
  <c r="Q1886" i="5"/>
  <c r="R1886" i="5"/>
  <c r="P1886" i="5"/>
  <c r="O1886" i="5"/>
  <c r="Q1885" i="5"/>
  <c r="R1885" i="5"/>
  <c r="P1885" i="5"/>
  <c r="O1885" i="5"/>
  <c r="Q1884" i="5"/>
  <c r="R1884" i="5"/>
  <c r="P1884" i="5"/>
  <c r="O1884" i="5"/>
  <c r="Q1883" i="5"/>
  <c r="R1883" i="5"/>
  <c r="P1883" i="5"/>
  <c r="O1883" i="5"/>
  <c r="Q1882" i="5"/>
  <c r="R1882" i="5"/>
  <c r="P1882" i="5"/>
  <c r="O1882" i="5"/>
  <c r="Q1881" i="5"/>
  <c r="R1881" i="5"/>
  <c r="P1881" i="5"/>
  <c r="O1881" i="5"/>
  <c r="Q1880" i="5"/>
  <c r="R1880" i="5"/>
  <c r="P1880" i="5"/>
  <c r="O1880" i="5"/>
  <c r="Q1879" i="5"/>
  <c r="R1879" i="5"/>
  <c r="P1879" i="5"/>
  <c r="O1879" i="5"/>
  <c r="Q1878" i="5"/>
  <c r="R1878" i="5"/>
  <c r="P1878" i="5"/>
  <c r="O1878" i="5"/>
  <c r="Q1877" i="5"/>
  <c r="R1877" i="5"/>
  <c r="P1877" i="5"/>
  <c r="O1877" i="5"/>
  <c r="Q1876" i="5"/>
  <c r="R1876" i="5"/>
  <c r="P1876" i="5"/>
  <c r="O1876" i="5"/>
  <c r="Q1875" i="5"/>
  <c r="R1875" i="5"/>
  <c r="P1875" i="5"/>
  <c r="O1875" i="5"/>
  <c r="Q1874" i="5"/>
  <c r="R1874" i="5"/>
  <c r="P1874" i="5"/>
  <c r="O1874" i="5"/>
  <c r="Q1873" i="5"/>
  <c r="R1873" i="5"/>
  <c r="P1873" i="5"/>
  <c r="O1873" i="5"/>
  <c r="Q1872" i="5"/>
  <c r="R1872" i="5"/>
  <c r="P1872" i="5"/>
  <c r="O1872" i="5"/>
  <c r="Q1871" i="5"/>
  <c r="R1871" i="5"/>
  <c r="P1871" i="5"/>
  <c r="O1871" i="5"/>
  <c r="Q1870" i="5"/>
  <c r="R1870" i="5"/>
  <c r="P1870" i="5"/>
  <c r="O1870" i="5"/>
  <c r="Q1869" i="5"/>
  <c r="R1869" i="5"/>
  <c r="P1869" i="5"/>
  <c r="O1869" i="5"/>
  <c r="Q1868" i="5"/>
  <c r="R1868" i="5"/>
  <c r="P1868" i="5"/>
  <c r="O1868" i="5"/>
  <c r="Q1867" i="5"/>
  <c r="R1867" i="5"/>
  <c r="P1867" i="5"/>
  <c r="O1867" i="5"/>
  <c r="Q1866" i="5"/>
  <c r="R1866" i="5"/>
  <c r="P1866" i="5"/>
  <c r="O1866" i="5"/>
  <c r="Q1865" i="5"/>
  <c r="R1865" i="5"/>
  <c r="P1865" i="5"/>
  <c r="O1865" i="5"/>
  <c r="Q1864" i="5"/>
  <c r="R1864" i="5"/>
  <c r="P1864" i="5"/>
  <c r="O1864" i="5"/>
  <c r="Q1863" i="5"/>
  <c r="R1863" i="5"/>
  <c r="P1863" i="5"/>
  <c r="O1863" i="5"/>
  <c r="Q1862" i="5"/>
  <c r="R1862" i="5"/>
  <c r="P1862" i="5"/>
  <c r="O1862" i="5"/>
  <c r="Q1861" i="5"/>
  <c r="R1861" i="5"/>
  <c r="P1861" i="5"/>
  <c r="O1861" i="5"/>
  <c r="Q1860" i="5"/>
  <c r="R1860" i="5"/>
  <c r="P1860" i="5"/>
  <c r="O1860" i="5"/>
  <c r="Q1859" i="5"/>
  <c r="R1859" i="5"/>
  <c r="P1859" i="5"/>
  <c r="O1859" i="5"/>
  <c r="Q1858" i="5"/>
  <c r="R1858" i="5"/>
  <c r="P1858" i="5"/>
  <c r="O1858" i="5"/>
  <c r="Q1857" i="5"/>
  <c r="R1857" i="5"/>
  <c r="P1857" i="5"/>
  <c r="O1857" i="5"/>
  <c r="Q1856" i="5"/>
  <c r="R1856" i="5"/>
  <c r="P1856" i="5"/>
  <c r="O1856" i="5"/>
  <c r="Q1855" i="5"/>
  <c r="R1855" i="5"/>
  <c r="P1855" i="5"/>
  <c r="O1855" i="5"/>
  <c r="Q1854" i="5"/>
  <c r="R1854" i="5"/>
  <c r="P1854" i="5"/>
  <c r="O1854" i="5"/>
  <c r="Q1853" i="5"/>
  <c r="R1853" i="5"/>
  <c r="P1853" i="5"/>
  <c r="O1853" i="5"/>
  <c r="Q1852" i="5"/>
  <c r="R1852" i="5"/>
  <c r="P1852" i="5"/>
  <c r="O1852" i="5"/>
  <c r="Q1851" i="5"/>
  <c r="R1851" i="5"/>
  <c r="P1851" i="5"/>
  <c r="O1851" i="5"/>
  <c r="Q1850" i="5"/>
  <c r="R1850" i="5"/>
  <c r="P1850" i="5"/>
  <c r="O1850" i="5"/>
  <c r="Q1849" i="5"/>
  <c r="R1849" i="5"/>
  <c r="P1849" i="5"/>
  <c r="O1849" i="5"/>
  <c r="Q1848" i="5"/>
  <c r="R1848" i="5"/>
  <c r="P1848" i="5"/>
  <c r="O1848" i="5"/>
  <c r="Q1847" i="5"/>
  <c r="R1847" i="5"/>
  <c r="P1847" i="5"/>
  <c r="O1847" i="5"/>
  <c r="Q1846" i="5"/>
  <c r="R1846" i="5"/>
  <c r="P1846" i="5"/>
  <c r="O1846" i="5"/>
  <c r="Q1845" i="5"/>
  <c r="R1845" i="5"/>
  <c r="P1845" i="5"/>
  <c r="O1845" i="5"/>
  <c r="Q1844" i="5"/>
  <c r="R1844" i="5"/>
  <c r="P1844" i="5"/>
  <c r="O1844" i="5"/>
  <c r="Q1843" i="5"/>
  <c r="R1843" i="5"/>
  <c r="P1843" i="5"/>
  <c r="O1843" i="5"/>
  <c r="Q1842" i="5"/>
  <c r="R1842" i="5"/>
  <c r="P1842" i="5"/>
  <c r="O1842" i="5"/>
  <c r="Q1841" i="5"/>
  <c r="R1841" i="5"/>
  <c r="P1841" i="5"/>
  <c r="O1841" i="5"/>
  <c r="Q1840" i="5"/>
  <c r="R1840" i="5"/>
  <c r="P1840" i="5"/>
  <c r="O1840" i="5"/>
  <c r="Q1839" i="5"/>
  <c r="R1839" i="5"/>
  <c r="P1839" i="5"/>
  <c r="O1839" i="5"/>
  <c r="Q1838" i="5"/>
  <c r="R1838" i="5"/>
  <c r="P1838" i="5"/>
  <c r="O1838" i="5"/>
  <c r="Q1837" i="5"/>
  <c r="R1837" i="5"/>
  <c r="P1837" i="5"/>
  <c r="O1837" i="5"/>
  <c r="Q1836" i="5"/>
  <c r="R1836" i="5"/>
  <c r="P1836" i="5"/>
  <c r="O1836" i="5"/>
  <c r="Q1835" i="5"/>
  <c r="R1835" i="5"/>
  <c r="P1835" i="5"/>
  <c r="O1835" i="5"/>
  <c r="Q1834" i="5"/>
  <c r="R1834" i="5"/>
  <c r="P1834" i="5"/>
  <c r="O1834" i="5"/>
  <c r="Q1833" i="5"/>
  <c r="R1833" i="5"/>
  <c r="P1833" i="5"/>
  <c r="O1833" i="5"/>
  <c r="Q1832" i="5"/>
  <c r="R1832" i="5"/>
  <c r="P1832" i="5"/>
  <c r="O1832" i="5"/>
  <c r="Q1831" i="5"/>
  <c r="R1831" i="5"/>
  <c r="P1831" i="5"/>
  <c r="O1831" i="5"/>
  <c r="Q1830" i="5"/>
  <c r="R1830" i="5"/>
  <c r="P1830" i="5"/>
  <c r="O1830" i="5"/>
  <c r="Q1829" i="5"/>
  <c r="R1829" i="5"/>
  <c r="P1829" i="5"/>
  <c r="O1829" i="5"/>
  <c r="Q1828" i="5"/>
  <c r="R1828" i="5"/>
  <c r="P1828" i="5"/>
  <c r="O1828" i="5"/>
  <c r="Q1827" i="5"/>
  <c r="R1827" i="5"/>
  <c r="P1827" i="5"/>
  <c r="O1827" i="5"/>
  <c r="Q1826" i="5"/>
  <c r="R1826" i="5"/>
  <c r="P1826" i="5"/>
  <c r="O1826" i="5"/>
  <c r="Q1825" i="5"/>
  <c r="R1825" i="5"/>
  <c r="P1825" i="5"/>
  <c r="O1825" i="5"/>
  <c r="Q1824" i="5"/>
  <c r="R1824" i="5"/>
  <c r="P1824" i="5"/>
  <c r="O1824" i="5"/>
  <c r="Q1823" i="5"/>
  <c r="R1823" i="5"/>
  <c r="P1823" i="5"/>
  <c r="O1823" i="5"/>
  <c r="Q1822" i="5"/>
  <c r="R1822" i="5"/>
  <c r="P1822" i="5"/>
  <c r="O1822" i="5"/>
  <c r="Q1821" i="5"/>
  <c r="R1821" i="5"/>
  <c r="P1821" i="5"/>
  <c r="O1821" i="5"/>
  <c r="Q1820" i="5"/>
  <c r="R1820" i="5"/>
  <c r="P1820" i="5"/>
  <c r="O1820" i="5"/>
  <c r="Q1819" i="5"/>
  <c r="R1819" i="5"/>
  <c r="P1819" i="5"/>
  <c r="O1819" i="5"/>
  <c r="Q1818" i="5"/>
  <c r="R1818" i="5"/>
  <c r="P1818" i="5"/>
  <c r="O1818" i="5"/>
  <c r="Q1817" i="5"/>
  <c r="R1817" i="5"/>
  <c r="P1817" i="5"/>
  <c r="O1817" i="5"/>
  <c r="Q1816" i="5"/>
  <c r="R1816" i="5"/>
  <c r="P1816" i="5"/>
  <c r="O1816" i="5"/>
  <c r="Q1815" i="5"/>
  <c r="R1815" i="5"/>
  <c r="P1815" i="5"/>
  <c r="O1815" i="5"/>
  <c r="Q1814" i="5"/>
  <c r="R1814" i="5"/>
  <c r="P1814" i="5"/>
  <c r="O1814" i="5"/>
  <c r="Q1813" i="5"/>
  <c r="R1813" i="5"/>
  <c r="P1813" i="5"/>
  <c r="O1813" i="5"/>
  <c r="Q1812" i="5"/>
  <c r="R1812" i="5"/>
  <c r="P1812" i="5"/>
  <c r="O1812" i="5"/>
  <c r="Q1811" i="5"/>
  <c r="R1811" i="5"/>
  <c r="P1811" i="5"/>
  <c r="O1811" i="5"/>
  <c r="Q1810" i="5"/>
  <c r="R1810" i="5"/>
  <c r="P1810" i="5"/>
  <c r="O1810" i="5"/>
  <c r="Q1809" i="5"/>
  <c r="R1809" i="5"/>
  <c r="P1809" i="5"/>
  <c r="O1809" i="5"/>
  <c r="Q1808" i="5"/>
  <c r="R1808" i="5"/>
  <c r="P1808" i="5"/>
  <c r="O1808" i="5"/>
  <c r="Q1807" i="5"/>
  <c r="R1807" i="5"/>
  <c r="P1807" i="5"/>
  <c r="O1807" i="5"/>
  <c r="Q1806" i="5"/>
  <c r="R1806" i="5"/>
  <c r="P1806" i="5"/>
  <c r="O1806" i="5"/>
  <c r="Q1805" i="5"/>
  <c r="R1805" i="5"/>
  <c r="P1805" i="5"/>
  <c r="O1805" i="5"/>
  <c r="Q1804" i="5"/>
  <c r="R1804" i="5"/>
  <c r="P1804" i="5"/>
  <c r="O1804" i="5"/>
  <c r="Q1803" i="5"/>
  <c r="R1803" i="5"/>
  <c r="P1803" i="5"/>
  <c r="O1803" i="5"/>
  <c r="Q1802" i="5"/>
  <c r="R1802" i="5"/>
  <c r="P1802" i="5"/>
  <c r="O1802" i="5"/>
  <c r="Q1801" i="5"/>
  <c r="R1801" i="5"/>
  <c r="P1801" i="5"/>
  <c r="O1801" i="5"/>
  <c r="Q1800" i="5"/>
  <c r="R1800" i="5"/>
  <c r="P1800" i="5"/>
  <c r="O1800" i="5"/>
  <c r="Q1799" i="5"/>
  <c r="R1799" i="5"/>
  <c r="P1799" i="5"/>
  <c r="O1799" i="5"/>
  <c r="Q1798" i="5"/>
  <c r="R1798" i="5"/>
  <c r="P1798" i="5"/>
  <c r="O1798" i="5"/>
  <c r="Q1797" i="5"/>
  <c r="R1797" i="5"/>
  <c r="P1797" i="5"/>
  <c r="O1797" i="5"/>
  <c r="Q1796" i="5"/>
  <c r="R1796" i="5"/>
  <c r="P1796" i="5"/>
  <c r="O1796" i="5"/>
  <c r="Q1795" i="5"/>
  <c r="R1795" i="5"/>
  <c r="P1795" i="5"/>
  <c r="O1795" i="5"/>
  <c r="Q1794" i="5"/>
  <c r="R1794" i="5"/>
  <c r="P1794" i="5"/>
  <c r="O1794" i="5"/>
  <c r="Q1793" i="5"/>
  <c r="R1793" i="5"/>
  <c r="P1793" i="5"/>
  <c r="O1793" i="5"/>
  <c r="Q1792" i="5"/>
  <c r="R1792" i="5"/>
  <c r="P1792" i="5"/>
  <c r="O1792" i="5"/>
  <c r="Q1791" i="5"/>
  <c r="R1791" i="5"/>
  <c r="P1791" i="5"/>
  <c r="O1791" i="5"/>
  <c r="Q1790" i="5"/>
  <c r="R1790" i="5"/>
  <c r="P1790" i="5"/>
  <c r="O1790" i="5"/>
  <c r="Q1789" i="5"/>
  <c r="R1789" i="5"/>
  <c r="P1789" i="5"/>
  <c r="O1789" i="5"/>
  <c r="Q1788" i="5"/>
  <c r="R1788" i="5"/>
  <c r="P1788" i="5"/>
  <c r="O1788" i="5"/>
  <c r="Q1787" i="5"/>
  <c r="R1787" i="5"/>
  <c r="P1787" i="5"/>
  <c r="O1787" i="5"/>
  <c r="Q1786" i="5"/>
  <c r="R1786" i="5"/>
  <c r="P1786" i="5"/>
  <c r="O1786" i="5"/>
  <c r="Q1785" i="5"/>
  <c r="R1785" i="5"/>
  <c r="P1785" i="5"/>
  <c r="O1785" i="5"/>
  <c r="Q1784" i="5"/>
  <c r="R1784" i="5"/>
  <c r="P1784" i="5"/>
  <c r="O1784" i="5"/>
  <c r="Q1783" i="5"/>
  <c r="R1783" i="5"/>
  <c r="P1783" i="5"/>
  <c r="O1783" i="5"/>
  <c r="Q1782" i="5"/>
  <c r="R1782" i="5"/>
  <c r="P1782" i="5"/>
  <c r="O1782" i="5"/>
  <c r="Q1781" i="5"/>
  <c r="R1781" i="5"/>
  <c r="P1781" i="5"/>
  <c r="O1781" i="5"/>
  <c r="Q1780" i="5"/>
  <c r="R1780" i="5"/>
  <c r="P1780" i="5"/>
  <c r="O1780" i="5"/>
  <c r="Q1779" i="5"/>
  <c r="R1779" i="5"/>
  <c r="P1779" i="5"/>
  <c r="O1779" i="5"/>
  <c r="Q1778" i="5"/>
  <c r="R1778" i="5"/>
  <c r="P1778" i="5"/>
  <c r="O1778" i="5"/>
  <c r="Q1777" i="5"/>
  <c r="R1777" i="5"/>
  <c r="P1777" i="5"/>
  <c r="O1777" i="5"/>
  <c r="Q1776" i="5"/>
  <c r="R1776" i="5"/>
  <c r="P1776" i="5"/>
  <c r="O1776" i="5"/>
  <c r="Q1775" i="5"/>
  <c r="R1775" i="5"/>
  <c r="P1775" i="5"/>
  <c r="O1775" i="5"/>
  <c r="Q1774" i="5"/>
  <c r="R1774" i="5"/>
  <c r="P1774" i="5"/>
  <c r="O1774" i="5"/>
  <c r="Q1773" i="5"/>
  <c r="R1773" i="5"/>
  <c r="P1773" i="5"/>
  <c r="O1773" i="5"/>
  <c r="Q1772" i="5"/>
  <c r="R1772" i="5"/>
  <c r="P1772" i="5"/>
  <c r="O1772" i="5"/>
  <c r="Q1771" i="5"/>
  <c r="R1771" i="5"/>
  <c r="P1771" i="5"/>
  <c r="O1771" i="5"/>
  <c r="Q1770" i="5"/>
  <c r="R1770" i="5"/>
  <c r="P1770" i="5"/>
  <c r="O1770" i="5"/>
  <c r="Q1769" i="5"/>
  <c r="R1769" i="5"/>
  <c r="P1769" i="5"/>
  <c r="O1769" i="5"/>
  <c r="Q1768" i="5"/>
  <c r="R1768" i="5"/>
  <c r="P1768" i="5"/>
  <c r="O1768" i="5"/>
  <c r="Q1767" i="5"/>
  <c r="R1767" i="5"/>
  <c r="P1767" i="5"/>
  <c r="O1767" i="5"/>
  <c r="Q1766" i="5"/>
  <c r="R1766" i="5"/>
  <c r="P1766" i="5"/>
  <c r="O1766" i="5"/>
  <c r="Q1765" i="5"/>
  <c r="R1765" i="5"/>
  <c r="P1765" i="5"/>
  <c r="O1765" i="5"/>
  <c r="Q1764" i="5"/>
  <c r="R1764" i="5"/>
  <c r="P1764" i="5"/>
  <c r="O1764" i="5"/>
  <c r="Q1763" i="5"/>
  <c r="R1763" i="5"/>
  <c r="P1763" i="5"/>
  <c r="O1763" i="5"/>
  <c r="Q1762" i="5"/>
  <c r="R1762" i="5"/>
  <c r="P1762" i="5"/>
  <c r="O1762" i="5"/>
  <c r="Q1761" i="5"/>
  <c r="R1761" i="5"/>
  <c r="P1761" i="5"/>
  <c r="O1761" i="5"/>
  <c r="Q1760" i="5"/>
  <c r="R1760" i="5"/>
  <c r="P1760" i="5"/>
  <c r="O1760" i="5"/>
  <c r="Q1759" i="5"/>
  <c r="R1759" i="5"/>
  <c r="P1759" i="5"/>
  <c r="O1759" i="5"/>
  <c r="Q1758" i="5"/>
  <c r="R1758" i="5"/>
  <c r="P1758" i="5"/>
  <c r="O1758" i="5"/>
  <c r="Q1757" i="5"/>
  <c r="R1757" i="5"/>
  <c r="P1757" i="5"/>
  <c r="O1757" i="5"/>
  <c r="Q1756" i="5"/>
  <c r="R1756" i="5"/>
  <c r="P1756" i="5"/>
  <c r="O1756" i="5"/>
  <c r="Q1755" i="5"/>
  <c r="R1755" i="5"/>
  <c r="P1755" i="5"/>
  <c r="O1755" i="5"/>
  <c r="Q1754" i="5"/>
  <c r="R1754" i="5"/>
  <c r="P1754" i="5"/>
  <c r="O1754" i="5"/>
  <c r="Q1753" i="5"/>
  <c r="R1753" i="5"/>
  <c r="P1753" i="5"/>
  <c r="O1753" i="5"/>
  <c r="Q1752" i="5"/>
  <c r="R1752" i="5"/>
  <c r="P1752" i="5"/>
  <c r="O1752" i="5"/>
  <c r="Q1751" i="5"/>
  <c r="R1751" i="5"/>
  <c r="P1751" i="5"/>
  <c r="O1751" i="5"/>
  <c r="Q1750" i="5"/>
  <c r="R1750" i="5"/>
  <c r="P1750" i="5"/>
  <c r="O1750" i="5"/>
  <c r="Q1749" i="5"/>
  <c r="R1749" i="5"/>
  <c r="P1749" i="5"/>
  <c r="O1749" i="5"/>
  <c r="Q1748" i="5"/>
  <c r="R1748" i="5"/>
  <c r="P1748" i="5"/>
  <c r="O1748" i="5"/>
  <c r="Q1747" i="5"/>
  <c r="R1747" i="5"/>
  <c r="P1747" i="5"/>
  <c r="O1747" i="5"/>
  <c r="Q1746" i="5"/>
  <c r="R1746" i="5"/>
  <c r="P1746" i="5"/>
  <c r="O1746" i="5"/>
  <c r="Q1745" i="5"/>
  <c r="R1745" i="5"/>
  <c r="P1745" i="5"/>
  <c r="O1745" i="5"/>
  <c r="Q1744" i="5"/>
  <c r="R1744" i="5"/>
  <c r="P1744" i="5"/>
  <c r="O1744" i="5"/>
  <c r="Q1743" i="5"/>
  <c r="R1743" i="5"/>
  <c r="P1743" i="5"/>
  <c r="O1743" i="5"/>
  <c r="Q1742" i="5"/>
  <c r="R1742" i="5"/>
  <c r="P1742" i="5"/>
  <c r="O1742" i="5"/>
  <c r="Q1741" i="5"/>
  <c r="R1741" i="5"/>
  <c r="P1741" i="5"/>
  <c r="O1741" i="5"/>
  <c r="Q1740" i="5"/>
  <c r="R1740" i="5"/>
  <c r="P1740" i="5"/>
  <c r="O1740" i="5"/>
  <c r="Q1739" i="5"/>
  <c r="R1739" i="5"/>
  <c r="P1739" i="5"/>
  <c r="O1739" i="5"/>
  <c r="Q1738" i="5"/>
  <c r="R1738" i="5"/>
  <c r="P1738" i="5"/>
  <c r="O1738" i="5"/>
  <c r="Q1737" i="5"/>
  <c r="R1737" i="5"/>
  <c r="P1737" i="5"/>
  <c r="O1737" i="5"/>
  <c r="Q1736" i="5"/>
  <c r="R1736" i="5"/>
  <c r="P1736" i="5"/>
  <c r="O1736" i="5"/>
  <c r="Q1735" i="5"/>
  <c r="R1735" i="5"/>
  <c r="P1735" i="5"/>
  <c r="O1735" i="5"/>
  <c r="Q1734" i="5"/>
  <c r="R1734" i="5"/>
  <c r="P1734" i="5"/>
  <c r="O1734" i="5"/>
  <c r="Q1733" i="5"/>
  <c r="R1733" i="5"/>
  <c r="P1733" i="5"/>
  <c r="O1733" i="5"/>
  <c r="Q1732" i="5"/>
  <c r="R1732" i="5"/>
  <c r="P1732" i="5"/>
  <c r="O1732" i="5"/>
  <c r="Q1731" i="5"/>
  <c r="R1731" i="5"/>
  <c r="P1731" i="5"/>
  <c r="O1731" i="5"/>
  <c r="Q1730" i="5"/>
  <c r="R1730" i="5"/>
  <c r="P1730" i="5"/>
  <c r="O1730" i="5"/>
  <c r="Q1729" i="5"/>
  <c r="R1729" i="5"/>
  <c r="P1729" i="5"/>
  <c r="O1729" i="5"/>
  <c r="Q1728" i="5"/>
  <c r="R1728" i="5"/>
  <c r="P1728" i="5"/>
  <c r="O1728" i="5"/>
  <c r="Q1727" i="5"/>
  <c r="R1727" i="5"/>
  <c r="P1727" i="5"/>
  <c r="O1727" i="5"/>
  <c r="Q1726" i="5"/>
  <c r="R1726" i="5"/>
  <c r="P1726" i="5"/>
  <c r="O1726" i="5"/>
  <c r="Q1725" i="5"/>
  <c r="R1725" i="5"/>
  <c r="P1725" i="5"/>
  <c r="O1725" i="5"/>
  <c r="Q1724" i="5"/>
  <c r="R1724" i="5"/>
  <c r="P1724" i="5"/>
  <c r="O1724" i="5"/>
  <c r="Q1723" i="5"/>
  <c r="R1723" i="5"/>
  <c r="P1723" i="5"/>
  <c r="O1723" i="5"/>
  <c r="Q1722" i="5"/>
  <c r="R1722" i="5"/>
  <c r="P1722" i="5"/>
  <c r="O1722" i="5"/>
  <c r="Q1721" i="5"/>
  <c r="R1721" i="5"/>
  <c r="P1721" i="5"/>
  <c r="O1721" i="5"/>
  <c r="Q1720" i="5"/>
  <c r="R1720" i="5"/>
  <c r="P1720" i="5"/>
  <c r="O1720" i="5"/>
  <c r="Q1719" i="5"/>
  <c r="R1719" i="5"/>
  <c r="P1719" i="5"/>
  <c r="O1719" i="5"/>
  <c r="Q1718" i="5"/>
  <c r="R1718" i="5"/>
  <c r="P1718" i="5"/>
  <c r="O1718" i="5"/>
  <c r="Q1717" i="5"/>
  <c r="R1717" i="5"/>
  <c r="P1717" i="5"/>
  <c r="O1717" i="5"/>
  <c r="Q1716" i="5"/>
  <c r="R1716" i="5"/>
  <c r="P1716" i="5"/>
  <c r="O1716" i="5"/>
  <c r="Q1715" i="5"/>
  <c r="R1715" i="5"/>
  <c r="P1715" i="5"/>
  <c r="O1715" i="5"/>
  <c r="Q1714" i="5"/>
  <c r="R1714" i="5"/>
  <c r="P1714" i="5"/>
  <c r="O1714" i="5"/>
  <c r="Q1713" i="5"/>
  <c r="R1713" i="5"/>
  <c r="P1713" i="5"/>
  <c r="O1713" i="5"/>
  <c r="Q1712" i="5"/>
  <c r="R1712" i="5"/>
  <c r="P1712" i="5"/>
  <c r="O1712" i="5"/>
  <c r="Q1711" i="5"/>
  <c r="R1711" i="5"/>
  <c r="P1711" i="5"/>
  <c r="O1711" i="5"/>
  <c r="Q1710" i="5"/>
  <c r="R1710" i="5"/>
  <c r="P1710" i="5"/>
  <c r="O1710" i="5"/>
  <c r="Q1709" i="5"/>
  <c r="R1709" i="5"/>
  <c r="P1709" i="5"/>
  <c r="O1709" i="5"/>
  <c r="Q1708" i="5"/>
  <c r="R1708" i="5"/>
  <c r="P1708" i="5"/>
  <c r="O1708" i="5"/>
  <c r="Q1707" i="5"/>
  <c r="R1707" i="5"/>
  <c r="P1707" i="5"/>
  <c r="O1707" i="5"/>
  <c r="Q1706" i="5"/>
  <c r="R1706" i="5"/>
  <c r="P1706" i="5"/>
  <c r="O1706" i="5"/>
  <c r="Q1705" i="5"/>
  <c r="R1705" i="5"/>
  <c r="P1705" i="5"/>
  <c r="O1705" i="5"/>
  <c r="Q1704" i="5"/>
  <c r="R1704" i="5"/>
  <c r="P1704" i="5"/>
  <c r="O1704" i="5"/>
  <c r="Q1703" i="5"/>
  <c r="R1703" i="5"/>
  <c r="P1703" i="5"/>
  <c r="O1703" i="5"/>
  <c r="Q1702" i="5"/>
  <c r="R1702" i="5"/>
  <c r="P1702" i="5"/>
  <c r="O1702" i="5"/>
  <c r="Q1701" i="5"/>
  <c r="R1701" i="5"/>
  <c r="P1701" i="5"/>
  <c r="O1701" i="5"/>
  <c r="Q1700" i="5"/>
  <c r="R1700" i="5"/>
  <c r="P1700" i="5"/>
  <c r="O1700" i="5"/>
  <c r="Q1699" i="5"/>
  <c r="R1699" i="5"/>
  <c r="P1699" i="5"/>
  <c r="O1699" i="5"/>
  <c r="Q1698" i="5"/>
  <c r="R1698" i="5"/>
  <c r="P1698" i="5"/>
  <c r="O1698" i="5"/>
  <c r="Q1697" i="5"/>
  <c r="R1697" i="5"/>
  <c r="P1697" i="5"/>
  <c r="O1697" i="5"/>
  <c r="Q1696" i="5"/>
  <c r="R1696" i="5"/>
  <c r="P1696" i="5"/>
  <c r="O1696" i="5"/>
  <c r="Q1695" i="5"/>
  <c r="R1695" i="5"/>
  <c r="P1695" i="5"/>
  <c r="O1695" i="5"/>
  <c r="Q1694" i="5"/>
  <c r="R1694" i="5"/>
  <c r="P1694" i="5"/>
  <c r="O1694" i="5"/>
  <c r="Q1693" i="5"/>
  <c r="R1693" i="5"/>
  <c r="P1693" i="5"/>
  <c r="O1693" i="5"/>
  <c r="Q1692" i="5"/>
  <c r="R1692" i="5"/>
  <c r="P1692" i="5"/>
  <c r="O1692" i="5"/>
  <c r="Q1691" i="5"/>
  <c r="R1691" i="5"/>
  <c r="P1691" i="5"/>
  <c r="O1691" i="5"/>
  <c r="Q1690" i="5"/>
  <c r="R1690" i="5"/>
  <c r="P1690" i="5"/>
  <c r="O1690" i="5"/>
  <c r="Q1689" i="5"/>
  <c r="R1689" i="5"/>
  <c r="P1689" i="5"/>
  <c r="O1689" i="5"/>
  <c r="Q1688" i="5"/>
  <c r="R1688" i="5"/>
  <c r="P1688" i="5"/>
  <c r="O1688" i="5"/>
  <c r="Q1687" i="5"/>
  <c r="R1687" i="5"/>
  <c r="P1687" i="5"/>
  <c r="O1687" i="5"/>
  <c r="Q1686" i="5"/>
  <c r="R1686" i="5"/>
  <c r="P1686" i="5"/>
  <c r="O1686" i="5"/>
  <c r="Q1685" i="5"/>
  <c r="R1685" i="5"/>
  <c r="P1685" i="5"/>
  <c r="O1685" i="5"/>
  <c r="Q1684" i="5"/>
  <c r="R1684" i="5"/>
  <c r="P1684" i="5"/>
  <c r="O1684" i="5"/>
  <c r="Q1683" i="5"/>
  <c r="R1683" i="5"/>
  <c r="P1683" i="5"/>
  <c r="O1683" i="5"/>
  <c r="Q1682" i="5"/>
  <c r="R1682" i="5"/>
  <c r="P1682" i="5"/>
  <c r="O1682" i="5"/>
  <c r="Q1681" i="5"/>
  <c r="R1681" i="5"/>
  <c r="P1681" i="5"/>
  <c r="O1681" i="5"/>
  <c r="Q1680" i="5"/>
  <c r="R1680" i="5"/>
  <c r="P1680" i="5"/>
  <c r="O1680" i="5"/>
  <c r="Q1679" i="5"/>
  <c r="R1679" i="5"/>
  <c r="P1679" i="5"/>
  <c r="O1679" i="5"/>
  <c r="Q1678" i="5"/>
  <c r="R1678" i="5"/>
  <c r="P1678" i="5"/>
  <c r="O1678" i="5"/>
  <c r="Q1677" i="5"/>
  <c r="R1677" i="5"/>
  <c r="P1677" i="5"/>
  <c r="O1677" i="5"/>
  <c r="Q1676" i="5"/>
  <c r="R1676" i="5"/>
  <c r="P1676" i="5"/>
  <c r="O1676" i="5"/>
  <c r="Q1675" i="5"/>
  <c r="R1675" i="5"/>
  <c r="P1675" i="5"/>
  <c r="O1675" i="5"/>
  <c r="Q1674" i="5"/>
  <c r="R1674" i="5"/>
  <c r="P1674" i="5"/>
  <c r="O1674" i="5"/>
  <c r="Q1673" i="5"/>
  <c r="R1673" i="5"/>
  <c r="P1673" i="5"/>
  <c r="O1673" i="5"/>
  <c r="Q1672" i="5"/>
  <c r="R1672" i="5"/>
  <c r="P1672" i="5"/>
  <c r="O1672" i="5"/>
  <c r="Q1671" i="5"/>
  <c r="R1671" i="5"/>
  <c r="P1671" i="5"/>
  <c r="O1671" i="5"/>
  <c r="Q1670" i="5"/>
  <c r="R1670" i="5"/>
  <c r="P1670" i="5"/>
  <c r="O1670" i="5"/>
  <c r="Q1669" i="5"/>
  <c r="R1669" i="5"/>
  <c r="P1669" i="5"/>
  <c r="O1669" i="5"/>
  <c r="Q1668" i="5"/>
  <c r="R1668" i="5"/>
  <c r="P1668" i="5"/>
  <c r="O1668" i="5"/>
  <c r="Q1667" i="5"/>
  <c r="R1667" i="5"/>
  <c r="P1667" i="5"/>
  <c r="O1667" i="5"/>
  <c r="Q1666" i="5"/>
  <c r="R1666" i="5"/>
  <c r="P1666" i="5"/>
  <c r="O1666" i="5"/>
  <c r="Q1665" i="5"/>
  <c r="R1665" i="5"/>
  <c r="P1665" i="5"/>
  <c r="O1665" i="5"/>
  <c r="Q1664" i="5"/>
  <c r="R1664" i="5"/>
  <c r="P1664" i="5"/>
  <c r="O1664" i="5"/>
  <c r="Q1663" i="5"/>
  <c r="R1663" i="5"/>
  <c r="P1663" i="5"/>
  <c r="O1663" i="5"/>
  <c r="Q1662" i="5"/>
  <c r="R1662" i="5"/>
  <c r="P1662" i="5"/>
  <c r="O1662" i="5"/>
  <c r="Q1661" i="5"/>
  <c r="R1661" i="5"/>
  <c r="P1661" i="5"/>
  <c r="O1661" i="5"/>
  <c r="Q1660" i="5"/>
  <c r="R1660" i="5"/>
  <c r="P1660" i="5"/>
  <c r="O1660" i="5"/>
  <c r="Q1659" i="5"/>
  <c r="R1659" i="5"/>
  <c r="P1659" i="5"/>
  <c r="O1659" i="5"/>
  <c r="Q1658" i="5"/>
  <c r="R1658" i="5"/>
  <c r="P1658" i="5"/>
  <c r="O1658" i="5"/>
  <c r="Q1657" i="5"/>
  <c r="R1657" i="5"/>
  <c r="P1657" i="5"/>
  <c r="O1657" i="5"/>
  <c r="Q1656" i="5"/>
  <c r="R1656" i="5"/>
  <c r="P1656" i="5"/>
  <c r="O1656" i="5"/>
  <c r="Q1655" i="5"/>
  <c r="R1655" i="5"/>
  <c r="P1655" i="5"/>
  <c r="O1655" i="5"/>
  <c r="Q1654" i="5"/>
  <c r="R1654" i="5"/>
  <c r="P1654" i="5"/>
  <c r="O1654" i="5"/>
  <c r="Q1653" i="5"/>
  <c r="R1653" i="5"/>
  <c r="P1653" i="5"/>
  <c r="O1653" i="5"/>
  <c r="Q1652" i="5"/>
  <c r="R1652" i="5"/>
  <c r="P1652" i="5"/>
  <c r="O1652" i="5"/>
  <c r="Q1651" i="5"/>
  <c r="R1651" i="5"/>
  <c r="P1651" i="5"/>
  <c r="O1651" i="5"/>
  <c r="Q1650" i="5"/>
  <c r="R1650" i="5"/>
  <c r="P1650" i="5"/>
  <c r="O1650" i="5"/>
  <c r="Q1649" i="5"/>
  <c r="R1649" i="5"/>
  <c r="P1649" i="5"/>
  <c r="O1649" i="5"/>
  <c r="Q1648" i="5"/>
  <c r="R1648" i="5"/>
  <c r="P1648" i="5"/>
  <c r="O1648" i="5"/>
  <c r="Q1647" i="5"/>
  <c r="R1647" i="5"/>
  <c r="P1647" i="5"/>
  <c r="O1647" i="5"/>
  <c r="Q1646" i="5"/>
  <c r="R1646" i="5"/>
  <c r="P1646" i="5"/>
  <c r="O1646" i="5"/>
  <c r="Q1645" i="5"/>
  <c r="R1645" i="5"/>
  <c r="P1645" i="5"/>
  <c r="O1645" i="5"/>
  <c r="Q1644" i="5"/>
  <c r="R1644" i="5"/>
  <c r="P1644" i="5"/>
  <c r="O1644" i="5"/>
  <c r="Q1643" i="5"/>
  <c r="R1643" i="5"/>
  <c r="P1643" i="5"/>
  <c r="O1643" i="5"/>
  <c r="Q1642" i="5"/>
  <c r="R1642" i="5"/>
  <c r="P1642" i="5"/>
  <c r="O1642" i="5"/>
  <c r="Q1641" i="5"/>
  <c r="R1641" i="5"/>
  <c r="P1641" i="5"/>
  <c r="O1641" i="5"/>
  <c r="Q1640" i="5"/>
  <c r="R1640" i="5"/>
  <c r="P1640" i="5"/>
  <c r="O1640" i="5"/>
  <c r="Q1639" i="5"/>
  <c r="R1639" i="5"/>
  <c r="P1639" i="5"/>
  <c r="O1639" i="5"/>
  <c r="Q1638" i="5"/>
  <c r="R1638" i="5"/>
  <c r="P1638" i="5"/>
  <c r="O1638" i="5"/>
  <c r="Q1637" i="5"/>
  <c r="R1637" i="5"/>
  <c r="P1637" i="5"/>
  <c r="O1637" i="5"/>
  <c r="Q1636" i="5"/>
  <c r="R1636" i="5"/>
  <c r="P1636" i="5"/>
  <c r="O1636" i="5"/>
  <c r="Q1635" i="5"/>
  <c r="R1635" i="5"/>
  <c r="P1635" i="5"/>
  <c r="O1635" i="5"/>
  <c r="Q1634" i="5"/>
  <c r="R1634" i="5"/>
  <c r="P1634" i="5"/>
  <c r="O1634" i="5"/>
  <c r="Q1633" i="5"/>
  <c r="R1633" i="5"/>
  <c r="P1633" i="5"/>
  <c r="O1633" i="5"/>
  <c r="Q1632" i="5"/>
  <c r="R1632" i="5"/>
  <c r="P1632" i="5"/>
  <c r="O1632" i="5"/>
  <c r="Q1631" i="5"/>
  <c r="R1631" i="5"/>
  <c r="P1631" i="5"/>
  <c r="O1631" i="5"/>
  <c r="Q1630" i="5"/>
  <c r="R1630" i="5"/>
  <c r="P1630" i="5"/>
  <c r="O1630" i="5"/>
  <c r="Q1629" i="5"/>
  <c r="R1629" i="5"/>
  <c r="P1629" i="5"/>
  <c r="O1629" i="5"/>
  <c r="Q1628" i="5"/>
  <c r="R1628" i="5"/>
  <c r="P1628" i="5"/>
  <c r="O1628" i="5"/>
  <c r="Q1627" i="5"/>
  <c r="R1627" i="5"/>
  <c r="P1627" i="5"/>
  <c r="O1627" i="5"/>
  <c r="Q1626" i="5"/>
  <c r="R1626" i="5"/>
  <c r="P1626" i="5"/>
  <c r="O1626" i="5"/>
  <c r="Q1625" i="5"/>
  <c r="R1625" i="5"/>
  <c r="P1625" i="5"/>
  <c r="O1625" i="5"/>
  <c r="Q1624" i="5"/>
  <c r="R1624" i="5"/>
  <c r="P1624" i="5"/>
  <c r="O1624" i="5"/>
  <c r="Q1623" i="5"/>
  <c r="R1623" i="5"/>
  <c r="P1623" i="5"/>
  <c r="O1623" i="5"/>
  <c r="Q1622" i="5"/>
  <c r="R1622" i="5"/>
  <c r="P1622" i="5"/>
  <c r="O1622" i="5"/>
  <c r="Q1621" i="5"/>
  <c r="R1621" i="5"/>
  <c r="P1621" i="5"/>
  <c r="O1621" i="5"/>
  <c r="Q1620" i="5"/>
  <c r="R1620" i="5"/>
  <c r="P1620" i="5"/>
  <c r="O1620" i="5"/>
  <c r="Q1619" i="5"/>
  <c r="R1619" i="5"/>
  <c r="P1619" i="5"/>
  <c r="O1619" i="5"/>
  <c r="Q1618" i="5"/>
  <c r="R1618" i="5"/>
  <c r="P1618" i="5"/>
  <c r="O1618" i="5"/>
  <c r="Q1617" i="5"/>
  <c r="R1617" i="5"/>
  <c r="P1617" i="5"/>
  <c r="O1617" i="5"/>
  <c r="Q1616" i="5"/>
  <c r="R1616" i="5"/>
  <c r="P1616" i="5"/>
  <c r="O1616" i="5"/>
  <c r="Q1615" i="5"/>
  <c r="R1615" i="5"/>
  <c r="P1615" i="5"/>
  <c r="O1615" i="5"/>
  <c r="Q1614" i="5"/>
  <c r="R1614" i="5"/>
  <c r="P1614" i="5"/>
  <c r="O1614" i="5"/>
  <c r="Q1613" i="5"/>
  <c r="R1613" i="5"/>
  <c r="P1613" i="5"/>
  <c r="O1613" i="5"/>
  <c r="Q1612" i="5"/>
  <c r="R1612" i="5"/>
  <c r="P1612" i="5"/>
  <c r="O1612" i="5"/>
  <c r="Q1611" i="5"/>
  <c r="R1611" i="5"/>
  <c r="P1611" i="5"/>
  <c r="O1611" i="5"/>
  <c r="Q1610" i="5"/>
  <c r="R1610" i="5"/>
  <c r="P1610" i="5"/>
  <c r="O1610" i="5"/>
  <c r="Q1609" i="5"/>
  <c r="R1609" i="5"/>
  <c r="P1609" i="5"/>
  <c r="O1609" i="5"/>
  <c r="Q1608" i="5"/>
  <c r="R1608" i="5"/>
  <c r="P1608" i="5"/>
  <c r="O1608" i="5"/>
  <c r="Q1607" i="5"/>
  <c r="R1607" i="5"/>
  <c r="P1607" i="5"/>
  <c r="O1607" i="5"/>
  <c r="Q1606" i="5"/>
  <c r="R1606" i="5"/>
  <c r="P1606" i="5"/>
  <c r="O1606" i="5"/>
  <c r="Q1605" i="5"/>
  <c r="R1605" i="5"/>
  <c r="P1605" i="5"/>
  <c r="O1605" i="5"/>
  <c r="Q1604" i="5"/>
  <c r="R1604" i="5"/>
  <c r="P1604" i="5"/>
  <c r="O1604" i="5"/>
  <c r="Q1603" i="5"/>
  <c r="R1603" i="5"/>
  <c r="P1603" i="5"/>
  <c r="O1603" i="5"/>
  <c r="Q1602" i="5"/>
  <c r="R1602" i="5"/>
  <c r="P1602" i="5"/>
  <c r="O1602" i="5"/>
  <c r="Q1601" i="5"/>
  <c r="R1601" i="5"/>
  <c r="P1601" i="5"/>
  <c r="O1601" i="5"/>
  <c r="Q1600" i="5"/>
  <c r="R1600" i="5"/>
  <c r="P1600" i="5"/>
  <c r="O1600" i="5"/>
  <c r="Q1599" i="5"/>
  <c r="R1599" i="5"/>
  <c r="P1599" i="5"/>
  <c r="O1599" i="5"/>
  <c r="Q1598" i="5"/>
  <c r="R1598" i="5"/>
  <c r="P1598" i="5"/>
  <c r="O1598" i="5"/>
  <c r="Q1597" i="5"/>
  <c r="R1597" i="5"/>
  <c r="P1597" i="5"/>
  <c r="O1597" i="5"/>
  <c r="Q1596" i="5"/>
  <c r="R1596" i="5"/>
  <c r="P1596" i="5"/>
  <c r="O1596" i="5"/>
  <c r="Q1595" i="5"/>
  <c r="R1595" i="5"/>
  <c r="P1595" i="5"/>
  <c r="O1595" i="5"/>
  <c r="Q1594" i="5"/>
  <c r="R1594" i="5"/>
  <c r="P1594" i="5"/>
  <c r="O1594" i="5"/>
  <c r="Q1593" i="5"/>
  <c r="R1593" i="5"/>
  <c r="P1593" i="5"/>
  <c r="O1593" i="5"/>
  <c r="Q1592" i="5"/>
  <c r="R1592" i="5"/>
  <c r="P1592" i="5"/>
  <c r="O1592" i="5"/>
  <c r="Q1591" i="5"/>
  <c r="R1591" i="5"/>
  <c r="P1591" i="5"/>
  <c r="O1591" i="5"/>
  <c r="Q1590" i="5"/>
  <c r="R1590" i="5"/>
  <c r="P1590" i="5"/>
  <c r="O1590" i="5"/>
  <c r="Q1589" i="5"/>
  <c r="R1589" i="5"/>
  <c r="P1589" i="5"/>
  <c r="O1589" i="5"/>
  <c r="Q1588" i="5"/>
  <c r="R1588" i="5"/>
  <c r="P1588" i="5"/>
  <c r="O1588" i="5"/>
  <c r="Q1587" i="5"/>
  <c r="R1587" i="5"/>
  <c r="P1587" i="5"/>
  <c r="O1587" i="5"/>
  <c r="Q1586" i="5"/>
  <c r="R1586" i="5"/>
  <c r="P1586" i="5"/>
  <c r="O1586" i="5"/>
  <c r="Q1585" i="5"/>
  <c r="R1585" i="5"/>
  <c r="P1585" i="5"/>
  <c r="O1585" i="5"/>
  <c r="Q1584" i="5"/>
  <c r="R1584" i="5"/>
  <c r="P1584" i="5"/>
  <c r="O1584" i="5"/>
  <c r="Q1583" i="5"/>
  <c r="R1583" i="5"/>
  <c r="P1583" i="5"/>
  <c r="O1583" i="5"/>
  <c r="Q1582" i="5"/>
  <c r="R1582" i="5"/>
  <c r="P1582" i="5"/>
  <c r="O1582" i="5"/>
  <c r="Q1581" i="5"/>
  <c r="R1581" i="5"/>
  <c r="P1581" i="5"/>
  <c r="O1581" i="5"/>
  <c r="Q1580" i="5"/>
  <c r="R1580" i="5"/>
  <c r="P1580" i="5"/>
  <c r="O1580" i="5"/>
  <c r="Q1579" i="5"/>
  <c r="R1579" i="5"/>
  <c r="P1579" i="5"/>
  <c r="O1579" i="5"/>
  <c r="Q1578" i="5"/>
  <c r="R1578" i="5"/>
  <c r="P1578" i="5"/>
  <c r="O1578" i="5"/>
  <c r="Q1577" i="5"/>
  <c r="R1577" i="5"/>
  <c r="P1577" i="5"/>
  <c r="O1577" i="5"/>
  <c r="Q1576" i="5"/>
  <c r="R1576" i="5"/>
  <c r="P1576" i="5"/>
  <c r="O1576" i="5"/>
  <c r="Q1575" i="5"/>
  <c r="R1575" i="5"/>
  <c r="P1575" i="5"/>
  <c r="O1575" i="5"/>
  <c r="Q1574" i="5"/>
  <c r="R1574" i="5"/>
  <c r="P1574" i="5"/>
  <c r="O1574" i="5"/>
  <c r="Q1573" i="5"/>
  <c r="R1573" i="5"/>
  <c r="P1573" i="5"/>
  <c r="O1573" i="5"/>
  <c r="Q1572" i="5"/>
  <c r="R1572" i="5"/>
  <c r="P1572" i="5"/>
  <c r="O1572" i="5"/>
  <c r="Q1571" i="5"/>
  <c r="R1571" i="5"/>
  <c r="P1571" i="5"/>
  <c r="O1571" i="5"/>
  <c r="Q1570" i="5"/>
  <c r="R1570" i="5"/>
  <c r="P1570" i="5"/>
  <c r="O1570" i="5"/>
  <c r="Q1569" i="5"/>
  <c r="R1569" i="5"/>
  <c r="P1569" i="5"/>
  <c r="O1569" i="5"/>
  <c r="Q1568" i="5"/>
  <c r="R1568" i="5"/>
  <c r="P1568" i="5"/>
  <c r="O1568" i="5"/>
  <c r="Q1567" i="5"/>
  <c r="R1567" i="5"/>
  <c r="P1567" i="5"/>
  <c r="O1567" i="5"/>
  <c r="Q1566" i="5"/>
  <c r="R1566" i="5"/>
  <c r="P1566" i="5"/>
  <c r="O1566" i="5"/>
  <c r="Q1565" i="5"/>
  <c r="R1565" i="5"/>
  <c r="P1565" i="5"/>
  <c r="O1565" i="5"/>
  <c r="Q1564" i="5"/>
  <c r="R1564" i="5"/>
  <c r="P1564" i="5"/>
  <c r="O1564" i="5"/>
  <c r="Q1563" i="5"/>
  <c r="R1563" i="5"/>
  <c r="P1563" i="5"/>
  <c r="O1563" i="5"/>
  <c r="Q1562" i="5"/>
  <c r="R1562" i="5"/>
  <c r="P1562" i="5"/>
  <c r="O1562" i="5"/>
  <c r="Q1561" i="5"/>
  <c r="R1561" i="5"/>
  <c r="P1561" i="5"/>
  <c r="O1561" i="5"/>
  <c r="Q1560" i="5"/>
  <c r="R1560" i="5"/>
  <c r="P1560" i="5"/>
  <c r="O1560" i="5"/>
  <c r="Q1559" i="5"/>
  <c r="R1559" i="5"/>
  <c r="P1559" i="5"/>
  <c r="O1559" i="5"/>
  <c r="Q1558" i="5"/>
  <c r="R1558" i="5"/>
  <c r="P1558" i="5"/>
  <c r="O1558" i="5"/>
  <c r="Q1557" i="5"/>
  <c r="R1557" i="5"/>
  <c r="P1557" i="5"/>
  <c r="O1557" i="5"/>
  <c r="Q1556" i="5"/>
  <c r="R1556" i="5"/>
  <c r="P1556" i="5"/>
  <c r="O1556" i="5"/>
  <c r="Q1555" i="5"/>
  <c r="R1555" i="5"/>
  <c r="P1555" i="5"/>
  <c r="O1555" i="5"/>
  <c r="Q1554" i="5"/>
  <c r="R1554" i="5"/>
  <c r="P1554" i="5"/>
  <c r="O1554" i="5"/>
  <c r="Q1553" i="5"/>
  <c r="R1553" i="5"/>
  <c r="P1553" i="5"/>
  <c r="O1553" i="5"/>
  <c r="Q1552" i="5"/>
  <c r="R1552" i="5"/>
  <c r="P1552" i="5"/>
  <c r="O1552" i="5"/>
  <c r="Q1551" i="5"/>
  <c r="R1551" i="5"/>
  <c r="P1551" i="5"/>
  <c r="O1551" i="5"/>
  <c r="Q1550" i="5"/>
  <c r="R1550" i="5"/>
  <c r="P1550" i="5"/>
  <c r="O1550" i="5"/>
  <c r="Q1549" i="5"/>
  <c r="R1549" i="5"/>
  <c r="P1549" i="5"/>
  <c r="O1549" i="5"/>
  <c r="Q1548" i="5"/>
  <c r="R1548" i="5"/>
  <c r="P1548" i="5"/>
  <c r="O1548" i="5"/>
  <c r="Q1547" i="5"/>
  <c r="R1547" i="5"/>
  <c r="P1547" i="5"/>
  <c r="O1547" i="5"/>
  <c r="Q1546" i="5"/>
  <c r="R1546" i="5"/>
  <c r="P1546" i="5"/>
  <c r="O1546" i="5"/>
  <c r="Q1545" i="5"/>
  <c r="R1545" i="5"/>
  <c r="P1545" i="5"/>
  <c r="O1545" i="5"/>
  <c r="Q1544" i="5"/>
  <c r="R1544" i="5"/>
  <c r="P1544" i="5"/>
  <c r="O1544" i="5"/>
  <c r="Q1543" i="5"/>
  <c r="R1543" i="5"/>
  <c r="P1543" i="5"/>
  <c r="O1543" i="5"/>
  <c r="Q1542" i="5"/>
  <c r="R1542" i="5"/>
  <c r="P1542" i="5"/>
  <c r="O1542" i="5"/>
  <c r="Q1541" i="5"/>
  <c r="R1541" i="5"/>
  <c r="P1541" i="5"/>
  <c r="O1541" i="5"/>
  <c r="Q1540" i="5"/>
  <c r="R1540" i="5"/>
  <c r="P1540" i="5"/>
  <c r="O1540" i="5"/>
  <c r="Q1539" i="5"/>
  <c r="R1539" i="5"/>
  <c r="P1539" i="5"/>
  <c r="O1539" i="5"/>
  <c r="Q1538" i="5"/>
  <c r="R1538" i="5"/>
  <c r="P1538" i="5"/>
  <c r="O1538" i="5"/>
  <c r="Q1537" i="5"/>
  <c r="R1537" i="5"/>
  <c r="P1537" i="5"/>
  <c r="O1537" i="5"/>
  <c r="Q1536" i="5"/>
  <c r="R1536" i="5"/>
  <c r="P1536" i="5"/>
  <c r="O1536" i="5"/>
  <c r="Q1535" i="5"/>
  <c r="R1535" i="5"/>
  <c r="P1535" i="5"/>
  <c r="O1535" i="5"/>
  <c r="Q1534" i="5"/>
  <c r="R1534" i="5"/>
  <c r="P1534" i="5"/>
  <c r="O1534" i="5"/>
  <c r="Q1533" i="5"/>
  <c r="R1533" i="5"/>
  <c r="P1533" i="5"/>
  <c r="O1533" i="5"/>
  <c r="Q1532" i="5"/>
  <c r="R1532" i="5"/>
  <c r="P1532" i="5"/>
  <c r="O1532" i="5"/>
  <c r="Q1531" i="5"/>
  <c r="R1531" i="5"/>
  <c r="P1531" i="5"/>
  <c r="O1531" i="5"/>
  <c r="Q1530" i="5"/>
  <c r="R1530" i="5"/>
  <c r="P1530" i="5"/>
  <c r="O1530" i="5"/>
  <c r="Q1529" i="5"/>
  <c r="R1529" i="5"/>
  <c r="P1529" i="5"/>
  <c r="O1529" i="5"/>
  <c r="Q1528" i="5"/>
  <c r="R1528" i="5"/>
  <c r="P1528" i="5"/>
  <c r="O1528" i="5"/>
  <c r="Q1527" i="5"/>
  <c r="R1527" i="5"/>
  <c r="P1527" i="5"/>
  <c r="O1527" i="5"/>
  <c r="Q1526" i="5"/>
  <c r="R1526" i="5"/>
  <c r="P1526" i="5"/>
  <c r="O1526" i="5"/>
  <c r="Q1525" i="5"/>
  <c r="R1525" i="5"/>
  <c r="P1525" i="5"/>
  <c r="O1525" i="5"/>
  <c r="Q1524" i="5"/>
  <c r="R1524" i="5"/>
  <c r="P1524" i="5"/>
  <c r="O1524" i="5"/>
  <c r="Q1523" i="5"/>
  <c r="R1523" i="5"/>
  <c r="P1523" i="5"/>
  <c r="O1523" i="5"/>
  <c r="Q1522" i="5"/>
  <c r="R1522" i="5"/>
  <c r="P1522" i="5"/>
  <c r="O1522" i="5"/>
  <c r="Q1521" i="5"/>
  <c r="R1521" i="5"/>
  <c r="P1521" i="5"/>
  <c r="O1521" i="5"/>
  <c r="Q1520" i="5"/>
  <c r="R1520" i="5"/>
  <c r="P1520" i="5"/>
  <c r="O1520" i="5"/>
  <c r="Q1519" i="5"/>
  <c r="R1519" i="5"/>
  <c r="P1519" i="5"/>
  <c r="O1519" i="5"/>
  <c r="Q1518" i="5"/>
  <c r="R1518" i="5"/>
  <c r="P1518" i="5"/>
  <c r="O1518" i="5"/>
  <c r="Q1517" i="5"/>
  <c r="R1517" i="5"/>
  <c r="P1517" i="5"/>
  <c r="O1517" i="5"/>
  <c r="Q1516" i="5"/>
  <c r="R1516" i="5"/>
  <c r="P1516" i="5"/>
  <c r="O1516" i="5"/>
  <c r="Q1515" i="5"/>
  <c r="R1515" i="5"/>
  <c r="P1515" i="5"/>
  <c r="O1515" i="5"/>
  <c r="Q1514" i="5"/>
  <c r="R1514" i="5"/>
  <c r="P1514" i="5"/>
  <c r="O1514" i="5"/>
  <c r="Q1513" i="5"/>
  <c r="R1513" i="5"/>
  <c r="P1513" i="5"/>
  <c r="O1513" i="5"/>
  <c r="Q1512" i="5"/>
  <c r="R1512" i="5"/>
  <c r="P1512" i="5"/>
  <c r="O1512" i="5"/>
  <c r="Q1511" i="5"/>
  <c r="R1511" i="5"/>
  <c r="P1511" i="5"/>
  <c r="O1511" i="5"/>
  <c r="Q1510" i="5"/>
  <c r="R1510" i="5"/>
  <c r="P1510" i="5"/>
  <c r="O1510" i="5"/>
  <c r="Q1509" i="5"/>
  <c r="R1509" i="5"/>
  <c r="P1509" i="5"/>
  <c r="O1509" i="5"/>
  <c r="Q1508" i="5"/>
  <c r="R1508" i="5"/>
  <c r="P1508" i="5"/>
  <c r="O1508" i="5"/>
  <c r="Q1507" i="5"/>
  <c r="R1507" i="5"/>
  <c r="P1507" i="5"/>
  <c r="O1507" i="5"/>
  <c r="Q1506" i="5"/>
  <c r="R1506" i="5"/>
  <c r="P1506" i="5"/>
  <c r="O1506" i="5"/>
  <c r="Q1505" i="5"/>
  <c r="R1505" i="5"/>
  <c r="P1505" i="5"/>
  <c r="O1505" i="5"/>
  <c r="Q1504" i="5"/>
  <c r="R1504" i="5"/>
  <c r="P1504" i="5"/>
  <c r="O1504" i="5"/>
  <c r="Q1503" i="5"/>
  <c r="R1503" i="5"/>
  <c r="P1503" i="5"/>
  <c r="O1503" i="5"/>
  <c r="Q1502" i="5"/>
  <c r="R1502" i="5"/>
  <c r="P1502" i="5"/>
  <c r="O1502" i="5"/>
  <c r="Q1501" i="5"/>
  <c r="R1501" i="5"/>
  <c r="P1501" i="5"/>
  <c r="O1501" i="5"/>
  <c r="Q1500" i="5"/>
  <c r="R1500" i="5"/>
  <c r="P1500" i="5"/>
  <c r="O1500" i="5"/>
  <c r="Q1499" i="5"/>
  <c r="R1499" i="5"/>
  <c r="P1499" i="5"/>
  <c r="O1499" i="5"/>
  <c r="Q1498" i="5"/>
  <c r="R1498" i="5"/>
  <c r="P1498" i="5"/>
  <c r="O1498" i="5"/>
  <c r="Q1497" i="5"/>
  <c r="R1497" i="5"/>
  <c r="P1497" i="5"/>
  <c r="O1497" i="5"/>
  <c r="Q1496" i="5"/>
  <c r="R1496" i="5"/>
  <c r="P1496" i="5"/>
  <c r="O1496" i="5"/>
  <c r="Q1495" i="5"/>
  <c r="R1495" i="5"/>
  <c r="P1495" i="5"/>
  <c r="O1495" i="5"/>
  <c r="Q1494" i="5"/>
  <c r="R1494" i="5"/>
  <c r="P1494" i="5"/>
  <c r="O1494" i="5"/>
  <c r="Q1493" i="5"/>
  <c r="R1493" i="5"/>
  <c r="P1493" i="5"/>
  <c r="O1493" i="5"/>
  <c r="Q1492" i="5"/>
  <c r="R1492" i="5"/>
  <c r="P1492" i="5"/>
  <c r="O1492" i="5"/>
  <c r="Q1491" i="5"/>
  <c r="R1491" i="5"/>
  <c r="P1491" i="5"/>
  <c r="O1491" i="5"/>
  <c r="Q1490" i="5"/>
  <c r="R1490" i="5"/>
  <c r="P1490" i="5"/>
  <c r="O1490" i="5"/>
  <c r="Q1489" i="5"/>
  <c r="R1489" i="5"/>
  <c r="P1489" i="5"/>
  <c r="O1489" i="5"/>
  <c r="Q1488" i="5"/>
  <c r="R1488" i="5"/>
  <c r="P1488" i="5"/>
  <c r="O1488" i="5"/>
  <c r="Q1487" i="5"/>
  <c r="R1487" i="5"/>
  <c r="P1487" i="5"/>
  <c r="O1487" i="5"/>
  <c r="Q1486" i="5"/>
  <c r="R1486" i="5"/>
  <c r="P1486" i="5"/>
  <c r="O1486" i="5"/>
  <c r="Q1485" i="5"/>
  <c r="R1485" i="5"/>
  <c r="P1485" i="5"/>
  <c r="O1485" i="5"/>
  <c r="Q1484" i="5"/>
  <c r="R1484" i="5"/>
  <c r="P1484" i="5"/>
  <c r="O1484" i="5"/>
  <c r="Q1483" i="5"/>
  <c r="R1483" i="5"/>
  <c r="P1483" i="5"/>
  <c r="O1483" i="5"/>
  <c r="Q1482" i="5"/>
  <c r="R1482" i="5"/>
  <c r="P1482" i="5"/>
  <c r="O1482" i="5"/>
  <c r="Q1481" i="5"/>
  <c r="R1481" i="5"/>
  <c r="P1481" i="5"/>
  <c r="O1481" i="5"/>
  <c r="Q1480" i="5"/>
  <c r="R1480" i="5"/>
  <c r="P1480" i="5"/>
  <c r="O1480" i="5"/>
  <c r="Q1479" i="5"/>
  <c r="R1479" i="5"/>
  <c r="P1479" i="5"/>
  <c r="O1479" i="5"/>
  <c r="Q1478" i="5"/>
  <c r="R1478" i="5"/>
  <c r="P1478" i="5"/>
  <c r="O1478" i="5"/>
  <c r="Q1477" i="5"/>
  <c r="R1477" i="5"/>
  <c r="P1477" i="5"/>
  <c r="O1477" i="5"/>
  <c r="Q1476" i="5"/>
  <c r="R1476" i="5"/>
  <c r="P1476" i="5"/>
  <c r="O1476" i="5"/>
  <c r="Q1475" i="5"/>
  <c r="R1475" i="5"/>
  <c r="P1475" i="5"/>
  <c r="O1475" i="5"/>
  <c r="Q1474" i="5"/>
  <c r="R1474" i="5"/>
  <c r="P1474" i="5"/>
  <c r="O1474" i="5"/>
  <c r="Q1473" i="5"/>
  <c r="R1473" i="5"/>
  <c r="P1473" i="5"/>
  <c r="O1473" i="5"/>
  <c r="Q1472" i="5"/>
  <c r="R1472" i="5"/>
  <c r="P1472" i="5"/>
  <c r="O1472" i="5"/>
  <c r="Q1471" i="5"/>
  <c r="R1471" i="5"/>
  <c r="P1471" i="5"/>
  <c r="O1471" i="5"/>
  <c r="Q1470" i="5"/>
  <c r="R1470" i="5"/>
  <c r="P1470" i="5"/>
  <c r="O1470" i="5"/>
  <c r="Q1469" i="5"/>
  <c r="R1469" i="5"/>
  <c r="P1469" i="5"/>
  <c r="O1469" i="5"/>
  <c r="Q1468" i="5"/>
  <c r="R1468" i="5"/>
  <c r="P1468" i="5"/>
  <c r="O1468" i="5"/>
  <c r="Q1467" i="5"/>
  <c r="R1467" i="5"/>
  <c r="P1467" i="5"/>
  <c r="O1467" i="5"/>
  <c r="Q1466" i="5"/>
  <c r="R1466" i="5"/>
  <c r="P1466" i="5"/>
  <c r="O1466" i="5"/>
  <c r="Q1465" i="5"/>
  <c r="R1465" i="5"/>
  <c r="P1465" i="5"/>
  <c r="O1465" i="5"/>
  <c r="Q1464" i="5"/>
  <c r="R1464" i="5"/>
  <c r="P1464" i="5"/>
  <c r="O1464" i="5"/>
  <c r="Q1463" i="5"/>
  <c r="R1463" i="5"/>
  <c r="P1463" i="5"/>
  <c r="O1463" i="5"/>
  <c r="Q1462" i="5"/>
  <c r="R1462" i="5"/>
  <c r="P1462" i="5"/>
  <c r="O1462" i="5"/>
  <c r="Q1461" i="5"/>
  <c r="R1461" i="5"/>
  <c r="P1461" i="5"/>
  <c r="O1461" i="5"/>
  <c r="Q1460" i="5"/>
  <c r="R1460" i="5"/>
  <c r="P1460" i="5"/>
  <c r="O1460" i="5"/>
  <c r="Q1459" i="5"/>
  <c r="R1459" i="5"/>
  <c r="P1459" i="5"/>
  <c r="O1459" i="5"/>
  <c r="Q1458" i="5"/>
  <c r="R1458" i="5"/>
  <c r="P1458" i="5"/>
  <c r="O1458" i="5"/>
  <c r="Q1457" i="5"/>
  <c r="R1457" i="5"/>
  <c r="P1457" i="5"/>
  <c r="O1457" i="5"/>
  <c r="Q1456" i="5"/>
  <c r="R1456" i="5"/>
  <c r="P1456" i="5"/>
  <c r="O1456" i="5"/>
  <c r="Q1455" i="5"/>
  <c r="R1455" i="5"/>
  <c r="P1455" i="5"/>
  <c r="O1455" i="5"/>
  <c r="Q1454" i="5"/>
  <c r="R1454" i="5"/>
  <c r="P1454" i="5"/>
  <c r="O1454" i="5"/>
  <c r="Q1453" i="5"/>
  <c r="R1453" i="5"/>
  <c r="P1453" i="5"/>
  <c r="O1453" i="5"/>
  <c r="Q1452" i="5"/>
  <c r="R1452" i="5"/>
  <c r="P1452" i="5"/>
  <c r="O1452" i="5"/>
  <c r="Q1451" i="5"/>
  <c r="R1451" i="5"/>
  <c r="P1451" i="5"/>
  <c r="O1451" i="5"/>
  <c r="Q1450" i="5"/>
  <c r="R1450" i="5"/>
  <c r="P1450" i="5"/>
  <c r="O1450" i="5"/>
  <c r="Q1449" i="5"/>
  <c r="R1449" i="5"/>
  <c r="P1449" i="5"/>
  <c r="O1449" i="5"/>
  <c r="Q1448" i="5"/>
  <c r="R1448" i="5"/>
  <c r="P1448" i="5"/>
  <c r="O1448" i="5"/>
  <c r="Q1447" i="5"/>
  <c r="R1447" i="5"/>
  <c r="P1447" i="5"/>
  <c r="O1447" i="5"/>
  <c r="Q1446" i="5"/>
  <c r="R1446" i="5"/>
  <c r="P1446" i="5"/>
  <c r="O1446" i="5"/>
  <c r="Q1445" i="5"/>
  <c r="R1445" i="5"/>
  <c r="P1445" i="5"/>
  <c r="O1445" i="5"/>
  <c r="Q1444" i="5"/>
  <c r="R1444" i="5"/>
  <c r="P1444" i="5"/>
  <c r="O1444" i="5"/>
  <c r="Q1443" i="5"/>
  <c r="R1443" i="5"/>
  <c r="P1443" i="5"/>
  <c r="O1443" i="5"/>
  <c r="Q1442" i="5"/>
  <c r="R1442" i="5"/>
  <c r="P1442" i="5"/>
  <c r="O1442" i="5"/>
  <c r="Q1441" i="5"/>
  <c r="R1441" i="5"/>
  <c r="P1441" i="5"/>
  <c r="O1441" i="5"/>
  <c r="Q1440" i="5"/>
  <c r="R1440" i="5"/>
  <c r="P1440" i="5"/>
  <c r="O1440" i="5"/>
  <c r="Q1439" i="5"/>
  <c r="R1439" i="5"/>
  <c r="P1439" i="5"/>
  <c r="O1439" i="5"/>
  <c r="Q1438" i="5"/>
  <c r="R1438" i="5"/>
  <c r="P1438" i="5"/>
  <c r="O1438" i="5"/>
  <c r="Q1437" i="5"/>
  <c r="R1437" i="5"/>
  <c r="P1437" i="5"/>
  <c r="O1437" i="5"/>
  <c r="Q1436" i="5"/>
  <c r="R1436" i="5"/>
  <c r="P1436" i="5"/>
  <c r="O1436" i="5"/>
  <c r="Q1435" i="5"/>
  <c r="R1435" i="5"/>
  <c r="P1435" i="5"/>
  <c r="O1435" i="5"/>
  <c r="Q1434" i="5"/>
  <c r="R1434" i="5"/>
  <c r="P1434" i="5"/>
  <c r="O1434" i="5"/>
  <c r="Q1433" i="5"/>
  <c r="R1433" i="5"/>
  <c r="P1433" i="5"/>
  <c r="O1433" i="5"/>
  <c r="Q1432" i="5"/>
  <c r="R1432" i="5"/>
  <c r="P1432" i="5"/>
  <c r="O1432" i="5"/>
  <c r="Q1431" i="5"/>
  <c r="R1431" i="5"/>
  <c r="P1431" i="5"/>
  <c r="O1431" i="5"/>
  <c r="Q1430" i="5"/>
  <c r="R1430" i="5"/>
  <c r="P1430" i="5"/>
  <c r="O1430" i="5"/>
  <c r="Q1429" i="5"/>
  <c r="R1429" i="5"/>
  <c r="P1429" i="5"/>
  <c r="O1429" i="5"/>
  <c r="Q1428" i="5"/>
  <c r="R1428" i="5"/>
  <c r="P1428" i="5"/>
  <c r="O1428" i="5"/>
  <c r="Q1427" i="5"/>
  <c r="R1427" i="5"/>
  <c r="P1427" i="5"/>
  <c r="O1427" i="5"/>
  <c r="Q1426" i="5"/>
  <c r="R1426" i="5"/>
  <c r="P1426" i="5"/>
  <c r="O1426" i="5"/>
  <c r="Q1425" i="5"/>
  <c r="R1425" i="5"/>
  <c r="P1425" i="5"/>
  <c r="O1425" i="5"/>
  <c r="Q1424" i="5"/>
  <c r="R1424" i="5"/>
  <c r="P1424" i="5"/>
  <c r="O1424" i="5"/>
  <c r="Q1423" i="5"/>
  <c r="R1423" i="5"/>
  <c r="P1423" i="5"/>
  <c r="O1423" i="5"/>
  <c r="Q1422" i="5"/>
  <c r="R1422" i="5"/>
  <c r="P1422" i="5"/>
  <c r="O1422" i="5"/>
  <c r="Q1421" i="5"/>
  <c r="R1421" i="5"/>
  <c r="P1421" i="5"/>
  <c r="O1421" i="5"/>
  <c r="Q1420" i="5"/>
  <c r="R1420" i="5"/>
  <c r="P1420" i="5"/>
  <c r="O1420" i="5"/>
  <c r="Q1419" i="5"/>
  <c r="R1419" i="5"/>
  <c r="P1419" i="5"/>
  <c r="O1419" i="5"/>
  <c r="Q1418" i="5"/>
  <c r="R1418" i="5"/>
  <c r="P1418" i="5"/>
  <c r="O1418" i="5"/>
  <c r="Q1417" i="5"/>
  <c r="R1417" i="5"/>
  <c r="P1417" i="5"/>
  <c r="O1417" i="5"/>
  <c r="Q1416" i="5"/>
  <c r="R1416" i="5"/>
  <c r="P1416" i="5"/>
  <c r="O1416" i="5"/>
  <c r="Q1415" i="5"/>
  <c r="R1415" i="5"/>
  <c r="P1415" i="5"/>
  <c r="O1415" i="5"/>
  <c r="Q1414" i="5"/>
  <c r="R1414" i="5"/>
  <c r="P1414" i="5"/>
  <c r="O1414" i="5"/>
  <c r="Q1413" i="5"/>
  <c r="R1413" i="5"/>
  <c r="P1413" i="5"/>
  <c r="O1413" i="5"/>
  <c r="Q1412" i="5"/>
  <c r="R1412" i="5"/>
  <c r="P1412" i="5"/>
  <c r="O1412" i="5"/>
  <c r="Q1411" i="5"/>
  <c r="R1411" i="5"/>
  <c r="P1411" i="5"/>
  <c r="O1411" i="5"/>
  <c r="Q1410" i="5"/>
  <c r="R1410" i="5"/>
  <c r="P1410" i="5"/>
  <c r="O1410" i="5"/>
  <c r="Q1409" i="5"/>
  <c r="R1409" i="5"/>
  <c r="P1409" i="5"/>
  <c r="O1409" i="5"/>
  <c r="Q1408" i="5"/>
  <c r="R1408" i="5"/>
  <c r="P1408" i="5"/>
  <c r="O1408" i="5"/>
  <c r="Q1407" i="5"/>
  <c r="R1407" i="5"/>
  <c r="P1407" i="5"/>
  <c r="O1407" i="5"/>
  <c r="Q1406" i="5"/>
  <c r="R1406" i="5"/>
  <c r="P1406" i="5"/>
  <c r="O1406" i="5"/>
  <c r="Q1405" i="5"/>
  <c r="R1405" i="5"/>
  <c r="P1405" i="5"/>
  <c r="O1405" i="5"/>
  <c r="Q1404" i="5"/>
  <c r="R1404" i="5"/>
  <c r="P1404" i="5"/>
  <c r="O1404" i="5"/>
  <c r="Q1403" i="5"/>
  <c r="R1403" i="5"/>
  <c r="P1403" i="5"/>
  <c r="O1403" i="5"/>
  <c r="Q1402" i="5"/>
  <c r="R1402" i="5"/>
  <c r="P1402" i="5"/>
  <c r="O1402" i="5"/>
  <c r="Q1401" i="5"/>
  <c r="R1401" i="5"/>
  <c r="P1401" i="5"/>
  <c r="O1401" i="5"/>
  <c r="Q1400" i="5"/>
  <c r="R1400" i="5"/>
  <c r="P1400" i="5"/>
  <c r="O1400" i="5"/>
  <c r="Q1399" i="5"/>
  <c r="R1399" i="5"/>
  <c r="P1399" i="5"/>
  <c r="O1399" i="5"/>
  <c r="Q1398" i="5"/>
  <c r="R1398" i="5"/>
  <c r="P1398" i="5"/>
  <c r="O1398" i="5"/>
  <c r="Q1397" i="5"/>
  <c r="R1397" i="5"/>
  <c r="P1397" i="5"/>
  <c r="O1397" i="5"/>
  <c r="Q1396" i="5"/>
  <c r="R1396" i="5"/>
  <c r="P1396" i="5"/>
  <c r="O1396" i="5"/>
  <c r="Q1395" i="5"/>
  <c r="R1395" i="5"/>
  <c r="P1395" i="5"/>
  <c r="O1395" i="5"/>
  <c r="Q1394" i="5"/>
  <c r="R1394" i="5"/>
  <c r="P1394" i="5"/>
  <c r="O1394" i="5"/>
  <c r="Q1393" i="5"/>
  <c r="R1393" i="5"/>
  <c r="P1393" i="5"/>
  <c r="O1393" i="5"/>
  <c r="Q1392" i="5"/>
  <c r="R1392" i="5"/>
  <c r="P1392" i="5"/>
  <c r="O1392" i="5"/>
  <c r="Q1391" i="5"/>
  <c r="R1391" i="5"/>
  <c r="P1391" i="5"/>
  <c r="O1391" i="5"/>
  <c r="Q1390" i="5"/>
  <c r="R1390" i="5"/>
  <c r="P1390" i="5"/>
  <c r="O1390" i="5"/>
  <c r="Q1389" i="5"/>
  <c r="R1389" i="5"/>
  <c r="P1389" i="5"/>
  <c r="O1389" i="5"/>
  <c r="Q1388" i="5"/>
  <c r="R1388" i="5"/>
  <c r="P1388" i="5"/>
  <c r="O1388" i="5"/>
  <c r="Q1387" i="5"/>
  <c r="R1387" i="5"/>
  <c r="P1387" i="5"/>
  <c r="O1387" i="5"/>
  <c r="Q1386" i="5"/>
  <c r="R1386" i="5"/>
  <c r="P1386" i="5"/>
  <c r="O1386" i="5"/>
  <c r="Q1385" i="5"/>
  <c r="R1385" i="5"/>
  <c r="P1385" i="5"/>
  <c r="O1385" i="5"/>
  <c r="Q1384" i="5"/>
  <c r="R1384" i="5"/>
  <c r="P1384" i="5"/>
  <c r="O1384" i="5"/>
  <c r="Q1383" i="5"/>
  <c r="R1383" i="5"/>
  <c r="P1383" i="5"/>
  <c r="O1383" i="5"/>
  <c r="Q1382" i="5"/>
  <c r="R1382" i="5"/>
  <c r="P1382" i="5"/>
  <c r="O1382" i="5"/>
  <c r="Q1381" i="5"/>
  <c r="R1381" i="5"/>
  <c r="P1381" i="5"/>
  <c r="O1381" i="5"/>
  <c r="Q1380" i="5"/>
  <c r="R1380" i="5"/>
  <c r="P1380" i="5"/>
  <c r="O1380" i="5"/>
  <c r="Q1379" i="5"/>
  <c r="R1379" i="5"/>
  <c r="P1379" i="5"/>
  <c r="O1379" i="5"/>
  <c r="Q1378" i="5"/>
  <c r="R1378" i="5"/>
  <c r="P1378" i="5"/>
  <c r="O1378" i="5"/>
  <c r="Q1377" i="5"/>
  <c r="R1377" i="5"/>
  <c r="P1377" i="5"/>
  <c r="O1377" i="5"/>
  <c r="Q1376" i="5"/>
  <c r="R1376" i="5"/>
  <c r="P1376" i="5"/>
  <c r="O1376" i="5"/>
  <c r="Q1375" i="5"/>
  <c r="R1375" i="5"/>
  <c r="P1375" i="5"/>
  <c r="O1375" i="5"/>
  <c r="Q1374" i="5"/>
  <c r="R1374" i="5"/>
  <c r="P1374" i="5"/>
  <c r="O1374" i="5"/>
  <c r="Q1373" i="5"/>
  <c r="R1373" i="5"/>
  <c r="P1373" i="5"/>
  <c r="O1373" i="5"/>
  <c r="Q1372" i="5"/>
  <c r="R1372" i="5"/>
  <c r="P1372" i="5"/>
  <c r="O1372" i="5"/>
  <c r="Q1371" i="5"/>
  <c r="R1371" i="5"/>
  <c r="P1371" i="5"/>
  <c r="O1371" i="5"/>
  <c r="Q1370" i="5"/>
  <c r="R1370" i="5"/>
  <c r="P1370" i="5"/>
  <c r="O1370" i="5"/>
  <c r="Q1369" i="5"/>
  <c r="R1369" i="5"/>
  <c r="P1369" i="5"/>
  <c r="O1369" i="5"/>
  <c r="Q1368" i="5"/>
  <c r="R1368" i="5"/>
  <c r="P1368" i="5"/>
  <c r="O1368" i="5"/>
  <c r="Q1367" i="5"/>
  <c r="R1367" i="5"/>
  <c r="P1367" i="5"/>
  <c r="O1367" i="5"/>
  <c r="Q1366" i="5"/>
  <c r="R1366" i="5"/>
  <c r="P1366" i="5"/>
  <c r="O1366" i="5"/>
  <c r="Q1365" i="5"/>
  <c r="R1365" i="5"/>
  <c r="P1365" i="5"/>
  <c r="O1365" i="5"/>
  <c r="Q1364" i="5"/>
  <c r="R1364" i="5"/>
  <c r="P1364" i="5"/>
  <c r="O1364" i="5"/>
  <c r="Q1363" i="5"/>
  <c r="R1363" i="5"/>
  <c r="P1363" i="5"/>
  <c r="O1363" i="5"/>
  <c r="Q1362" i="5"/>
  <c r="R1362" i="5"/>
  <c r="P1362" i="5"/>
  <c r="O1362" i="5"/>
  <c r="Q1361" i="5"/>
  <c r="R1361" i="5"/>
  <c r="P1361" i="5"/>
  <c r="O1361" i="5"/>
  <c r="Q1360" i="5"/>
  <c r="R1360" i="5"/>
  <c r="P1360" i="5"/>
  <c r="O1360" i="5"/>
  <c r="Q1359" i="5"/>
  <c r="R1359" i="5"/>
  <c r="P1359" i="5"/>
  <c r="O1359" i="5"/>
  <c r="Q1358" i="5"/>
  <c r="R1358" i="5"/>
  <c r="P1358" i="5"/>
  <c r="O1358" i="5"/>
  <c r="Q1357" i="5"/>
  <c r="R1357" i="5"/>
  <c r="P1357" i="5"/>
  <c r="O1357" i="5"/>
  <c r="Q1356" i="5"/>
  <c r="R1356" i="5"/>
  <c r="P1356" i="5"/>
  <c r="O1356" i="5"/>
  <c r="Q1355" i="5"/>
  <c r="R1355" i="5"/>
  <c r="P1355" i="5"/>
  <c r="O1355" i="5"/>
  <c r="Q1354" i="5"/>
  <c r="R1354" i="5"/>
  <c r="P1354" i="5"/>
  <c r="O1354" i="5"/>
  <c r="Q1353" i="5"/>
  <c r="R1353" i="5"/>
  <c r="P1353" i="5"/>
  <c r="O1353" i="5"/>
  <c r="Q1352" i="5"/>
  <c r="R1352" i="5"/>
  <c r="P1352" i="5"/>
  <c r="O1352" i="5"/>
  <c r="Q1351" i="5"/>
  <c r="R1351" i="5"/>
  <c r="P1351" i="5"/>
  <c r="O1351" i="5"/>
  <c r="Q1350" i="5"/>
  <c r="R1350" i="5"/>
  <c r="P1350" i="5"/>
  <c r="O1350" i="5"/>
  <c r="Q1349" i="5"/>
  <c r="R1349" i="5"/>
  <c r="P1349" i="5"/>
  <c r="O1349" i="5"/>
  <c r="Q1348" i="5"/>
  <c r="R1348" i="5"/>
  <c r="P1348" i="5"/>
  <c r="O1348" i="5"/>
  <c r="Q1347" i="5"/>
  <c r="R1347" i="5"/>
  <c r="P1347" i="5"/>
  <c r="O1347" i="5"/>
  <c r="Q1346" i="5"/>
  <c r="R1346" i="5"/>
  <c r="P1346" i="5"/>
  <c r="O1346" i="5"/>
  <c r="Q1345" i="5"/>
  <c r="R1345" i="5"/>
  <c r="P1345" i="5"/>
  <c r="O1345" i="5"/>
  <c r="Q1344" i="5"/>
  <c r="R1344" i="5"/>
  <c r="P1344" i="5"/>
  <c r="O1344" i="5"/>
  <c r="Q1343" i="5"/>
  <c r="R1343" i="5"/>
  <c r="P1343" i="5"/>
  <c r="O1343" i="5"/>
  <c r="Q1342" i="5"/>
  <c r="R1342" i="5"/>
  <c r="P1342" i="5"/>
  <c r="O1342" i="5"/>
  <c r="Q1341" i="5"/>
  <c r="R1341" i="5"/>
  <c r="P1341" i="5"/>
  <c r="O1341" i="5"/>
  <c r="Q1340" i="5"/>
  <c r="R1340" i="5"/>
  <c r="P1340" i="5"/>
  <c r="O1340" i="5"/>
  <c r="Q1339" i="5"/>
  <c r="R1339" i="5"/>
  <c r="P1339" i="5"/>
  <c r="O1339" i="5"/>
  <c r="Q1338" i="5"/>
  <c r="R1338" i="5"/>
  <c r="P1338" i="5"/>
  <c r="O1338" i="5"/>
  <c r="Q1337" i="5"/>
  <c r="R1337" i="5"/>
  <c r="P1337" i="5"/>
  <c r="O1337" i="5"/>
  <c r="Q1336" i="5"/>
  <c r="R1336" i="5"/>
  <c r="P1336" i="5"/>
  <c r="O1336" i="5"/>
  <c r="Q1335" i="5"/>
  <c r="R1335" i="5"/>
  <c r="P1335" i="5"/>
  <c r="O1335" i="5"/>
  <c r="Q1334" i="5"/>
  <c r="R1334" i="5"/>
  <c r="P1334" i="5"/>
  <c r="O1334" i="5"/>
  <c r="Q1333" i="5"/>
  <c r="R1333" i="5"/>
  <c r="P1333" i="5"/>
  <c r="O1333" i="5"/>
  <c r="Q1332" i="5"/>
  <c r="R1332" i="5"/>
  <c r="P1332" i="5"/>
  <c r="O1332" i="5"/>
  <c r="Q1331" i="5"/>
  <c r="R1331" i="5"/>
  <c r="P1331" i="5"/>
  <c r="O1331" i="5"/>
  <c r="Q1330" i="5"/>
  <c r="R1330" i="5"/>
  <c r="P1330" i="5"/>
  <c r="O1330" i="5"/>
  <c r="Q1329" i="5"/>
  <c r="R1329" i="5"/>
  <c r="P1329" i="5"/>
  <c r="O1329" i="5"/>
  <c r="Q1328" i="5"/>
  <c r="R1328" i="5"/>
  <c r="P1328" i="5"/>
  <c r="O1328" i="5"/>
  <c r="Q1327" i="5"/>
  <c r="R1327" i="5"/>
  <c r="P1327" i="5"/>
  <c r="O1327" i="5"/>
  <c r="Q1326" i="5"/>
  <c r="R1326" i="5"/>
  <c r="P1326" i="5"/>
  <c r="O1326" i="5"/>
  <c r="Q1325" i="5"/>
  <c r="R1325" i="5"/>
  <c r="P1325" i="5"/>
  <c r="O1325" i="5"/>
  <c r="Q1324" i="5"/>
  <c r="R1324" i="5"/>
  <c r="P1324" i="5"/>
  <c r="O1324" i="5"/>
  <c r="Q1323" i="5"/>
  <c r="R1323" i="5"/>
  <c r="P1323" i="5"/>
  <c r="O1323" i="5"/>
  <c r="Q1322" i="5"/>
  <c r="R1322" i="5"/>
  <c r="P1322" i="5"/>
  <c r="O1322" i="5"/>
  <c r="Q1321" i="5"/>
  <c r="R1321" i="5"/>
  <c r="P1321" i="5"/>
  <c r="O1321" i="5"/>
  <c r="Q1320" i="5"/>
  <c r="R1320" i="5"/>
  <c r="P1320" i="5"/>
  <c r="O1320" i="5"/>
  <c r="Q1319" i="5"/>
  <c r="R1319" i="5"/>
  <c r="P1319" i="5"/>
  <c r="O1319" i="5"/>
  <c r="Q1318" i="5"/>
  <c r="R1318" i="5"/>
  <c r="P1318" i="5"/>
  <c r="O1318" i="5"/>
  <c r="Q1317" i="5"/>
  <c r="R1317" i="5"/>
  <c r="P1317" i="5"/>
  <c r="O1317" i="5"/>
  <c r="Q1316" i="5"/>
  <c r="R1316" i="5"/>
  <c r="P1316" i="5"/>
  <c r="O1316" i="5"/>
  <c r="Q1315" i="5"/>
  <c r="R1315" i="5"/>
  <c r="P1315" i="5"/>
  <c r="O1315" i="5"/>
  <c r="Q1314" i="5"/>
  <c r="R1314" i="5"/>
  <c r="P1314" i="5"/>
  <c r="O1314" i="5"/>
  <c r="Q1313" i="5"/>
  <c r="R1313" i="5"/>
  <c r="P1313" i="5"/>
  <c r="O1313" i="5"/>
  <c r="Q1312" i="5"/>
  <c r="R1312" i="5"/>
  <c r="P1312" i="5"/>
  <c r="O1312" i="5"/>
  <c r="Q1311" i="5"/>
  <c r="R1311" i="5"/>
  <c r="P1311" i="5"/>
  <c r="O1311" i="5"/>
  <c r="Q1310" i="5"/>
  <c r="R1310" i="5"/>
  <c r="P1310" i="5"/>
  <c r="O1310" i="5"/>
  <c r="Q1309" i="5"/>
  <c r="R1309" i="5"/>
  <c r="P1309" i="5"/>
  <c r="O1309" i="5"/>
  <c r="Q1308" i="5"/>
  <c r="R1308" i="5"/>
  <c r="P1308" i="5"/>
  <c r="O1308" i="5"/>
  <c r="Q1307" i="5"/>
  <c r="R1307" i="5"/>
  <c r="P1307" i="5"/>
  <c r="O1307" i="5"/>
  <c r="Q1306" i="5"/>
  <c r="R1306" i="5"/>
  <c r="P1306" i="5"/>
  <c r="O1306" i="5"/>
  <c r="Q1305" i="5"/>
  <c r="R1305" i="5"/>
  <c r="P1305" i="5"/>
  <c r="O1305" i="5"/>
  <c r="Q1304" i="5"/>
  <c r="R1304" i="5"/>
  <c r="P1304" i="5"/>
  <c r="O1304" i="5"/>
  <c r="Q1303" i="5"/>
  <c r="R1303" i="5"/>
  <c r="P1303" i="5"/>
  <c r="O1303" i="5"/>
  <c r="Q1302" i="5"/>
  <c r="R1302" i="5"/>
  <c r="P1302" i="5"/>
  <c r="O1302" i="5"/>
  <c r="Q1301" i="5"/>
  <c r="R1301" i="5"/>
  <c r="P1301" i="5"/>
  <c r="O1301" i="5"/>
  <c r="Q1300" i="5"/>
  <c r="R1300" i="5"/>
  <c r="P1300" i="5"/>
  <c r="O1300" i="5"/>
  <c r="Q1299" i="5"/>
  <c r="R1299" i="5"/>
  <c r="P1299" i="5"/>
  <c r="O1299" i="5"/>
  <c r="Q1298" i="5"/>
  <c r="R1298" i="5"/>
  <c r="P1298" i="5"/>
  <c r="O1298" i="5"/>
  <c r="Q1297" i="5"/>
  <c r="R1297" i="5"/>
  <c r="P1297" i="5"/>
  <c r="O1297" i="5"/>
  <c r="Q1296" i="5"/>
  <c r="R1296" i="5"/>
  <c r="P1296" i="5"/>
  <c r="O1296" i="5"/>
  <c r="Q1295" i="5"/>
  <c r="R1295" i="5"/>
  <c r="P1295" i="5"/>
  <c r="O1295" i="5"/>
  <c r="Q1294" i="5"/>
  <c r="R1294" i="5"/>
  <c r="P1294" i="5"/>
  <c r="O1294" i="5"/>
  <c r="Q1293" i="5"/>
  <c r="R1293" i="5"/>
  <c r="P1293" i="5"/>
  <c r="O1293" i="5"/>
  <c r="Q1292" i="5"/>
  <c r="R1292" i="5"/>
  <c r="P1292" i="5"/>
  <c r="O1292" i="5"/>
  <c r="Q1291" i="5"/>
  <c r="R1291" i="5"/>
  <c r="P1291" i="5"/>
  <c r="O1291" i="5"/>
  <c r="Q1290" i="5"/>
  <c r="R1290" i="5"/>
  <c r="P1290" i="5"/>
  <c r="O1290" i="5"/>
  <c r="Q1289" i="5"/>
  <c r="R1289" i="5"/>
  <c r="P1289" i="5"/>
  <c r="O1289" i="5"/>
  <c r="Q1288" i="5"/>
  <c r="R1288" i="5"/>
  <c r="P1288" i="5"/>
  <c r="O1288" i="5"/>
  <c r="Q1287" i="5"/>
  <c r="R1287" i="5"/>
  <c r="P1287" i="5"/>
  <c r="O1287" i="5"/>
  <c r="Q1286" i="5"/>
  <c r="R1286" i="5"/>
  <c r="P1286" i="5"/>
  <c r="O1286" i="5"/>
  <c r="Q1285" i="5"/>
  <c r="R1285" i="5"/>
  <c r="P1285" i="5"/>
  <c r="O1285" i="5"/>
  <c r="Q1284" i="5"/>
  <c r="R1284" i="5"/>
  <c r="P1284" i="5"/>
  <c r="O1284" i="5"/>
  <c r="Q1283" i="5"/>
  <c r="R1283" i="5"/>
  <c r="P1283" i="5"/>
  <c r="O1283" i="5"/>
  <c r="Q1282" i="5"/>
  <c r="R1282" i="5"/>
  <c r="P1282" i="5"/>
  <c r="O1282" i="5"/>
  <c r="Q1281" i="5"/>
  <c r="R1281" i="5"/>
  <c r="P1281" i="5"/>
  <c r="O1281" i="5"/>
  <c r="Q1280" i="5"/>
  <c r="R1280" i="5"/>
  <c r="P1280" i="5"/>
  <c r="O1280" i="5"/>
  <c r="Q1279" i="5"/>
  <c r="R1279" i="5"/>
  <c r="P1279" i="5"/>
  <c r="O1279" i="5"/>
  <c r="Q1278" i="5"/>
  <c r="R1278" i="5"/>
  <c r="P1278" i="5"/>
  <c r="O1278" i="5"/>
  <c r="Q1277" i="5"/>
  <c r="R1277" i="5"/>
  <c r="P1277" i="5"/>
  <c r="O1277" i="5"/>
  <c r="Q1276" i="5"/>
  <c r="R1276" i="5"/>
  <c r="P1276" i="5"/>
  <c r="O1276" i="5"/>
  <c r="Q1275" i="5"/>
  <c r="R1275" i="5"/>
  <c r="P1275" i="5"/>
  <c r="O1275" i="5"/>
  <c r="Q1274" i="5"/>
  <c r="R1274" i="5"/>
  <c r="P1274" i="5"/>
  <c r="O1274" i="5"/>
  <c r="Q1273" i="5"/>
  <c r="R1273" i="5"/>
  <c r="P1273" i="5"/>
  <c r="O1273" i="5"/>
  <c r="Q1272" i="5"/>
  <c r="R1272" i="5"/>
  <c r="P1272" i="5"/>
  <c r="O1272" i="5"/>
  <c r="Q1271" i="5"/>
  <c r="R1271" i="5"/>
  <c r="P1271" i="5"/>
  <c r="O1271" i="5"/>
  <c r="Q1270" i="5"/>
  <c r="R1270" i="5"/>
  <c r="P1270" i="5"/>
  <c r="O1270" i="5"/>
  <c r="Q1269" i="5"/>
  <c r="R1269" i="5"/>
  <c r="P1269" i="5"/>
  <c r="O1269" i="5"/>
  <c r="Q1268" i="5"/>
  <c r="R1268" i="5"/>
  <c r="P1268" i="5"/>
  <c r="O1268" i="5"/>
  <c r="Q1267" i="5"/>
  <c r="R1267" i="5"/>
  <c r="P1267" i="5"/>
  <c r="O1267" i="5"/>
  <c r="Q1266" i="5"/>
  <c r="R1266" i="5"/>
  <c r="P1266" i="5"/>
  <c r="O1266" i="5"/>
  <c r="Q1265" i="5"/>
  <c r="R1265" i="5"/>
  <c r="P1265" i="5"/>
  <c r="O1265" i="5"/>
  <c r="Q1264" i="5"/>
  <c r="R1264" i="5"/>
  <c r="P1264" i="5"/>
  <c r="O1264" i="5"/>
  <c r="Q1263" i="5"/>
  <c r="R1263" i="5"/>
  <c r="P1263" i="5"/>
  <c r="O1263" i="5"/>
  <c r="Q1262" i="5"/>
  <c r="R1262" i="5"/>
  <c r="P1262" i="5"/>
  <c r="O1262" i="5"/>
  <c r="Q1261" i="5"/>
  <c r="R1261" i="5"/>
  <c r="P1261" i="5"/>
  <c r="O1261" i="5"/>
  <c r="Q1260" i="5"/>
  <c r="R1260" i="5"/>
  <c r="P1260" i="5"/>
  <c r="O1260" i="5"/>
  <c r="Q1259" i="5"/>
  <c r="R1259" i="5"/>
  <c r="P1259" i="5"/>
  <c r="O1259" i="5"/>
  <c r="Q1258" i="5"/>
  <c r="R1258" i="5"/>
  <c r="P1258" i="5"/>
  <c r="O1258" i="5"/>
  <c r="Q1257" i="5"/>
  <c r="R1257" i="5"/>
  <c r="P1257" i="5"/>
  <c r="O1257" i="5"/>
  <c r="Q1256" i="5"/>
  <c r="R1256" i="5"/>
  <c r="P1256" i="5"/>
  <c r="O1256" i="5"/>
  <c r="Q1255" i="5"/>
  <c r="R1255" i="5"/>
  <c r="P1255" i="5"/>
  <c r="O1255" i="5"/>
  <c r="Q1254" i="5"/>
  <c r="R1254" i="5"/>
  <c r="P1254" i="5"/>
  <c r="O1254" i="5"/>
  <c r="Q1253" i="5"/>
  <c r="R1253" i="5"/>
  <c r="P1253" i="5"/>
  <c r="O1253" i="5"/>
  <c r="Q1252" i="5"/>
  <c r="R1252" i="5"/>
  <c r="P1252" i="5"/>
  <c r="O1252" i="5"/>
  <c r="Q1251" i="5"/>
  <c r="R1251" i="5"/>
  <c r="P1251" i="5"/>
  <c r="O1251" i="5"/>
  <c r="Q1250" i="5"/>
  <c r="R1250" i="5"/>
  <c r="P1250" i="5"/>
  <c r="O1250" i="5"/>
  <c r="Q1249" i="5"/>
  <c r="R1249" i="5"/>
  <c r="P1249" i="5"/>
  <c r="O1249" i="5"/>
  <c r="Q1248" i="5"/>
  <c r="R1248" i="5"/>
  <c r="P1248" i="5"/>
  <c r="O1248" i="5"/>
  <c r="Q1247" i="5"/>
  <c r="R1247" i="5"/>
  <c r="P1247" i="5"/>
  <c r="O1247" i="5"/>
  <c r="Q1246" i="5"/>
  <c r="R1246" i="5"/>
  <c r="P1246" i="5"/>
  <c r="O1246" i="5"/>
  <c r="Q1245" i="5"/>
  <c r="R1245" i="5"/>
  <c r="P1245" i="5"/>
  <c r="O1245" i="5"/>
  <c r="Q1244" i="5"/>
  <c r="R1244" i="5"/>
  <c r="P1244" i="5"/>
  <c r="O1244" i="5"/>
  <c r="Q1243" i="5"/>
  <c r="R1243" i="5"/>
  <c r="P1243" i="5"/>
  <c r="O1243" i="5"/>
  <c r="Q1242" i="5"/>
  <c r="R1242" i="5"/>
  <c r="P1242" i="5"/>
  <c r="O1242" i="5"/>
  <c r="Q1241" i="5"/>
  <c r="R1241" i="5"/>
  <c r="P1241" i="5"/>
  <c r="O1241" i="5"/>
  <c r="Q1240" i="5"/>
  <c r="R1240" i="5"/>
  <c r="P1240" i="5"/>
  <c r="O1240" i="5"/>
  <c r="Q1239" i="5"/>
  <c r="R1239" i="5"/>
  <c r="P1239" i="5"/>
  <c r="O1239" i="5"/>
  <c r="Q1238" i="5"/>
  <c r="R1238" i="5"/>
  <c r="P1238" i="5"/>
  <c r="O1238" i="5"/>
  <c r="Q1237" i="5"/>
  <c r="R1237" i="5"/>
  <c r="P1237" i="5"/>
  <c r="O1237" i="5"/>
  <c r="Q1236" i="5"/>
  <c r="R1236" i="5"/>
  <c r="P1236" i="5"/>
  <c r="O1236" i="5"/>
  <c r="Q1235" i="5"/>
  <c r="R1235" i="5"/>
  <c r="P1235" i="5"/>
  <c r="O1235" i="5"/>
  <c r="Q1234" i="5"/>
  <c r="R1234" i="5"/>
  <c r="P1234" i="5"/>
  <c r="O1234" i="5"/>
  <c r="Q1233" i="5"/>
  <c r="R1233" i="5"/>
  <c r="P1233" i="5"/>
  <c r="O1233" i="5"/>
  <c r="Q1232" i="5"/>
  <c r="R1232" i="5"/>
  <c r="P1232" i="5"/>
  <c r="O1232" i="5"/>
  <c r="Q1231" i="5"/>
  <c r="R1231" i="5"/>
  <c r="P1231" i="5"/>
  <c r="O1231" i="5"/>
  <c r="Q1230" i="5"/>
  <c r="R1230" i="5"/>
  <c r="P1230" i="5"/>
  <c r="O1230" i="5"/>
  <c r="Q1229" i="5"/>
  <c r="R1229" i="5"/>
  <c r="P1229" i="5"/>
  <c r="O1229" i="5"/>
  <c r="Q1228" i="5"/>
  <c r="R1228" i="5"/>
  <c r="P1228" i="5"/>
  <c r="O1228" i="5"/>
  <c r="Q1227" i="5"/>
  <c r="R1227" i="5"/>
  <c r="P1227" i="5"/>
  <c r="O1227" i="5"/>
  <c r="Q1226" i="5"/>
  <c r="R1226" i="5"/>
  <c r="P1226" i="5"/>
  <c r="O1226" i="5"/>
  <c r="Q1225" i="5"/>
  <c r="R1225" i="5"/>
  <c r="P1225" i="5"/>
  <c r="O1225" i="5"/>
  <c r="Q1224" i="5"/>
  <c r="R1224" i="5"/>
  <c r="P1224" i="5"/>
  <c r="O1224" i="5"/>
  <c r="Q1223" i="5"/>
  <c r="R1223" i="5"/>
  <c r="P1223" i="5"/>
  <c r="O1223" i="5"/>
  <c r="Q1222" i="5"/>
  <c r="R1222" i="5"/>
  <c r="P1222" i="5"/>
  <c r="O1222" i="5"/>
  <c r="Q1221" i="5"/>
  <c r="R1221" i="5"/>
  <c r="P1221" i="5"/>
  <c r="O1221" i="5"/>
  <c r="Q1220" i="5"/>
  <c r="R1220" i="5"/>
  <c r="P1220" i="5"/>
  <c r="O1220" i="5"/>
  <c r="Q1219" i="5"/>
  <c r="R1219" i="5"/>
  <c r="P1219" i="5"/>
  <c r="O1219" i="5"/>
  <c r="Q1218" i="5"/>
  <c r="R1218" i="5"/>
  <c r="P1218" i="5"/>
  <c r="O1218" i="5"/>
  <c r="Q1217" i="5"/>
  <c r="R1217" i="5"/>
  <c r="P1217" i="5"/>
  <c r="O1217" i="5"/>
  <c r="Q1216" i="5"/>
  <c r="R1216" i="5"/>
  <c r="P1216" i="5"/>
  <c r="O1216" i="5"/>
  <c r="Q1215" i="5"/>
  <c r="R1215" i="5"/>
  <c r="P1215" i="5"/>
  <c r="O1215" i="5"/>
  <c r="Q1214" i="5"/>
  <c r="R1214" i="5"/>
  <c r="P1214" i="5"/>
  <c r="O1214" i="5"/>
  <c r="Q1213" i="5"/>
  <c r="R1213" i="5"/>
  <c r="P1213" i="5"/>
  <c r="O1213" i="5"/>
  <c r="Q1212" i="5"/>
  <c r="R1212" i="5"/>
  <c r="P1212" i="5"/>
  <c r="O1212" i="5"/>
  <c r="Q1211" i="5"/>
  <c r="R1211" i="5"/>
  <c r="P1211" i="5"/>
  <c r="O1211" i="5"/>
  <c r="Q1210" i="5"/>
  <c r="R1210" i="5"/>
  <c r="P1210" i="5"/>
  <c r="O1210" i="5"/>
  <c r="Q1209" i="5"/>
  <c r="R1209" i="5"/>
  <c r="P1209" i="5"/>
  <c r="O1209" i="5"/>
  <c r="Q1208" i="5"/>
  <c r="R1208" i="5"/>
  <c r="P1208" i="5"/>
  <c r="O1208" i="5"/>
  <c r="Q1207" i="5"/>
  <c r="R1207" i="5"/>
  <c r="P1207" i="5"/>
  <c r="O1207" i="5"/>
  <c r="Q1206" i="5"/>
  <c r="R1206" i="5"/>
  <c r="P1206" i="5"/>
  <c r="O1206" i="5"/>
  <c r="Q1205" i="5"/>
  <c r="R1205" i="5"/>
  <c r="P1205" i="5"/>
  <c r="O1205" i="5"/>
  <c r="Q1204" i="5"/>
  <c r="R1204" i="5"/>
  <c r="P1204" i="5"/>
  <c r="O1204" i="5"/>
  <c r="Q1203" i="5"/>
  <c r="R1203" i="5"/>
  <c r="P1203" i="5"/>
  <c r="O1203" i="5"/>
  <c r="Q1202" i="5"/>
  <c r="R1202" i="5"/>
  <c r="P1202" i="5"/>
  <c r="O1202" i="5"/>
  <c r="Q1201" i="5"/>
  <c r="R1201" i="5"/>
  <c r="P1201" i="5"/>
  <c r="O1201" i="5"/>
  <c r="Q1200" i="5"/>
  <c r="R1200" i="5"/>
  <c r="P1200" i="5"/>
  <c r="O1200" i="5"/>
  <c r="Q1199" i="5"/>
  <c r="R1199" i="5"/>
  <c r="P1199" i="5"/>
  <c r="O1199" i="5"/>
  <c r="Q1198" i="5"/>
  <c r="R1198" i="5"/>
  <c r="P1198" i="5"/>
  <c r="O1198" i="5"/>
  <c r="Q1197" i="5"/>
  <c r="R1197" i="5"/>
  <c r="P1197" i="5"/>
  <c r="O1197" i="5"/>
  <c r="Q1196" i="5"/>
  <c r="R1196" i="5"/>
  <c r="P1196" i="5"/>
  <c r="O1196" i="5"/>
  <c r="Q1195" i="5"/>
  <c r="R1195" i="5"/>
  <c r="P1195" i="5"/>
  <c r="O1195" i="5"/>
  <c r="Q1194" i="5"/>
  <c r="R1194" i="5"/>
  <c r="P1194" i="5"/>
  <c r="O1194" i="5"/>
  <c r="Q1193" i="5"/>
  <c r="R1193" i="5"/>
  <c r="P1193" i="5"/>
  <c r="O1193" i="5"/>
  <c r="Q1192" i="5"/>
  <c r="R1192" i="5"/>
  <c r="P1192" i="5"/>
  <c r="O1192" i="5"/>
  <c r="Q1191" i="5"/>
  <c r="R1191" i="5"/>
  <c r="P1191" i="5"/>
  <c r="O1191" i="5"/>
  <c r="Q1190" i="5"/>
  <c r="R1190" i="5"/>
  <c r="P1190" i="5"/>
  <c r="O1190" i="5"/>
  <c r="Q1189" i="5"/>
  <c r="R1189" i="5"/>
  <c r="P1189" i="5"/>
  <c r="O1189" i="5"/>
  <c r="Q1188" i="5"/>
  <c r="R1188" i="5"/>
  <c r="P1188" i="5"/>
  <c r="O1188" i="5"/>
  <c r="Q1187" i="5"/>
  <c r="R1187" i="5"/>
  <c r="P1187" i="5"/>
  <c r="O1187" i="5"/>
  <c r="Q1186" i="5"/>
  <c r="R1186" i="5"/>
  <c r="P1186" i="5"/>
  <c r="O1186" i="5"/>
  <c r="Q1185" i="5"/>
  <c r="R1185" i="5"/>
  <c r="P1185" i="5"/>
  <c r="O1185" i="5"/>
  <c r="Q1184" i="5"/>
  <c r="R1184" i="5"/>
  <c r="P1184" i="5"/>
  <c r="O1184" i="5"/>
  <c r="Q1183" i="5"/>
  <c r="R1183" i="5"/>
  <c r="P1183" i="5"/>
  <c r="O1183" i="5"/>
  <c r="Q1182" i="5"/>
  <c r="R1182" i="5"/>
  <c r="P1182" i="5"/>
  <c r="O1182" i="5"/>
  <c r="Q1181" i="5"/>
  <c r="R1181" i="5"/>
  <c r="P1181" i="5"/>
  <c r="O1181" i="5"/>
  <c r="Q1180" i="5"/>
  <c r="R1180" i="5"/>
  <c r="P1180" i="5"/>
  <c r="O1180" i="5"/>
  <c r="Q1179" i="5"/>
  <c r="R1179" i="5"/>
  <c r="P1179" i="5"/>
  <c r="O1179" i="5"/>
  <c r="Q1178" i="5"/>
  <c r="R1178" i="5"/>
  <c r="P1178" i="5"/>
  <c r="O1178" i="5"/>
  <c r="Q1177" i="5"/>
  <c r="R1177" i="5"/>
  <c r="P1177" i="5"/>
  <c r="O1177" i="5"/>
  <c r="Q1176" i="5"/>
  <c r="R1176" i="5"/>
  <c r="P1176" i="5"/>
  <c r="O1176" i="5"/>
  <c r="Q1175" i="5"/>
  <c r="R1175" i="5"/>
  <c r="P1175" i="5"/>
  <c r="O1175" i="5"/>
  <c r="Q1174" i="5"/>
  <c r="R1174" i="5"/>
  <c r="P1174" i="5"/>
  <c r="O1174" i="5"/>
  <c r="Q1173" i="5"/>
  <c r="R1173" i="5"/>
  <c r="P1173" i="5"/>
  <c r="O1173" i="5"/>
  <c r="Q1172" i="5"/>
  <c r="R1172" i="5"/>
  <c r="P1172" i="5"/>
  <c r="O1172" i="5"/>
  <c r="Q1171" i="5"/>
  <c r="R1171" i="5"/>
  <c r="P1171" i="5"/>
  <c r="O1171" i="5"/>
  <c r="Q1170" i="5"/>
  <c r="R1170" i="5"/>
  <c r="P1170" i="5"/>
  <c r="O1170" i="5"/>
  <c r="Q1169" i="5"/>
  <c r="R1169" i="5"/>
  <c r="P1169" i="5"/>
  <c r="O1169" i="5"/>
  <c r="Q1168" i="5"/>
  <c r="R1168" i="5"/>
  <c r="P1168" i="5"/>
  <c r="O1168" i="5"/>
  <c r="Q1167" i="5"/>
  <c r="R1167" i="5"/>
  <c r="P1167" i="5"/>
  <c r="O1167" i="5"/>
  <c r="Q1166" i="5"/>
  <c r="R1166" i="5"/>
  <c r="P1166" i="5"/>
  <c r="O1166" i="5"/>
  <c r="Q1165" i="5"/>
  <c r="R1165" i="5"/>
  <c r="P1165" i="5"/>
  <c r="O1165" i="5"/>
  <c r="Q1164" i="5"/>
  <c r="R1164" i="5"/>
  <c r="P1164" i="5"/>
  <c r="O1164" i="5"/>
  <c r="Q1163" i="5"/>
  <c r="R1163" i="5"/>
  <c r="P1163" i="5"/>
  <c r="O1163" i="5"/>
  <c r="Q1162" i="5"/>
  <c r="R1162" i="5"/>
  <c r="P1162" i="5"/>
  <c r="O1162" i="5"/>
  <c r="Q1161" i="5"/>
  <c r="R1161" i="5"/>
  <c r="P1161" i="5"/>
  <c r="O1161" i="5"/>
  <c r="Q1160" i="5"/>
  <c r="R1160" i="5"/>
  <c r="P1160" i="5"/>
  <c r="O1160" i="5"/>
  <c r="Q1159" i="5"/>
  <c r="R1159" i="5"/>
  <c r="P1159" i="5"/>
  <c r="O1159" i="5"/>
  <c r="Q1158" i="5"/>
  <c r="R1158" i="5"/>
  <c r="P1158" i="5"/>
  <c r="O1158" i="5"/>
  <c r="Q1157" i="5"/>
  <c r="R1157" i="5"/>
  <c r="P1157" i="5"/>
  <c r="O1157" i="5"/>
  <c r="Q1156" i="5"/>
  <c r="R1156" i="5"/>
  <c r="P1156" i="5"/>
  <c r="O1156" i="5"/>
  <c r="Q1155" i="5"/>
  <c r="R1155" i="5"/>
  <c r="P1155" i="5"/>
  <c r="O1155" i="5"/>
  <c r="Q1154" i="5"/>
  <c r="R1154" i="5"/>
  <c r="P1154" i="5"/>
  <c r="O1154" i="5"/>
  <c r="Q1153" i="5"/>
  <c r="R1153" i="5"/>
  <c r="P1153" i="5"/>
  <c r="O1153" i="5"/>
  <c r="Q1152" i="5"/>
  <c r="R1152" i="5"/>
  <c r="P1152" i="5"/>
  <c r="O1152" i="5"/>
  <c r="Q1151" i="5"/>
  <c r="R1151" i="5"/>
  <c r="P1151" i="5"/>
  <c r="O1151" i="5"/>
  <c r="Q1150" i="5"/>
  <c r="R1150" i="5"/>
  <c r="P1150" i="5"/>
  <c r="O1150" i="5"/>
  <c r="Q1149" i="5"/>
  <c r="R1149" i="5"/>
  <c r="P1149" i="5"/>
  <c r="O1149" i="5"/>
  <c r="Q1148" i="5"/>
  <c r="R1148" i="5"/>
  <c r="P1148" i="5"/>
  <c r="O1148" i="5"/>
  <c r="Q1147" i="5"/>
  <c r="R1147" i="5"/>
  <c r="P1147" i="5"/>
  <c r="O1147" i="5"/>
  <c r="Q1146" i="5"/>
  <c r="R1146" i="5"/>
  <c r="P1146" i="5"/>
  <c r="O1146" i="5"/>
  <c r="Q1145" i="5"/>
  <c r="R1145" i="5"/>
  <c r="P1145" i="5"/>
  <c r="O1145" i="5"/>
  <c r="Q1144" i="5"/>
  <c r="R1144" i="5"/>
  <c r="P1144" i="5"/>
  <c r="O1144" i="5"/>
  <c r="Q1143" i="5"/>
  <c r="R1143" i="5"/>
  <c r="P1143" i="5"/>
  <c r="O1143" i="5"/>
  <c r="Q1142" i="5"/>
  <c r="R1142" i="5"/>
  <c r="P1142" i="5"/>
  <c r="O1142" i="5"/>
  <c r="Q1141" i="5"/>
  <c r="R1141" i="5"/>
  <c r="P1141" i="5"/>
  <c r="O1141" i="5"/>
  <c r="Q1140" i="5"/>
  <c r="R1140" i="5"/>
  <c r="P1140" i="5"/>
  <c r="O1140" i="5"/>
  <c r="Q1139" i="5"/>
  <c r="R1139" i="5"/>
  <c r="P1139" i="5"/>
  <c r="O1139" i="5"/>
  <c r="Q1138" i="5"/>
  <c r="R1138" i="5"/>
  <c r="P1138" i="5"/>
  <c r="O1138" i="5"/>
  <c r="Q1137" i="5"/>
  <c r="R1137" i="5"/>
  <c r="P1137" i="5"/>
  <c r="O1137" i="5"/>
  <c r="Q1136" i="5"/>
  <c r="R1136" i="5"/>
  <c r="P1136" i="5"/>
  <c r="O1136" i="5"/>
  <c r="Q1135" i="5"/>
  <c r="R1135" i="5"/>
  <c r="P1135" i="5"/>
  <c r="O1135" i="5"/>
  <c r="Q1134" i="5"/>
  <c r="R1134" i="5"/>
  <c r="P1134" i="5"/>
  <c r="O1134" i="5"/>
  <c r="Q1133" i="5"/>
  <c r="R1133" i="5"/>
  <c r="P1133" i="5"/>
  <c r="O1133" i="5"/>
  <c r="Q1132" i="5"/>
  <c r="R1132" i="5"/>
  <c r="P1132" i="5"/>
  <c r="O1132" i="5"/>
  <c r="Q1131" i="5"/>
  <c r="R1131" i="5"/>
  <c r="P1131" i="5"/>
  <c r="O1131" i="5"/>
  <c r="Q1130" i="5"/>
  <c r="R1130" i="5"/>
  <c r="P1130" i="5"/>
  <c r="O1130" i="5"/>
  <c r="Q1129" i="5"/>
  <c r="R1129" i="5"/>
  <c r="P1129" i="5"/>
  <c r="O1129" i="5"/>
  <c r="Q1128" i="5"/>
  <c r="R1128" i="5"/>
  <c r="P1128" i="5"/>
  <c r="O1128" i="5"/>
  <c r="Q1127" i="5"/>
  <c r="R1127" i="5"/>
  <c r="P1127" i="5"/>
  <c r="O1127" i="5"/>
  <c r="Q1126" i="5"/>
  <c r="R1126" i="5"/>
  <c r="P1126" i="5"/>
  <c r="O1126" i="5"/>
  <c r="Q1125" i="5"/>
  <c r="R1125" i="5"/>
  <c r="P1125" i="5"/>
  <c r="O1125" i="5"/>
  <c r="Q1124" i="5"/>
  <c r="R1124" i="5"/>
  <c r="P1124" i="5"/>
  <c r="O1124" i="5"/>
  <c r="Q1123" i="5"/>
  <c r="R1123" i="5"/>
  <c r="P1123" i="5"/>
  <c r="O1123" i="5"/>
  <c r="Q1122" i="5"/>
  <c r="R1122" i="5"/>
  <c r="P1122" i="5"/>
  <c r="O1122" i="5"/>
  <c r="Q1121" i="5"/>
  <c r="R1121" i="5"/>
  <c r="P1121" i="5"/>
  <c r="O1121" i="5"/>
  <c r="Q1120" i="5"/>
  <c r="R1120" i="5"/>
  <c r="P1120" i="5"/>
  <c r="O1120" i="5"/>
  <c r="Q1119" i="5"/>
  <c r="R1119" i="5"/>
  <c r="P1119" i="5"/>
  <c r="O1119" i="5"/>
  <c r="Q1118" i="5"/>
  <c r="R1118" i="5"/>
  <c r="P1118" i="5"/>
  <c r="O1118" i="5"/>
  <c r="Q1117" i="5"/>
  <c r="R1117" i="5"/>
  <c r="P1117" i="5"/>
  <c r="O1117" i="5"/>
  <c r="Q1116" i="5"/>
  <c r="R1116" i="5"/>
  <c r="P1116" i="5"/>
  <c r="O1116" i="5"/>
  <c r="Q1115" i="5"/>
  <c r="R1115" i="5"/>
  <c r="P1115" i="5"/>
  <c r="O1115" i="5"/>
  <c r="Q1114" i="5"/>
  <c r="R1114" i="5"/>
  <c r="P1114" i="5"/>
  <c r="O1114" i="5"/>
  <c r="Q1113" i="5"/>
  <c r="R1113" i="5"/>
  <c r="P1113" i="5"/>
  <c r="O1113" i="5"/>
  <c r="Q1112" i="5"/>
  <c r="R1112" i="5"/>
  <c r="P1112" i="5"/>
  <c r="O1112" i="5"/>
  <c r="Q1111" i="5"/>
  <c r="R1111" i="5"/>
  <c r="P1111" i="5"/>
  <c r="O1111" i="5"/>
  <c r="Q1110" i="5"/>
  <c r="R1110" i="5"/>
  <c r="P1110" i="5"/>
  <c r="O1110" i="5"/>
  <c r="Q1109" i="5"/>
  <c r="R1109" i="5"/>
  <c r="P1109" i="5"/>
  <c r="O1109" i="5"/>
  <c r="Q1108" i="5"/>
  <c r="R1108" i="5"/>
  <c r="P1108" i="5"/>
  <c r="O1108" i="5"/>
  <c r="Q1107" i="5"/>
  <c r="R1107" i="5"/>
  <c r="P1107" i="5"/>
  <c r="O1107" i="5"/>
  <c r="Q1106" i="5"/>
  <c r="R1106" i="5"/>
  <c r="P1106" i="5"/>
  <c r="O1106" i="5"/>
  <c r="Q1105" i="5"/>
  <c r="R1105" i="5"/>
  <c r="P1105" i="5"/>
  <c r="O1105" i="5"/>
  <c r="Q1104" i="5"/>
  <c r="R1104" i="5"/>
  <c r="P1104" i="5"/>
  <c r="O1104" i="5"/>
  <c r="Q1103" i="5"/>
  <c r="R1103" i="5"/>
  <c r="P1103" i="5"/>
  <c r="O1103" i="5"/>
  <c r="Q1102" i="5"/>
  <c r="R1102" i="5"/>
  <c r="P1102" i="5"/>
  <c r="O1102" i="5"/>
  <c r="Q1101" i="5"/>
  <c r="R1101" i="5"/>
  <c r="P1101" i="5"/>
  <c r="O1101" i="5"/>
  <c r="Q1100" i="5"/>
  <c r="R1100" i="5"/>
  <c r="P1100" i="5"/>
  <c r="O1100" i="5"/>
  <c r="Q1099" i="5"/>
  <c r="R1099" i="5"/>
  <c r="P1099" i="5"/>
  <c r="O1099" i="5"/>
  <c r="Q1098" i="5"/>
  <c r="R1098" i="5"/>
  <c r="P1098" i="5"/>
  <c r="O1098" i="5"/>
  <c r="Q1097" i="5"/>
  <c r="R1097" i="5"/>
  <c r="P1097" i="5"/>
  <c r="O1097" i="5"/>
  <c r="Q1096" i="5"/>
  <c r="R1096" i="5"/>
  <c r="P1096" i="5"/>
  <c r="O1096" i="5"/>
  <c r="Q1095" i="5"/>
  <c r="R1095" i="5"/>
  <c r="P1095" i="5"/>
  <c r="O1095" i="5"/>
  <c r="Q1094" i="5"/>
  <c r="R1094" i="5"/>
  <c r="P1094" i="5"/>
  <c r="O1094" i="5"/>
  <c r="Q1093" i="5"/>
  <c r="R1093" i="5"/>
  <c r="P1093" i="5"/>
  <c r="O1093" i="5"/>
  <c r="Q1092" i="5"/>
  <c r="R1092" i="5"/>
  <c r="P1092" i="5"/>
  <c r="O1092" i="5"/>
  <c r="Q1091" i="5"/>
  <c r="R1091" i="5"/>
  <c r="P1091" i="5"/>
  <c r="O1091" i="5"/>
  <c r="Q1090" i="5"/>
  <c r="R1090" i="5"/>
  <c r="P1090" i="5"/>
  <c r="O1090" i="5"/>
  <c r="Q1089" i="5"/>
  <c r="R1089" i="5"/>
  <c r="P1089" i="5"/>
  <c r="O1089" i="5"/>
  <c r="Q1088" i="5"/>
  <c r="R1088" i="5"/>
  <c r="P1088" i="5"/>
  <c r="O1088" i="5"/>
  <c r="Q1087" i="5"/>
  <c r="R1087" i="5"/>
  <c r="P1087" i="5"/>
  <c r="O1087" i="5"/>
  <c r="Q1086" i="5"/>
  <c r="R1086" i="5"/>
  <c r="P1086" i="5"/>
  <c r="O1086" i="5"/>
  <c r="Q1085" i="5"/>
  <c r="R1085" i="5"/>
  <c r="P1085" i="5"/>
  <c r="O1085" i="5"/>
  <c r="Q1084" i="5"/>
  <c r="R1084" i="5"/>
  <c r="P1084" i="5"/>
  <c r="O1084" i="5"/>
  <c r="Q1083" i="5"/>
  <c r="R1083" i="5"/>
  <c r="P1083" i="5"/>
  <c r="O1083" i="5"/>
  <c r="Q1082" i="5"/>
  <c r="R1082" i="5"/>
  <c r="P1082" i="5"/>
  <c r="O1082" i="5"/>
  <c r="Q1081" i="5"/>
  <c r="R1081" i="5"/>
  <c r="P1081" i="5"/>
  <c r="O1081" i="5"/>
  <c r="Q1080" i="5"/>
  <c r="R1080" i="5"/>
  <c r="P1080" i="5"/>
  <c r="O1080" i="5"/>
  <c r="Q1079" i="5"/>
  <c r="R1079" i="5"/>
  <c r="P1079" i="5"/>
  <c r="O1079" i="5"/>
  <c r="Q1078" i="5"/>
  <c r="R1078" i="5"/>
  <c r="P1078" i="5"/>
  <c r="O1078" i="5"/>
  <c r="Q1077" i="5"/>
  <c r="R1077" i="5"/>
  <c r="P1077" i="5"/>
  <c r="O1077" i="5"/>
  <c r="Q1076" i="5"/>
  <c r="R1076" i="5"/>
  <c r="P1076" i="5"/>
  <c r="O1076" i="5"/>
  <c r="Q1075" i="5"/>
  <c r="R1075" i="5"/>
  <c r="P1075" i="5"/>
  <c r="O1075" i="5"/>
  <c r="Q1074" i="5"/>
  <c r="R1074" i="5"/>
  <c r="P1074" i="5"/>
  <c r="O1074" i="5"/>
  <c r="Q1073" i="5"/>
  <c r="R1073" i="5"/>
  <c r="P1073" i="5"/>
  <c r="O1073" i="5"/>
  <c r="Q1072" i="5"/>
  <c r="R1072" i="5"/>
  <c r="P1072" i="5"/>
  <c r="O1072" i="5"/>
  <c r="Q1071" i="5"/>
  <c r="R1071" i="5"/>
  <c r="P1071" i="5"/>
  <c r="O1071" i="5"/>
  <c r="Q1070" i="5"/>
  <c r="R1070" i="5"/>
  <c r="P1070" i="5"/>
  <c r="O1070" i="5"/>
  <c r="Q1069" i="5"/>
  <c r="R1069" i="5"/>
  <c r="P1069" i="5"/>
  <c r="O1069" i="5"/>
  <c r="Q1068" i="5"/>
  <c r="R1068" i="5"/>
  <c r="P1068" i="5"/>
  <c r="O1068" i="5"/>
  <c r="Q1067" i="5"/>
  <c r="R1067" i="5"/>
  <c r="P1067" i="5"/>
  <c r="O1067" i="5"/>
  <c r="Q1066" i="5"/>
  <c r="R1066" i="5"/>
  <c r="P1066" i="5"/>
  <c r="O1066" i="5"/>
  <c r="Q1065" i="5"/>
  <c r="R1065" i="5"/>
  <c r="P1065" i="5"/>
  <c r="O1065" i="5"/>
  <c r="Q1064" i="5"/>
  <c r="R1064" i="5"/>
  <c r="P1064" i="5"/>
  <c r="O1064" i="5"/>
  <c r="Q1063" i="5"/>
  <c r="R1063" i="5"/>
  <c r="P1063" i="5"/>
  <c r="O1063" i="5"/>
  <c r="Q1062" i="5"/>
  <c r="R1062" i="5"/>
  <c r="P1062" i="5"/>
  <c r="O1062" i="5"/>
  <c r="Q1061" i="5"/>
  <c r="R1061" i="5"/>
  <c r="P1061" i="5"/>
  <c r="O1061" i="5"/>
  <c r="Q1060" i="5"/>
  <c r="R1060" i="5"/>
  <c r="P1060" i="5"/>
  <c r="O1060" i="5"/>
  <c r="Q1059" i="5"/>
  <c r="R1059" i="5"/>
  <c r="P1059" i="5"/>
  <c r="O1059" i="5"/>
  <c r="Q1058" i="5"/>
  <c r="R1058" i="5"/>
  <c r="P1058" i="5"/>
  <c r="O1058" i="5"/>
  <c r="Q1057" i="5"/>
  <c r="R1057" i="5"/>
  <c r="P1057" i="5"/>
  <c r="O1057" i="5"/>
  <c r="Q1056" i="5"/>
  <c r="R1056" i="5"/>
  <c r="P1056" i="5"/>
  <c r="O1056" i="5"/>
  <c r="Q1055" i="5"/>
  <c r="R1055" i="5"/>
  <c r="P1055" i="5"/>
  <c r="O1055" i="5"/>
  <c r="Q1054" i="5"/>
  <c r="R1054" i="5"/>
  <c r="P1054" i="5"/>
  <c r="O1054" i="5"/>
  <c r="Q1053" i="5"/>
  <c r="R1053" i="5"/>
  <c r="P1053" i="5"/>
  <c r="O1053" i="5"/>
  <c r="Q1052" i="5"/>
  <c r="R1052" i="5"/>
  <c r="P1052" i="5"/>
  <c r="O1052" i="5"/>
  <c r="Q1051" i="5"/>
  <c r="R1051" i="5"/>
  <c r="P1051" i="5"/>
  <c r="O1051" i="5"/>
  <c r="Q1050" i="5"/>
  <c r="R1050" i="5"/>
  <c r="P1050" i="5"/>
  <c r="O1050" i="5"/>
  <c r="Q1049" i="5"/>
  <c r="R1049" i="5"/>
  <c r="P1049" i="5"/>
  <c r="O1049" i="5"/>
  <c r="Q1048" i="5"/>
  <c r="R1048" i="5"/>
  <c r="P1048" i="5"/>
  <c r="O1048" i="5"/>
  <c r="Q1047" i="5"/>
  <c r="R1047" i="5"/>
  <c r="P1047" i="5"/>
  <c r="O1047" i="5"/>
  <c r="Q1046" i="5"/>
  <c r="R1046" i="5"/>
  <c r="P1046" i="5"/>
  <c r="O1046" i="5"/>
  <c r="Q1045" i="5"/>
  <c r="R1045" i="5"/>
  <c r="P1045" i="5"/>
  <c r="O1045" i="5"/>
  <c r="Q1044" i="5"/>
  <c r="R1044" i="5"/>
  <c r="P1044" i="5"/>
  <c r="O1044" i="5"/>
  <c r="Q1043" i="5"/>
  <c r="R1043" i="5"/>
  <c r="P1043" i="5"/>
  <c r="O1043" i="5"/>
  <c r="Q1042" i="5"/>
  <c r="R1042" i="5"/>
  <c r="P1042" i="5"/>
  <c r="O1042" i="5"/>
  <c r="Q1041" i="5"/>
  <c r="R1041" i="5"/>
  <c r="P1041" i="5"/>
  <c r="O1041" i="5"/>
  <c r="Q1040" i="5"/>
  <c r="R1040" i="5"/>
  <c r="P1040" i="5"/>
  <c r="O1040" i="5"/>
  <c r="Q1039" i="5"/>
  <c r="R1039" i="5"/>
  <c r="P1039" i="5"/>
  <c r="O1039" i="5"/>
  <c r="Q1038" i="5"/>
  <c r="R1038" i="5"/>
  <c r="P1038" i="5"/>
  <c r="O1038" i="5"/>
  <c r="Q1037" i="5"/>
  <c r="R1037" i="5"/>
  <c r="P1037" i="5"/>
  <c r="O1037" i="5"/>
  <c r="Q1036" i="5"/>
  <c r="R1036" i="5"/>
  <c r="P1036" i="5"/>
  <c r="O1036" i="5"/>
  <c r="Q1035" i="5"/>
  <c r="R1035" i="5"/>
  <c r="P1035" i="5"/>
  <c r="O1035" i="5"/>
  <c r="Q1034" i="5"/>
  <c r="R1034" i="5"/>
  <c r="P1034" i="5"/>
  <c r="O1034" i="5"/>
  <c r="Q1033" i="5"/>
  <c r="R1033" i="5"/>
  <c r="P1033" i="5"/>
  <c r="O1033" i="5"/>
  <c r="Q1032" i="5"/>
  <c r="R1032" i="5"/>
  <c r="P1032" i="5"/>
  <c r="O1032" i="5"/>
  <c r="Q1031" i="5"/>
  <c r="R1031" i="5"/>
  <c r="P1031" i="5"/>
  <c r="O1031" i="5"/>
  <c r="Q1030" i="5"/>
  <c r="R1030" i="5"/>
  <c r="P1030" i="5"/>
  <c r="O1030" i="5"/>
  <c r="Q1029" i="5"/>
  <c r="R1029" i="5"/>
  <c r="P1029" i="5"/>
  <c r="O1029" i="5"/>
  <c r="Q1028" i="5"/>
  <c r="R1028" i="5"/>
  <c r="P1028" i="5"/>
  <c r="O1028" i="5"/>
  <c r="Q1027" i="5"/>
  <c r="R1027" i="5"/>
  <c r="P1027" i="5"/>
  <c r="O1027" i="5"/>
  <c r="Q1026" i="5"/>
  <c r="R1026" i="5"/>
  <c r="P1026" i="5"/>
  <c r="O1026" i="5"/>
  <c r="Q1025" i="5"/>
  <c r="R1025" i="5"/>
  <c r="P1025" i="5"/>
  <c r="O1025" i="5"/>
  <c r="Q1024" i="5"/>
  <c r="R1024" i="5"/>
  <c r="P1024" i="5"/>
  <c r="O1024" i="5"/>
  <c r="Q1023" i="5"/>
  <c r="R1023" i="5"/>
  <c r="P1023" i="5"/>
  <c r="O1023" i="5"/>
  <c r="Q1022" i="5"/>
  <c r="R1022" i="5"/>
  <c r="P1022" i="5"/>
  <c r="O1022" i="5"/>
  <c r="Q1021" i="5"/>
  <c r="R1021" i="5"/>
  <c r="P1021" i="5"/>
  <c r="O1021" i="5"/>
  <c r="Q1020" i="5"/>
  <c r="R1020" i="5"/>
  <c r="P1020" i="5"/>
  <c r="O1020" i="5"/>
  <c r="Q1019" i="5"/>
  <c r="R1019" i="5"/>
  <c r="P1019" i="5"/>
  <c r="O1019" i="5"/>
  <c r="Q1018" i="5"/>
  <c r="R1018" i="5"/>
  <c r="P1018" i="5"/>
  <c r="O1018" i="5"/>
  <c r="Q1017" i="5"/>
  <c r="R1017" i="5"/>
  <c r="P1017" i="5"/>
  <c r="O1017" i="5"/>
  <c r="Q1016" i="5"/>
  <c r="R1016" i="5"/>
  <c r="P1016" i="5"/>
  <c r="O1016" i="5"/>
  <c r="Q1015" i="5"/>
  <c r="R1015" i="5"/>
  <c r="P1015" i="5"/>
  <c r="O1015" i="5"/>
  <c r="Q1014" i="5"/>
  <c r="R1014" i="5"/>
  <c r="P1014" i="5"/>
  <c r="O1014" i="5"/>
  <c r="Q1013" i="5"/>
  <c r="R1013" i="5"/>
  <c r="P1013" i="5"/>
  <c r="O1013" i="5"/>
  <c r="Q1012" i="5"/>
  <c r="R1012" i="5"/>
  <c r="P1012" i="5"/>
  <c r="O1012" i="5"/>
  <c r="Q1011" i="5"/>
  <c r="R1011" i="5"/>
  <c r="P1011" i="5"/>
  <c r="O1011" i="5"/>
  <c r="Q1010" i="5"/>
  <c r="R1010" i="5"/>
  <c r="P1010" i="5"/>
  <c r="O1010" i="5"/>
  <c r="Q1009" i="5"/>
  <c r="R1009" i="5"/>
  <c r="P1009" i="5"/>
  <c r="O1009" i="5"/>
  <c r="Q1008" i="5"/>
  <c r="R1008" i="5"/>
  <c r="P1008" i="5"/>
  <c r="O1008" i="5"/>
  <c r="Q1007" i="5"/>
  <c r="R1007" i="5"/>
  <c r="P1007" i="5"/>
  <c r="O1007" i="5"/>
  <c r="Q1006" i="5"/>
  <c r="R1006" i="5"/>
  <c r="P1006" i="5"/>
  <c r="O1006" i="5"/>
  <c r="Q1005" i="5"/>
  <c r="R1005" i="5"/>
  <c r="P1005" i="5"/>
  <c r="O1005" i="5"/>
  <c r="Q1004" i="5"/>
  <c r="R1004" i="5"/>
  <c r="P1004" i="5"/>
  <c r="O1004" i="5"/>
  <c r="Q1003" i="5"/>
  <c r="R1003" i="5"/>
  <c r="P1003" i="5"/>
  <c r="O1003" i="5"/>
  <c r="R1002" i="5"/>
  <c r="Q1002" i="5"/>
  <c r="P1002" i="5"/>
  <c r="O1002" i="5"/>
  <c r="R1001" i="5"/>
  <c r="Q1001" i="5"/>
  <c r="P1001" i="5"/>
  <c r="O1001" i="5"/>
  <c r="R1000" i="5"/>
  <c r="Q1000" i="5"/>
  <c r="P1000" i="5"/>
  <c r="O1000" i="5"/>
  <c r="R999" i="5"/>
  <c r="Q999" i="5"/>
  <c r="P999" i="5"/>
  <c r="O999" i="5"/>
  <c r="R998" i="5"/>
  <c r="Q998" i="5"/>
  <c r="P998" i="5"/>
  <c r="O998" i="5"/>
  <c r="R997" i="5"/>
  <c r="Q997" i="5"/>
  <c r="P997" i="5"/>
  <c r="O997" i="5"/>
  <c r="R996" i="5"/>
  <c r="Q996" i="5"/>
  <c r="P996" i="5"/>
  <c r="O996" i="5"/>
  <c r="R995" i="5"/>
  <c r="Q995" i="5"/>
  <c r="P995" i="5"/>
  <c r="O995" i="5"/>
  <c r="R994" i="5"/>
  <c r="Q994" i="5"/>
  <c r="P994" i="5"/>
  <c r="O994" i="5"/>
  <c r="R993" i="5"/>
  <c r="Q993" i="5"/>
  <c r="P993" i="5"/>
  <c r="O993" i="5"/>
  <c r="R992" i="5"/>
  <c r="Q992" i="5"/>
  <c r="P992" i="5"/>
  <c r="O992" i="5"/>
  <c r="R991" i="5"/>
  <c r="Q991" i="5"/>
  <c r="P991" i="5"/>
  <c r="O991" i="5"/>
  <c r="R990" i="5"/>
  <c r="Q990" i="5"/>
  <c r="P990" i="5"/>
  <c r="O990" i="5"/>
  <c r="R989" i="5"/>
  <c r="Q989" i="5"/>
  <c r="P989" i="5"/>
  <c r="O989" i="5"/>
  <c r="R988" i="5"/>
  <c r="Q988" i="5"/>
  <c r="P988" i="5"/>
  <c r="O988" i="5"/>
  <c r="R987" i="5"/>
  <c r="Q987" i="5"/>
  <c r="P987" i="5"/>
  <c r="O987" i="5"/>
  <c r="R986" i="5"/>
  <c r="Q986" i="5"/>
  <c r="P986" i="5"/>
  <c r="O986" i="5"/>
  <c r="R985" i="5"/>
  <c r="Q985" i="5"/>
  <c r="P985" i="5"/>
  <c r="O985" i="5"/>
  <c r="R984" i="5"/>
  <c r="Q984" i="5"/>
  <c r="P984" i="5"/>
  <c r="O984" i="5"/>
  <c r="R983" i="5"/>
  <c r="Q983" i="5"/>
  <c r="P983" i="5"/>
  <c r="O983" i="5"/>
  <c r="R982" i="5"/>
  <c r="Q982" i="5"/>
  <c r="P982" i="5"/>
  <c r="O982" i="5"/>
  <c r="R981" i="5"/>
  <c r="Q981" i="5"/>
  <c r="P981" i="5"/>
  <c r="O981" i="5"/>
  <c r="R980" i="5"/>
  <c r="Q980" i="5"/>
  <c r="P980" i="5"/>
  <c r="O980" i="5"/>
  <c r="R979" i="5"/>
  <c r="Q979" i="5"/>
  <c r="P979" i="5"/>
  <c r="O979" i="5"/>
  <c r="R978" i="5"/>
  <c r="Q978" i="5"/>
  <c r="P978" i="5"/>
  <c r="O978" i="5"/>
  <c r="R977" i="5"/>
  <c r="Q977" i="5"/>
  <c r="P977" i="5"/>
  <c r="O977" i="5"/>
  <c r="R976" i="5"/>
  <c r="Q976" i="5"/>
  <c r="P976" i="5"/>
  <c r="O976" i="5"/>
  <c r="R975" i="5"/>
  <c r="Q975" i="5"/>
  <c r="P975" i="5"/>
  <c r="O975" i="5"/>
  <c r="R974" i="5"/>
  <c r="Q974" i="5"/>
  <c r="P974" i="5"/>
  <c r="O974" i="5"/>
  <c r="R973" i="5"/>
  <c r="Q973" i="5"/>
  <c r="P973" i="5"/>
  <c r="O973" i="5"/>
  <c r="R972" i="5"/>
  <c r="Q972" i="5"/>
  <c r="P972" i="5"/>
  <c r="O972" i="5"/>
  <c r="R971" i="5"/>
  <c r="Q971" i="5"/>
  <c r="P971" i="5"/>
  <c r="O971" i="5"/>
  <c r="R970" i="5"/>
  <c r="Q970" i="5"/>
  <c r="P970" i="5"/>
  <c r="O970" i="5"/>
  <c r="R969" i="5"/>
  <c r="Q969" i="5"/>
  <c r="P969" i="5"/>
  <c r="O969" i="5"/>
  <c r="R968" i="5"/>
  <c r="Q968" i="5"/>
  <c r="P968" i="5"/>
  <c r="O968" i="5"/>
  <c r="R967" i="5"/>
  <c r="Q967" i="5"/>
  <c r="P967" i="5"/>
  <c r="O967" i="5"/>
  <c r="R966" i="5"/>
  <c r="Q966" i="5"/>
  <c r="P966" i="5"/>
  <c r="O966" i="5"/>
  <c r="R965" i="5"/>
  <c r="Q965" i="5"/>
  <c r="P965" i="5"/>
  <c r="O965" i="5"/>
  <c r="R964" i="5"/>
  <c r="Q964" i="5"/>
  <c r="P964" i="5"/>
  <c r="O964" i="5"/>
  <c r="R963" i="5"/>
  <c r="Q963" i="5"/>
  <c r="P963" i="5"/>
  <c r="O963" i="5"/>
  <c r="R962" i="5"/>
  <c r="Q962" i="5"/>
  <c r="P962" i="5"/>
  <c r="O962" i="5"/>
  <c r="R961" i="5"/>
  <c r="Q961" i="5"/>
  <c r="P961" i="5"/>
  <c r="O961" i="5"/>
  <c r="R960" i="5"/>
  <c r="Q960" i="5"/>
  <c r="P960" i="5"/>
  <c r="O960" i="5"/>
  <c r="R959" i="5"/>
  <c r="Q959" i="5"/>
  <c r="P959" i="5"/>
  <c r="O959" i="5"/>
  <c r="R958" i="5"/>
  <c r="Q958" i="5"/>
  <c r="P958" i="5"/>
  <c r="O958" i="5"/>
  <c r="R957" i="5"/>
  <c r="Q957" i="5"/>
  <c r="P957" i="5"/>
  <c r="O957" i="5"/>
  <c r="R956" i="5"/>
  <c r="Q956" i="5"/>
  <c r="P956" i="5"/>
  <c r="O956" i="5"/>
  <c r="R955" i="5"/>
  <c r="Q955" i="5"/>
  <c r="P955" i="5"/>
  <c r="O955" i="5"/>
  <c r="R954" i="5"/>
  <c r="Q954" i="5"/>
  <c r="P954" i="5"/>
  <c r="O954" i="5"/>
  <c r="R953" i="5"/>
  <c r="Q953" i="5"/>
  <c r="P953" i="5"/>
  <c r="O953" i="5"/>
  <c r="R952" i="5"/>
  <c r="Q952" i="5"/>
  <c r="P952" i="5"/>
  <c r="O952" i="5"/>
  <c r="R951" i="5"/>
  <c r="Q951" i="5"/>
  <c r="P951" i="5"/>
  <c r="O951" i="5"/>
  <c r="R950" i="5"/>
  <c r="Q950" i="5"/>
  <c r="P950" i="5"/>
  <c r="O950" i="5"/>
  <c r="R949" i="5"/>
  <c r="Q949" i="5"/>
  <c r="P949" i="5"/>
  <c r="O949" i="5"/>
  <c r="R948" i="5"/>
  <c r="Q948" i="5"/>
  <c r="P948" i="5"/>
  <c r="O948" i="5"/>
  <c r="Q947" i="5"/>
  <c r="R947" i="5"/>
  <c r="P947" i="5"/>
  <c r="O947" i="5"/>
  <c r="Q946" i="5"/>
  <c r="R946" i="5"/>
  <c r="P946" i="5"/>
  <c r="O946" i="5"/>
  <c r="Q945" i="5"/>
  <c r="R945" i="5"/>
  <c r="P945" i="5"/>
  <c r="O945" i="5"/>
  <c r="Q944" i="5"/>
  <c r="R944" i="5"/>
  <c r="P944" i="5"/>
  <c r="O944" i="5"/>
  <c r="Q943" i="5"/>
  <c r="R943" i="5"/>
  <c r="P943" i="5"/>
  <c r="O943" i="5"/>
  <c r="Q942" i="5"/>
  <c r="R942" i="5"/>
  <c r="P942" i="5"/>
  <c r="O942" i="5"/>
  <c r="Q941" i="5"/>
  <c r="R941" i="5"/>
  <c r="P941" i="5"/>
  <c r="O941" i="5"/>
  <c r="Q940" i="5"/>
  <c r="R940" i="5"/>
  <c r="P940" i="5"/>
  <c r="O940" i="5"/>
  <c r="Q939" i="5"/>
  <c r="R939" i="5"/>
  <c r="P939" i="5"/>
  <c r="O939" i="5"/>
  <c r="Q938" i="5"/>
  <c r="R938" i="5"/>
  <c r="P938" i="5"/>
  <c r="O938" i="5"/>
  <c r="Q937" i="5"/>
  <c r="R937" i="5"/>
  <c r="P937" i="5"/>
  <c r="O937" i="5"/>
  <c r="Q936" i="5"/>
  <c r="R936" i="5"/>
  <c r="P936" i="5"/>
  <c r="O936" i="5"/>
  <c r="Q935" i="5"/>
  <c r="R935" i="5"/>
  <c r="P935" i="5"/>
  <c r="O935" i="5"/>
  <c r="Q934" i="5"/>
  <c r="R934" i="5"/>
  <c r="P934" i="5"/>
  <c r="O934" i="5"/>
  <c r="Q933" i="5"/>
  <c r="R933" i="5"/>
  <c r="P933" i="5"/>
  <c r="O933" i="5"/>
  <c r="Q932" i="5"/>
  <c r="R932" i="5"/>
  <c r="P932" i="5"/>
  <c r="O932" i="5"/>
  <c r="Q931" i="5"/>
  <c r="R931" i="5"/>
  <c r="P931" i="5"/>
  <c r="O931" i="5"/>
  <c r="Q930" i="5"/>
  <c r="R930" i="5"/>
  <c r="P930" i="5"/>
  <c r="O930" i="5"/>
  <c r="Q929" i="5"/>
  <c r="R929" i="5"/>
  <c r="P929" i="5"/>
  <c r="O929" i="5"/>
  <c r="Q928" i="5"/>
  <c r="R928" i="5"/>
  <c r="P928" i="5"/>
  <c r="O928" i="5"/>
  <c r="Q927" i="5"/>
  <c r="R927" i="5"/>
  <c r="P927" i="5"/>
  <c r="O927" i="5"/>
  <c r="Q926" i="5"/>
  <c r="R926" i="5"/>
  <c r="P926" i="5"/>
  <c r="O926" i="5"/>
  <c r="Q925" i="5"/>
  <c r="R925" i="5"/>
  <c r="P925" i="5"/>
  <c r="O925" i="5"/>
  <c r="Q924" i="5"/>
  <c r="R924" i="5"/>
  <c r="P924" i="5"/>
  <c r="O924" i="5"/>
  <c r="Q923" i="5"/>
  <c r="R923" i="5"/>
  <c r="P923" i="5"/>
  <c r="O923" i="5"/>
  <c r="Q922" i="5"/>
  <c r="R922" i="5"/>
  <c r="P922" i="5"/>
  <c r="O922" i="5"/>
  <c r="Q921" i="5"/>
  <c r="R921" i="5"/>
  <c r="P921" i="5"/>
  <c r="O921" i="5"/>
  <c r="Q920" i="5"/>
  <c r="R920" i="5"/>
  <c r="P920" i="5"/>
  <c r="O920" i="5"/>
  <c r="Q919" i="5"/>
  <c r="R919" i="5"/>
  <c r="P919" i="5"/>
  <c r="O919" i="5"/>
  <c r="Q918" i="5"/>
  <c r="R918" i="5"/>
  <c r="P918" i="5"/>
  <c r="O918" i="5"/>
  <c r="Q917" i="5"/>
  <c r="R917" i="5"/>
  <c r="P917" i="5"/>
  <c r="O917" i="5"/>
  <c r="Q916" i="5"/>
  <c r="R916" i="5"/>
  <c r="P916" i="5"/>
  <c r="O916" i="5"/>
  <c r="Q915" i="5"/>
  <c r="R915" i="5"/>
  <c r="P915" i="5"/>
  <c r="O915" i="5"/>
  <c r="Q914" i="5"/>
  <c r="R914" i="5"/>
  <c r="P914" i="5"/>
  <c r="O914" i="5"/>
  <c r="Q913" i="5"/>
  <c r="R913" i="5"/>
  <c r="P913" i="5"/>
  <c r="O913" i="5"/>
  <c r="Q912" i="5"/>
  <c r="R912" i="5"/>
  <c r="P912" i="5"/>
  <c r="O912" i="5"/>
  <c r="Q911" i="5"/>
  <c r="R911" i="5"/>
  <c r="P911" i="5"/>
  <c r="O911" i="5"/>
  <c r="Q910" i="5"/>
  <c r="R910" i="5"/>
  <c r="P910" i="5"/>
  <c r="O910" i="5"/>
  <c r="Q909" i="5"/>
  <c r="R909" i="5"/>
  <c r="P909" i="5"/>
  <c r="O909" i="5"/>
  <c r="Q908" i="5"/>
  <c r="R908" i="5"/>
  <c r="P908" i="5"/>
  <c r="O908" i="5"/>
  <c r="Q907" i="5"/>
  <c r="R907" i="5"/>
  <c r="P907" i="5"/>
  <c r="O907" i="5"/>
  <c r="Q906" i="5"/>
  <c r="R906" i="5"/>
  <c r="P906" i="5"/>
  <c r="O906" i="5"/>
  <c r="Q905" i="5"/>
  <c r="R905" i="5"/>
  <c r="P905" i="5"/>
  <c r="O905" i="5"/>
  <c r="Q904" i="5"/>
  <c r="R904" i="5"/>
  <c r="P904" i="5"/>
  <c r="O904" i="5"/>
  <c r="Q903" i="5"/>
  <c r="R903" i="5"/>
  <c r="P903" i="5"/>
  <c r="O903" i="5"/>
  <c r="Q902" i="5"/>
  <c r="R902" i="5"/>
  <c r="P902" i="5"/>
  <c r="O902" i="5"/>
  <c r="Q901" i="5"/>
  <c r="R901" i="5"/>
  <c r="P901" i="5"/>
  <c r="O901" i="5"/>
  <c r="Q900" i="5"/>
  <c r="R900" i="5"/>
  <c r="P900" i="5"/>
  <c r="O900" i="5"/>
  <c r="Q899" i="5"/>
  <c r="R899" i="5"/>
  <c r="P899" i="5"/>
  <c r="O899" i="5"/>
  <c r="Q898" i="5"/>
  <c r="R898" i="5"/>
  <c r="P898" i="5"/>
  <c r="O898" i="5"/>
  <c r="Q897" i="5"/>
  <c r="R897" i="5"/>
  <c r="P897" i="5"/>
  <c r="O897" i="5"/>
  <c r="Q896" i="5"/>
  <c r="R896" i="5"/>
  <c r="P896" i="5"/>
  <c r="O896" i="5"/>
  <c r="Q895" i="5"/>
  <c r="R895" i="5"/>
  <c r="P895" i="5"/>
  <c r="O895" i="5"/>
  <c r="Q894" i="5"/>
  <c r="R894" i="5"/>
  <c r="P894" i="5"/>
  <c r="O894" i="5"/>
  <c r="Q893" i="5"/>
  <c r="R893" i="5"/>
  <c r="P893" i="5"/>
  <c r="O893" i="5"/>
  <c r="Q892" i="5"/>
  <c r="R892" i="5"/>
  <c r="P892" i="5"/>
  <c r="O892" i="5"/>
  <c r="Q891" i="5"/>
  <c r="R891" i="5"/>
  <c r="P891" i="5"/>
  <c r="O891" i="5"/>
  <c r="Q890" i="5"/>
  <c r="R890" i="5"/>
  <c r="P890" i="5"/>
  <c r="O890" i="5"/>
  <c r="Q889" i="5"/>
  <c r="R889" i="5"/>
  <c r="P889" i="5"/>
  <c r="O889" i="5"/>
  <c r="Q888" i="5"/>
  <c r="R888" i="5"/>
  <c r="P888" i="5"/>
  <c r="O888" i="5"/>
  <c r="Q887" i="5"/>
  <c r="R887" i="5"/>
  <c r="P887" i="5"/>
  <c r="O887" i="5"/>
  <c r="Q886" i="5"/>
  <c r="R886" i="5"/>
  <c r="P886" i="5"/>
  <c r="O886" i="5"/>
  <c r="Q885" i="5"/>
  <c r="R885" i="5"/>
  <c r="P885" i="5"/>
  <c r="O885" i="5"/>
  <c r="Q884" i="5"/>
  <c r="R884" i="5"/>
  <c r="P884" i="5"/>
  <c r="O884" i="5"/>
  <c r="Q883" i="5"/>
  <c r="R883" i="5"/>
  <c r="P883" i="5"/>
  <c r="O883" i="5"/>
  <c r="Q882" i="5"/>
  <c r="R882" i="5"/>
  <c r="P882" i="5"/>
  <c r="O882" i="5"/>
  <c r="Q881" i="5"/>
  <c r="R881" i="5"/>
  <c r="P881" i="5"/>
  <c r="O881" i="5"/>
  <c r="Q880" i="5"/>
  <c r="R880" i="5"/>
  <c r="P880" i="5"/>
  <c r="O880" i="5"/>
  <c r="Q879" i="5"/>
  <c r="R879" i="5"/>
  <c r="P879" i="5"/>
  <c r="O879" i="5"/>
  <c r="Q878" i="5"/>
  <c r="R878" i="5"/>
  <c r="P878" i="5"/>
  <c r="O878" i="5"/>
  <c r="Q877" i="5"/>
  <c r="R877" i="5"/>
  <c r="P877" i="5"/>
  <c r="O877" i="5"/>
  <c r="Q876" i="5"/>
  <c r="R876" i="5"/>
  <c r="P876" i="5"/>
  <c r="O876" i="5"/>
  <c r="Q875" i="5"/>
  <c r="R875" i="5"/>
  <c r="P875" i="5"/>
  <c r="O875" i="5"/>
  <c r="Q874" i="5"/>
  <c r="R874" i="5"/>
  <c r="P874" i="5"/>
  <c r="O874" i="5"/>
  <c r="Q873" i="5"/>
  <c r="R873" i="5"/>
  <c r="P873" i="5"/>
  <c r="O873" i="5"/>
  <c r="Q872" i="5"/>
  <c r="R872" i="5"/>
  <c r="P872" i="5"/>
  <c r="O872" i="5"/>
  <c r="Q871" i="5"/>
  <c r="R871" i="5"/>
  <c r="P871" i="5"/>
  <c r="O871" i="5"/>
  <c r="Q870" i="5"/>
  <c r="R870" i="5"/>
  <c r="P870" i="5"/>
  <c r="O870" i="5"/>
  <c r="Q869" i="5"/>
  <c r="R869" i="5"/>
  <c r="P869" i="5"/>
  <c r="O869" i="5"/>
  <c r="Q868" i="5"/>
  <c r="R868" i="5"/>
  <c r="P868" i="5"/>
  <c r="O868" i="5"/>
  <c r="Q867" i="5"/>
  <c r="R867" i="5"/>
  <c r="P867" i="5"/>
  <c r="O867" i="5"/>
  <c r="Q866" i="5"/>
  <c r="R866" i="5"/>
  <c r="P866" i="5"/>
  <c r="O866" i="5"/>
  <c r="Q865" i="5"/>
  <c r="R865" i="5"/>
  <c r="P865" i="5"/>
  <c r="O865" i="5"/>
  <c r="Q864" i="5"/>
  <c r="R864" i="5"/>
  <c r="P864" i="5"/>
  <c r="O864" i="5"/>
  <c r="Q863" i="5"/>
  <c r="R863" i="5"/>
  <c r="P863" i="5"/>
  <c r="O863" i="5"/>
  <c r="Q862" i="5"/>
  <c r="R862" i="5"/>
  <c r="P862" i="5"/>
  <c r="O862" i="5"/>
  <c r="Q861" i="5"/>
  <c r="R861" i="5"/>
  <c r="P861" i="5"/>
  <c r="O861" i="5"/>
  <c r="Q860" i="5"/>
  <c r="R860" i="5"/>
  <c r="P860" i="5"/>
  <c r="O860" i="5"/>
  <c r="Q859" i="5"/>
  <c r="R859" i="5"/>
  <c r="P859" i="5"/>
  <c r="O859" i="5"/>
  <c r="Q858" i="5"/>
  <c r="R858" i="5"/>
  <c r="P858" i="5"/>
  <c r="O858" i="5"/>
  <c r="Q857" i="5"/>
  <c r="R857" i="5"/>
  <c r="P857" i="5"/>
  <c r="O857" i="5"/>
  <c r="Q856" i="5"/>
  <c r="R856" i="5"/>
  <c r="P856" i="5"/>
  <c r="O856" i="5"/>
  <c r="Q855" i="5"/>
  <c r="R855" i="5"/>
  <c r="P855" i="5"/>
  <c r="O855" i="5"/>
  <c r="Q854" i="5"/>
  <c r="R854" i="5"/>
  <c r="P854" i="5"/>
  <c r="O854" i="5"/>
  <c r="Q853" i="5"/>
  <c r="R853" i="5"/>
  <c r="P853" i="5"/>
  <c r="O853" i="5"/>
  <c r="Q852" i="5"/>
  <c r="R852" i="5"/>
  <c r="P852" i="5"/>
  <c r="O852" i="5"/>
  <c r="Q851" i="5"/>
  <c r="R851" i="5"/>
  <c r="P851" i="5"/>
  <c r="O851" i="5"/>
  <c r="Q850" i="5"/>
  <c r="R850" i="5"/>
  <c r="P850" i="5"/>
  <c r="O850" i="5"/>
  <c r="Q849" i="5"/>
  <c r="R849" i="5"/>
  <c r="P849" i="5"/>
  <c r="O849" i="5"/>
  <c r="Q848" i="5"/>
  <c r="R848" i="5"/>
  <c r="P848" i="5"/>
  <c r="O848" i="5"/>
  <c r="Q847" i="5"/>
  <c r="R847" i="5"/>
  <c r="P847" i="5"/>
  <c r="O847" i="5"/>
  <c r="Q846" i="5"/>
  <c r="R846" i="5"/>
  <c r="P846" i="5"/>
  <c r="O846" i="5"/>
  <c r="Q845" i="5"/>
  <c r="R845" i="5"/>
  <c r="P845" i="5"/>
  <c r="O845" i="5"/>
  <c r="Q844" i="5"/>
  <c r="R844" i="5"/>
  <c r="P844" i="5"/>
  <c r="O844" i="5"/>
  <c r="Q843" i="5"/>
  <c r="R843" i="5"/>
  <c r="P843" i="5"/>
  <c r="O843" i="5"/>
  <c r="Q842" i="5"/>
  <c r="R842" i="5"/>
  <c r="P842" i="5"/>
  <c r="O842" i="5"/>
  <c r="Q841" i="5"/>
  <c r="R841" i="5"/>
  <c r="P841" i="5"/>
  <c r="O841" i="5"/>
  <c r="Q840" i="5"/>
  <c r="R840" i="5"/>
  <c r="P840" i="5"/>
  <c r="O840" i="5"/>
  <c r="Q839" i="5"/>
  <c r="R839" i="5"/>
  <c r="P839" i="5"/>
  <c r="O839" i="5"/>
  <c r="Q838" i="5"/>
  <c r="R838" i="5"/>
  <c r="P838" i="5"/>
  <c r="O838" i="5"/>
  <c r="Q837" i="5"/>
  <c r="R837" i="5"/>
  <c r="P837" i="5"/>
  <c r="O837" i="5"/>
  <c r="Q836" i="5"/>
  <c r="R836" i="5"/>
  <c r="P836" i="5"/>
  <c r="O836" i="5"/>
  <c r="Q835" i="5"/>
  <c r="R835" i="5"/>
  <c r="P835" i="5"/>
  <c r="O835" i="5"/>
  <c r="Q834" i="5"/>
  <c r="R834" i="5"/>
  <c r="P834" i="5"/>
  <c r="O834" i="5"/>
  <c r="Q833" i="5"/>
  <c r="R833" i="5"/>
  <c r="P833" i="5"/>
  <c r="O833" i="5"/>
  <c r="Q832" i="5"/>
  <c r="R832" i="5"/>
  <c r="P832" i="5"/>
  <c r="O832" i="5"/>
  <c r="Q831" i="5"/>
  <c r="R831" i="5"/>
  <c r="P831" i="5"/>
  <c r="O831" i="5"/>
  <c r="Q830" i="5"/>
  <c r="R830" i="5"/>
  <c r="P830" i="5"/>
  <c r="O830" i="5"/>
  <c r="Q829" i="5"/>
  <c r="R829" i="5"/>
  <c r="P829" i="5"/>
  <c r="O829" i="5"/>
  <c r="Q828" i="5"/>
  <c r="R828" i="5"/>
  <c r="P828" i="5"/>
  <c r="O828" i="5"/>
  <c r="Q827" i="5"/>
  <c r="R827" i="5"/>
  <c r="P827" i="5"/>
  <c r="O827" i="5"/>
  <c r="Q826" i="5"/>
  <c r="R826" i="5"/>
  <c r="P826" i="5"/>
  <c r="O826" i="5"/>
  <c r="Q825" i="5"/>
  <c r="R825" i="5"/>
  <c r="P825" i="5"/>
  <c r="O825" i="5"/>
  <c r="Q824" i="5"/>
  <c r="R824" i="5"/>
  <c r="P824" i="5"/>
  <c r="O824" i="5"/>
  <c r="Q823" i="5"/>
  <c r="R823" i="5"/>
  <c r="P823" i="5"/>
  <c r="O823" i="5"/>
  <c r="Q822" i="5"/>
  <c r="R822" i="5"/>
  <c r="P822" i="5"/>
  <c r="O822" i="5"/>
  <c r="Q821" i="5"/>
  <c r="R821" i="5"/>
  <c r="P821" i="5"/>
  <c r="O821" i="5"/>
  <c r="Q820" i="5"/>
  <c r="R820" i="5"/>
  <c r="P820" i="5"/>
  <c r="O820" i="5"/>
  <c r="Q819" i="5"/>
  <c r="R819" i="5"/>
  <c r="P819" i="5"/>
  <c r="O819" i="5"/>
  <c r="Q818" i="5"/>
  <c r="R818" i="5"/>
  <c r="P818" i="5"/>
  <c r="O818" i="5"/>
  <c r="Q817" i="5"/>
  <c r="R817" i="5"/>
  <c r="P817" i="5"/>
  <c r="O817" i="5"/>
  <c r="Q816" i="5"/>
  <c r="R816" i="5"/>
  <c r="P816" i="5"/>
  <c r="O816" i="5"/>
  <c r="Q815" i="5"/>
  <c r="R815" i="5"/>
  <c r="P815" i="5"/>
  <c r="O815" i="5"/>
  <c r="Q814" i="5"/>
  <c r="R814" i="5"/>
  <c r="P814" i="5"/>
  <c r="O814" i="5"/>
  <c r="Q813" i="5"/>
  <c r="R813" i="5"/>
  <c r="P813" i="5"/>
  <c r="O813" i="5"/>
  <c r="Q812" i="5"/>
  <c r="R812" i="5"/>
  <c r="P812" i="5"/>
  <c r="O812" i="5"/>
  <c r="Q811" i="5"/>
  <c r="R811" i="5"/>
  <c r="P811" i="5"/>
  <c r="O811" i="5"/>
  <c r="Q810" i="5"/>
  <c r="R810" i="5"/>
  <c r="P810" i="5"/>
  <c r="O810" i="5"/>
  <c r="Q809" i="5"/>
  <c r="R809" i="5"/>
  <c r="P809" i="5"/>
  <c r="O809" i="5"/>
  <c r="Q808" i="5"/>
  <c r="R808" i="5"/>
  <c r="P808" i="5"/>
  <c r="O808" i="5"/>
  <c r="Q807" i="5"/>
  <c r="R807" i="5"/>
  <c r="P807" i="5"/>
  <c r="O807" i="5"/>
  <c r="Q806" i="5"/>
  <c r="R806" i="5"/>
  <c r="P806" i="5"/>
  <c r="O806" i="5"/>
  <c r="Q805" i="5"/>
  <c r="R805" i="5"/>
  <c r="P805" i="5"/>
  <c r="O805" i="5"/>
  <c r="Q804" i="5"/>
  <c r="R804" i="5"/>
  <c r="P804" i="5"/>
  <c r="O804" i="5"/>
  <c r="Q803" i="5"/>
  <c r="R803" i="5"/>
  <c r="P803" i="5"/>
  <c r="O803" i="5"/>
  <c r="Q802" i="5"/>
  <c r="R802" i="5"/>
  <c r="P802" i="5"/>
  <c r="O802" i="5"/>
  <c r="Q801" i="5"/>
  <c r="R801" i="5"/>
  <c r="P801" i="5"/>
  <c r="O801" i="5"/>
  <c r="Q800" i="5"/>
  <c r="R800" i="5"/>
  <c r="P800" i="5"/>
  <c r="O800" i="5"/>
  <c r="Q799" i="5"/>
  <c r="R799" i="5"/>
  <c r="P799" i="5"/>
  <c r="O799" i="5"/>
  <c r="Q798" i="5"/>
  <c r="R798" i="5"/>
  <c r="P798" i="5"/>
  <c r="O798" i="5"/>
  <c r="Q797" i="5"/>
  <c r="R797" i="5"/>
  <c r="P797" i="5"/>
  <c r="O797" i="5"/>
  <c r="Q796" i="5"/>
  <c r="R796" i="5"/>
  <c r="P796" i="5"/>
  <c r="O796" i="5"/>
  <c r="Q795" i="5"/>
  <c r="R795" i="5"/>
  <c r="P795" i="5"/>
  <c r="O795" i="5"/>
  <c r="Q794" i="5"/>
  <c r="R794" i="5"/>
  <c r="P794" i="5"/>
  <c r="O794" i="5"/>
  <c r="Q793" i="5"/>
  <c r="R793" i="5"/>
  <c r="P793" i="5"/>
  <c r="O793" i="5"/>
  <c r="Q792" i="5"/>
  <c r="R792" i="5"/>
  <c r="P792" i="5"/>
  <c r="O792" i="5"/>
  <c r="Q791" i="5"/>
  <c r="R791" i="5"/>
  <c r="P791" i="5"/>
  <c r="O791" i="5"/>
  <c r="Q790" i="5"/>
  <c r="R790" i="5"/>
  <c r="P790" i="5"/>
  <c r="O790" i="5"/>
  <c r="Q789" i="5"/>
  <c r="R789" i="5"/>
  <c r="P789" i="5"/>
  <c r="O789" i="5"/>
  <c r="Q788" i="5"/>
  <c r="R788" i="5"/>
  <c r="P788" i="5"/>
  <c r="O788" i="5"/>
  <c r="Q787" i="5"/>
  <c r="R787" i="5"/>
  <c r="P787" i="5"/>
  <c r="O787" i="5"/>
  <c r="Q786" i="5"/>
  <c r="R786" i="5"/>
  <c r="P786" i="5"/>
  <c r="O786" i="5"/>
  <c r="Q785" i="5"/>
  <c r="R785" i="5"/>
  <c r="P785" i="5"/>
  <c r="O785" i="5"/>
  <c r="Q784" i="5"/>
  <c r="R784" i="5"/>
  <c r="P784" i="5"/>
  <c r="O784" i="5"/>
  <c r="Q783" i="5"/>
  <c r="R783" i="5"/>
  <c r="P783" i="5"/>
  <c r="O783" i="5"/>
  <c r="Q782" i="5"/>
  <c r="R782" i="5"/>
  <c r="P782" i="5"/>
  <c r="O782" i="5"/>
  <c r="Q781" i="5"/>
  <c r="R781" i="5"/>
  <c r="P781" i="5"/>
  <c r="O781" i="5"/>
  <c r="Q780" i="5"/>
  <c r="R780" i="5"/>
  <c r="P780" i="5"/>
  <c r="O780" i="5"/>
  <c r="Q779" i="5"/>
  <c r="R779" i="5"/>
  <c r="P779" i="5"/>
  <c r="O779" i="5"/>
  <c r="Q778" i="5"/>
  <c r="R778" i="5"/>
  <c r="P778" i="5"/>
  <c r="O778" i="5"/>
  <c r="Q777" i="5"/>
  <c r="R777" i="5"/>
  <c r="P777" i="5"/>
  <c r="O777" i="5"/>
  <c r="Q776" i="5"/>
  <c r="R776" i="5"/>
  <c r="P776" i="5"/>
  <c r="O776" i="5"/>
  <c r="Q775" i="5"/>
  <c r="R775" i="5"/>
  <c r="P775" i="5"/>
  <c r="O775" i="5"/>
  <c r="Q774" i="5"/>
  <c r="R774" i="5"/>
  <c r="P774" i="5"/>
  <c r="O774" i="5"/>
  <c r="Q773" i="5"/>
  <c r="R773" i="5"/>
  <c r="P773" i="5"/>
  <c r="O773" i="5"/>
  <c r="Q772" i="5"/>
  <c r="R772" i="5"/>
  <c r="P772" i="5"/>
  <c r="O772" i="5"/>
  <c r="Q771" i="5"/>
  <c r="R771" i="5"/>
  <c r="P771" i="5"/>
  <c r="O771" i="5"/>
  <c r="Q770" i="5"/>
  <c r="R770" i="5"/>
  <c r="P770" i="5"/>
  <c r="O770" i="5"/>
  <c r="Q769" i="5"/>
  <c r="R769" i="5"/>
  <c r="P769" i="5"/>
  <c r="O769" i="5"/>
  <c r="Q768" i="5"/>
  <c r="R768" i="5"/>
  <c r="P768" i="5"/>
  <c r="O768" i="5"/>
  <c r="Q767" i="5"/>
  <c r="R767" i="5"/>
  <c r="P767" i="5"/>
  <c r="O767" i="5"/>
  <c r="Q766" i="5"/>
  <c r="R766" i="5"/>
  <c r="P766" i="5"/>
  <c r="O766" i="5"/>
  <c r="Q765" i="5"/>
  <c r="R765" i="5"/>
  <c r="P765" i="5"/>
  <c r="O765" i="5"/>
  <c r="Q764" i="5"/>
  <c r="R764" i="5"/>
  <c r="P764" i="5"/>
  <c r="O764" i="5"/>
  <c r="Q763" i="5"/>
  <c r="R763" i="5"/>
  <c r="P763" i="5"/>
  <c r="O763" i="5"/>
  <c r="Q762" i="5"/>
  <c r="R762" i="5"/>
  <c r="P762" i="5"/>
  <c r="O762" i="5"/>
  <c r="Q761" i="5"/>
  <c r="R761" i="5"/>
  <c r="P761" i="5"/>
  <c r="O761" i="5"/>
  <c r="Q760" i="5"/>
  <c r="R760" i="5"/>
  <c r="P760" i="5"/>
  <c r="O760" i="5"/>
  <c r="Q759" i="5"/>
  <c r="R759" i="5"/>
  <c r="P759" i="5"/>
  <c r="O759" i="5"/>
  <c r="Q758" i="5"/>
  <c r="R758" i="5"/>
  <c r="P758" i="5"/>
  <c r="O758" i="5"/>
  <c r="Q757" i="5"/>
  <c r="R757" i="5"/>
  <c r="P757" i="5"/>
  <c r="O757" i="5"/>
  <c r="Q756" i="5"/>
  <c r="R756" i="5"/>
  <c r="P756" i="5"/>
  <c r="O756" i="5"/>
  <c r="Q755" i="5"/>
  <c r="R755" i="5"/>
  <c r="P755" i="5"/>
  <c r="O755" i="5"/>
  <c r="Q754" i="5"/>
  <c r="R754" i="5"/>
  <c r="P754" i="5"/>
  <c r="O754" i="5"/>
  <c r="Q753" i="5"/>
  <c r="R753" i="5"/>
  <c r="P753" i="5"/>
  <c r="O753" i="5"/>
  <c r="Q752" i="5"/>
  <c r="R752" i="5"/>
  <c r="P752" i="5"/>
  <c r="O752" i="5"/>
  <c r="Q751" i="5"/>
  <c r="R751" i="5"/>
  <c r="P751" i="5"/>
  <c r="O751" i="5"/>
  <c r="Q750" i="5"/>
  <c r="R750" i="5"/>
  <c r="P750" i="5"/>
  <c r="O750" i="5"/>
  <c r="Q749" i="5"/>
  <c r="R749" i="5"/>
  <c r="P749" i="5"/>
  <c r="O749" i="5"/>
  <c r="Q748" i="5"/>
  <c r="R748" i="5"/>
  <c r="P748" i="5"/>
  <c r="O748" i="5"/>
  <c r="Q747" i="5"/>
  <c r="R747" i="5"/>
  <c r="P747" i="5"/>
  <c r="O747" i="5"/>
  <c r="Q746" i="5"/>
  <c r="R746" i="5"/>
  <c r="P746" i="5"/>
  <c r="O746" i="5"/>
  <c r="Q745" i="5"/>
  <c r="R745" i="5"/>
  <c r="P745" i="5"/>
  <c r="O745" i="5"/>
  <c r="Q744" i="5"/>
  <c r="R744" i="5"/>
  <c r="P744" i="5"/>
  <c r="O744" i="5"/>
  <c r="Q743" i="5"/>
  <c r="R743" i="5"/>
  <c r="P743" i="5"/>
  <c r="O743" i="5"/>
  <c r="Q742" i="5"/>
  <c r="R742" i="5"/>
  <c r="P742" i="5"/>
  <c r="O742" i="5"/>
  <c r="Q741" i="5"/>
  <c r="R741" i="5"/>
  <c r="P741" i="5"/>
  <c r="O741" i="5"/>
  <c r="Q740" i="5"/>
  <c r="R740" i="5"/>
  <c r="P740" i="5"/>
  <c r="O740" i="5"/>
  <c r="Q739" i="5"/>
  <c r="R739" i="5"/>
  <c r="P739" i="5"/>
  <c r="O739" i="5"/>
  <c r="Q738" i="5"/>
  <c r="R738" i="5"/>
  <c r="P738" i="5"/>
  <c r="O738" i="5"/>
  <c r="Q737" i="5"/>
  <c r="R737" i="5"/>
  <c r="P737" i="5"/>
  <c r="O737" i="5"/>
  <c r="Q736" i="5"/>
  <c r="R736" i="5"/>
  <c r="P736" i="5"/>
  <c r="O736" i="5"/>
  <c r="Q735" i="5"/>
  <c r="R735" i="5"/>
  <c r="P735" i="5"/>
  <c r="O735" i="5"/>
  <c r="Q734" i="5"/>
  <c r="R734" i="5"/>
  <c r="P734" i="5"/>
  <c r="O734" i="5"/>
  <c r="Q733" i="5"/>
  <c r="R733" i="5"/>
  <c r="P733" i="5"/>
  <c r="O733" i="5"/>
  <c r="Q732" i="5"/>
  <c r="R732" i="5"/>
  <c r="P732" i="5"/>
  <c r="O732" i="5"/>
  <c r="Q731" i="5"/>
  <c r="R731" i="5"/>
  <c r="P731" i="5"/>
  <c r="O731" i="5"/>
  <c r="Q730" i="5"/>
  <c r="R730" i="5"/>
  <c r="P730" i="5"/>
  <c r="O730" i="5"/>
  <c r="Q729" i="5"/>
  <c r="R729" i="5"/>
  <c r="P729" i="5"/>
  <c r="O729" i="5"/>
  <c r="Q728" i="5"/>
  <c r="R728" i="5"/>
  <c r="P728" i="5"/>
  <c r="O728" i="5"/>
  <c r="Q727" i="5"/>
  <c r="R727" i="5"/>
  <c r="P727" i="5"/>
  <c r="O727" i="5"/>
  <c r="Q726" i="5"/>
  <c r="R726" i="5"/>
  <c r="P726" i="5"/>
  <c r="O726" i="5"/>
  <c r="Q725" i="5"/>
  <c r="R725" i="5"/>
  <c r="P725" i="5"/>
  <c r="O725" i="5"/>
  <c r="Q724" i="5"/>
  <c r="R724" i="5"/>
  <c r="P724" i="5"/>
  <c r="O724" i="5"/>
  <c r="Q723" i="5"/>
  <c r="R723" i="5"/>
  <c r="P723" i="5"/>
  <c r="O723" i="5"/>
  <c r="Q722" i="5"/>
  <c r="R722" i="5"/>
  <c r="P722" i="5"/>
  <c r="O722" i="5"/>
  <c r="Q721" i="5"/>
  <c r="R721" i="5"/>
  <c r="P721" i="5"/>
  <c r="O721" i="5"/>
  <c r="Q720" i="5"/>
  <c r="R720" i="5"/>
  <c r="P720" i="5"/>
  <c r="O720" i="5"/>
  <c r="Q719" i="5"/>
  <c r="R719" i="5"/>
  <c r="P719" i="5"/>
  <c r="O719" i="5"/>
  <c r="Q718" i="5"/>
  <c r="R718" i="5"/>
  <c r="P718" i="5"/>
  <c r="O718" i="5"/>
  <c r="Q717" i="5"/>
  <c r="R717" i="5"/>
  <c r="P717" i="5"/>
  <c r="O717" i="5"/>
  <c r="Q716" i="5"/>
  <c r="R716" i="5"/>
  <c r="P716" i="5"/>
  <c r="O716" i="5"/>
  <c r="Q715" i="5"/>
  <c r="R715" i="5"/>
  <c r="P715" i="5"/>
  <c r="O715" i="5"/>
  <c r="Q714" i="5"/>
  <c r="R714" i="5"/>
  <c r="P714" i="5"/>
  <c r="O714" i="5"/>
  <c r="Q713" i="5"/>
  <c r="R713" i="5"/>
  <c r="P713" i="5"/>
  <c r="O713" i="5"/>
  <c r="Q712" i="5"/>
  <c r="R712" i="5"/>
  <c r="P712" i="5"/>
  <c r="O712" i="5"/>
  <c r="Q711" i="5"/>
  <c r="R711" i="5"/>
  <c r="P711" i="5"/>
  <c r="O711" i="5"/>
  <c r="Q710" i="5"/>
  <c r="R710" i="5"/>
  <c r="P710" i="5"/>
  <c r="O710" i="5"/>
  <c r="Q709" i="5"/>
  <c r="R709" i="5"/>
  <c r="P709" i="5"/>
  <c r="O709" i="5"/>
  <c r="Q708" i="5"/>
  <c r="R708" i="5"/>
  <c r="P708" i="5"/>
  <c r="O708" i="5"/>
  <c r="Q707" i="5"/>
  <c r="R707" i="5"/>
  <c r="P707" i="5"/>
  <c r="O707" i="5"/>
  <c r="Q706" i="5"/>
  <c r="R706" i="5"/>
  <c r="P706" i="5"/>
  <c r="O706" i="5"/>
  <c r="Q705" i="5"/>
  <c r="R705" i="5"/>
  <c r="P705" i="5"/>
  <c r="O705" i="5"/>
  <c r="Q704" i="5"/>
  <c r="R704" i="5"/>
  <c r="P704" i="5"/>
  <c r="O704" i="5"/>
  <c r="Q703" i="5"/>
  <c r="R703" i="5"/>
  <c r="P703" i="5"/>
  <c r="O703" i="5"/>
  <c r="Q702" i="5"/>
  <c r="R702" i="5"/>
  <c r="P702" i="5"/>
  <c r="O702" i="5"/>
  <c r="Q701" i="5"/>
  <c r="R701" i="5"/>
  <c r="P701" i="5"/>
  <c r="O701" i="5"/>
  <c r="Q700" i="5"/>
  <c r="R700" i="5"/>
  <c r="P700" i="5"/>
  <c r="O700" i="5"/>
  <c r="Q699" i="5"/>
  <c r="R699" i="5"/>
  <c r="P699" i="5"/>
  <c r="O699" i="5"/>
  <c r="Q698" i="5"/>
  <c r="R698" i="5"/>
  <c r="P698" i="5"/>
  <c r="O698" i="5"/>
  <c r="Q697" i="5"/>
  <c r="R697" i="5"/>
  <c r="P697" i="5"/>
  <c r="O697" i="5"/>
  <c r="Q696" i="5"/>
  <c r="R696" i="5"/>
  <c r="P696" i="5"/>
  <c r="O696" i="5"/>
  <c r="Q695" i="5"/>
  <c r="R695" i="5"/>
  <c r="P695" i="5"/>
  <c r="O695" i="5"/>
  <c r="Q694" i="5"/>
  <c r="R694" i="5"/>
  <c r="P694" i="5"/>
  <c r="O694" i="5"/>
  <c r="Q693" i="5"/>
  <c r="R693" i="5"/>
  <c r="P693" i="5"/>
  <c r="O693" i="5"/>
  <c r="Q692" i="5"/>
  <c r="R692" i="5"/>
  <c r="P692" i="5"/>
  <c r="O692" i="5"/>
  <c r="Q691" i="5"/>
  <c r="R691" i="5"/>
  <c r="P691" i="5"/>
  <c r="O691" i="5"/>
  <c r="Q690" i="5"/>
  <c r="R690" i="5"/>
  <c r="P690" i="5"/>
  <c r="O690" i="5"/>
  <c r="Q689" i="5"/>
  <c r="R689" i="5"/>
  <c r="P689" i="5"/>
  <c r="O689" i="5"/>
  <c r="Q688" i="5"/>
  <c r="R688" i="5"/>
  <c r="P688" i="5"/>
  <c r="O688" i="5"/>
  <c r="Q687" i="5"/>
  <c r="R687" i="5"/>
  <c r="P687" i="5"/>
  <c r="O687" i="5"/>
  <c r="Q686" i="5"/>
  <c r="R686" i="5"/>
  <c r="P686" i="5"/>
  <c r="O686" i="5"/>
  <c r="Q685" i="5"/>
  <c r="R685" i="5"/>
  <c r="P685" i="5"/>
  <c r="O685" i="5"/>
  <c r="Q684" i="5"/>
  <c r="R684" i="5"/>
  <c r="P684" i="5"/>
  <c r="O684" i="5"/>
  <c r="Q683" i="5"/>
  <c r="R683" i="5"/>
  <c r="P683" i="5"/>
  <c r="O683" i="5"/>
  <c r="Q682" i="5"/>
  <c r="R682" i="5"/>
  <c r="P682" i="5"/>
  <c r="O682" i="5"/>
  <c r="Q681" i="5"/>
  <c r="R681" i="5"/>
  <c r="P681" i="5"/>
  <c r="O681" i="5"/>
  <c r="Q680" i="5"/>
  <c r="R680" i="5"/>
  <c r="P680" i="5"/>
  <c r="O680" i="5"/>
  <c r="Q679" i="5"/>
  <c r="R679" i="5"/>
  <c r="P679" i="5"/>
  <c r="O679" i="5"/>
  <c r="Q678" i="5"/>
  <c r="R678" i="5"/>
  <c r="P678" i="5"/>
  <c r="O678" i="5"/>
  <c r="Q677" i="5"/>
  <c r="R677" i="5"/>
  <c r="P677" i="5"/>
  <c r="O677" i="5"/>
  <c r="Q676" i="5"/>
  <c r="R676" i="5"/>
  <c r="P676" i="5"/>
  <c r="O676" i="5"/>
  <c r="Q675" i="5"/>
  <c r="R675" i="5"/>
  <c r="P675" i="5"/>
  <c r="O675" i="5"/>
  <c r="Q674" i="5"/>
  <c r="R674" i="5"/>
  <c r="P674" i="5"/>
  <c r="O674" i="5"/>
  <c r="Q673" i="5"/>
  <c r="R673" i="5"/>
  <c r="P673" i="5"/>
  <c r="O673" i="5"/>
  <c r="Q672" i="5"/>
  <c r="R672" i="5"/>
  <c r="P672" i="5"/>
  <c r="O672" i="5"/>
  <c r="Q671" i="5"/>
  <c r="R671" i="5"/>
  <c r="P671" i="5"/>
  <c r="O671" i="5"/>
  <c r="Q670" i="5"/>
  <c r="R670" i="5"/>
  <c r="P670" i="5"/>
  <c r="O670" i="5"/>
  <c r="Q669" i="5"/>
  <c r="R669" i="5"/>
  <c r="P669" i="5"/>
  <c r="O669" i="5"/>
  <c r="Q668" i="5"/>
  <c r="R668" i="5"/>
  <c r="P668" i="5"/>
  <c r="O668" i="5"/>
  <c r="Q667" i="5"/>
  <c r="R667" i="5"/>
  <c r="P667" i="5"/>
  <c r="O667" i="5"/>
  <c r="Q666" i="5"/>
  <c r="R666" i="5"/>
  <c r="P666" i="5"/>
  <c r="O666" i="5"/>
  <c r="Q665" i="5"/>
  <c r="R665" i="5"/>
  <c r="P665" i="5"/>
  <c r="O665" i="5"/>
  <c r="Q664" i="5"/>
  <c r="R664" i="5"/>
  <c r="P664" i="5"/>
  <c r="O664" i="5"/>
  <c r="Q663" i="5"/>
  <c r="R663" i="5"/>
  <c r="P663" i="5"/>
  <c r="O663" i="5"/>
  <c r="Q662" i="5"/>
  <c r="R662" i="5"/>
  <c r="P662" i="5"/>
  <c r="O662" i="5"/>
  <c r="Q661" i="5"/>
  <c r="R661" i="5"/>
  <c r="P661" i="5"/>
  <c r="O661" i="5"/>
  <c r="Q660" i="5"/>
  <c r="R660" i="5"/>
  <c r="P660" i="5"/>
  <c r="O660" i="5"/>
  <c r="Q659" i="5"/>
  <c r="R659" i="5"/>
  <c r="P659" i="5"/>
  <c r="O659" i="5"/>
  <c r="Q658" i="5"/>
  <c r="R658" i="5"/>
  <c r="P658" i="5"/>
  <c r="O658" i="5"/>
  <c r="Q657" i="5"/>
  <c r="R657" i="5"/>
  <c r="P657" i="5"/>
  <c r="O657" i="5"/>
  <c r="Q656" i="5"/>
  <c r="R656" i="5"/>
  <c r="P656" i="5"/>
  <c r="O656" i="5"/>
  <c r="Q655" i="5"/>
  <c r="R655" i="5"/>
  <c r="P655" i="5"/>
  <c r="O655" i="5"/>
  <c r="Q654" i="5"/>
  <c r="R654" i="5"/>
  <c r="P654" i="5"/>
  <c r="O654" i="5"/>
  <c r="Q653" i="5"/>
  <c r="R653" i="5"/>
  <c r="P653" i="5"/>
  <c r="O653" i="5"/>
  <c r="Q652" i="5"/>
  <c r="R652" i="5"/>
  <c r="P652" i="5"/>
  <c r="O652" i="5"/>
  <c r="Q651" i="5"/>
  <c r="R651" i="5"/>
  <c r="P651" i="5"/>
  <c r="O651" i="5"/>
  <c r="Q650" i="5"/>
  <c r="R650" i="5"/>
  <c r="P650" i="5"/>
  <c r="O650" i="5"/>
  <c r="Q649" i="5"/>
  <c r="R649" i="5"/>
  <c r="P649" i="5"/>
  <c r="O649" i="5"/>
  <c r="Q648" i="5"/>
  <c r="R648" i="5"/>
  <c r="P648" i="5"/>
  <c r="O648" i="5"/>
  <c r="Q647" i="5"/>
  <c r="R647" i="5"/>
  <c r="P647" i="5"/>
  <c r="O647" i="5"/>
  <c r="Q646" i="5"/>
  <c r="R646" i="5"/>
  <c r="P646" i="5"/>
  <c r="O646" i="5"/>
  <c r="Q645" i="5"/>
  <c r="R645" i="5"/>
  <c r="P645" i="5"/>
  <c r="O645" i="5"/>
  <c r="Q644" i="5"/>
  <c r="R644" i="5"/>
  <c r="P644" i="5"/>
  <c r="O644" i="5"/>
  <c r="Q643" i="5"/>
  <c r="R643" i="5"/>
  <c r="P643" i="5"/>
  <c r="O643" i="5"/>
  <c r="Q642" i="5"/>
  <c r="R642" i="5"/>
  <c r="P642" i="5"/>
  <c r="O642" i="5"/>
  <c r="Q641" i="5"/>
  <c r="R641" i="5"/>
  <c r="P641" i="5"/>
  <c r="O641" i="5"/>
  <c r="Q640" i="5"/>
  <c r="R640" i="5"/>
  <c r="P640" i="5"/>
  <c r="O640" i="5"/>
  <c r="Q639" i="5"/>
  <c r="R639" i="5"/>
  <c r="P639" i="5"/>
  <c r="O639" i="5"/>
  <c r="Q638" i="5"/>
  <c r="R638" i="5"/>
  <c r="P638" i="5"/>
  <c r="O638" i="5"/>
  <c r="Q637" i="5"/>
  <c r="R637" i="5"/>
  <c r="P637" i="5"/>
  <c r="O637" i="5"/>
  <c r="Q636" i="5"/>
  <c r="R636" i="5"/>
  <c r="P636" i="5"/>
  <c r="O636" i="5"/>
  <c r="Q635" i="5"/>
  <c r="R635" i="5"/>
  <c r="P635" i="5"/>
  <c r="O635" i="5"/>
  <c r="Q634" i="5"/>
  <c r="R634" i="5"/>
  <c r="P634" i="5"/>
  <c r="O634" i="5"/>
  <c r="Q633" i="5"/>
  <c r="R633" i="5"/>
  <c r="P633" i="5"/>
  <c r="O633" i="5"/>
  <c r="Q632" i="5"/>
  <c r="R632" i="5"/>
  <c r="P632" i="5"/>
  <c r="O632" i="5"/>
  <c r="Q631" i="5"/>
  <c r="R631" i="5"/>
  <c r="P631" i="5"/>
  <c r="O631" i="5"/>
  <c r="Q630" i="5"/>
  <c r="R630" i="5"/>
  <c r="P630" i="5"/>
  <c r="O630" i="5"/>
  <c r="Q629" i="5"/>
  <c r="R629" i="5"/>
  <c r="P629" i="5"/>
  <c r="O629" i="5"/>
  <c r="Q628" i="5"/>
  <c r="R628" i="5"/>
  <c r="P628" i="5"/>
  <c r="O628" i="5"/>
  <c r="Q627" i="5"/>
  <c r="R627" i="5"/>
  <c r="P627" i="5"/>
  <c r="O627" i="5"/>
  <c r="Q626" i="5"/>
  <c r="R626" i="5"/>
  <c r="P626" i="5"/>
  <c r="O626" i="5"/>
  <c r="Q625" i="5"/>
  <c r="R625" i="5"/>
  <c r="P625" i="5"/>
  <c r="O625" i="5"/>
  <c r="Q624" i="5"/>
  <c r="R624" i="5"/>
  <c r="P624" i="5"/>
  <c r="O624" i="5"/>
  <c r="Q623" i="5"/>
  <c r="R623" i="5"/>
  <c r="P623" i="5"/>
  <c r="O623" i="5"/>
  <c r="Q622" i="5"/>
  <c r="R622" i="5"/>
  <c r="P622" i="5"/>
  <c r="O622" i="5"/>
  <c r="Q621" i="5"/>
  <c r="R621" i="5"/>
  <c r="P621" i="5"/>
  <c r="O621" i="5"/>
  <c r="Q620" i="5"/>
  <c r="R620" i="5"/>
  <c r="P620" i="5"/>
  <c r="O620" i="5"/>
  <c r="Q619" i="5"/>
  <c r="R619" i="5"/>
  <c r="P619" i="5"/>
  <c r="O619" i="5"/>
  <c r="Q618" i="5"/>
  <c r="R618" i="5"/>
  <c r="P618" i="5"/>
  <c r="O618" i="5"/>
  <c r="Q617" i="5"/>
  <c r="R617" i="5"/>
  <c r="P617" i="5"/>
  <c r="O617" i="5"/>
  <c r="Q616" i="5"/>
  <c r="R616" i="5"/>
  <c r="P616" i="5"/>
  <c r="O616" i="5"/>
  <c r="Q615" i="5"/>
  <c r="R615" i="5"/>
  <c r="P615" i="5"/>
  <c r="O615" i="5"/>
  <c r="Q614" i="5"/>
  <c r="R614" i="5"/>
  <c r="P614" i="5"/>
  <c r="O614" i="5"/>
  <c r="Q613" i="5"/>
  <c r="R613" i="5"/>
  <c r="P613" i="5"/>
  <c r="O613" i="5"/>
  <c r="Q612" i="5"/>
  <c r="R612" i="5"/>
  <c r="P612" i="5"/>
  <c r="O612" i="5"/>
  <c r="Q611" i="5"/>
  <c r="R611" i="5"/>
  <c r="P611" i="5"/>
  <c r="O611" i="5"/>
  <c r="Q610" i="5"/>
  <c r="R610" i="5"/>
  <c r="P610" i="5"/>
  <c r="O610" i="5"/>
  <c r="Q609" i="5"/>
  <c r="R609" i="5"/>
  <c r="P609" i="5"/>
  <c r="O609" i="5"/>
  <c r="Q608" i="5"/>
  <c r="R608" i="5"/>
  <c r="P608" i="5"/>
  <c r="O608" i="5"/>
  <c r="Q607" i="5"/>
  <c r="R607" i="5"/>
  <c r="P607" i="5"/>
  <c r="O607" i="5"/>
  <c r="Q606" i="5"/>
  <c r="R606" i="5"/>
  <c r="P606" i="5"/>
  <c r="O606" i="5"/>
  <c r="Q605" i="5"/>
  <c r="R605" i="5"/>
  <c r="P605" i="5"/>
  <c r="O605" i="5"/>
  <c r="Q604" i="5"/>
  <c r="R604" i="5"/>
  <c r="P604" i="5"/>
  <c r="O604" i="5"/>
  <c r="Q603" i="5"/>
  <c r="R603" i="5"/>
  <c r="P603" i="5"/>
  <c r="O603" i="5"/>
  <c r="Q602" i="5"/>
  <c r="R602" i="5"/>
  <c r="P602" i="5"/>
  <c r="O602" i="5"/>
  <c r="Q601" i="5"/>
  <c r="R601" i="5"/>
  <c r="P601" i="5"/>
  <c r="O601" i="5"/>
  <c r="Q600" i="5"/>
  <c r="R600" i="5"/>
  <c r="P600" i="5"/>
  <c r="O600" i="5"/>
  <c r="Q599" i="5"/>
  <c r="R599" i="5"/>
  <c r="P599" i="5"/>
  <c r="O599" i="5"/>
  <c r="Q598" i="5"/>
  <c r="R598" i="5"/>
  <c r="P598" i="5"/>
  <c r="O598" i="5"/>
  <c r="Q597" i="5"/>
  <c r="R597" i="5"/>
  <c r="P597" i="5"/>
  <c r="O597" i="5"/>
  <c r="Q596" i="5"/>
  <c r="R596" i="5"/>
  <c r="P596" i="5"/>
  <c r="O596" i="5"/>
  <c r="Q595" i="5"/>
  <c r="R595" i="5"/>
  <c r="P595" i="5"/>
  <c r="O595" i="5"/>
  <c r="Q594" i="5"/>
  <c r="R594" i="5"/>
  <c r="P594" i="5"/>
  <c r="O594" i="5"/>
  <c r="Q593" i="5"/>
  <c r="R593" i="5"/>
  <c r="P593" i="5"/>
  <c r="O593" i="5"/>
  <c r="Q592" i="5"/>
  <c r="R592" i="5"/>
  <c r="P592" i="5"/>
  <c r="O592" i="5"/>
  <c r="Q591" i="5"/>
  <c r="R591" i="5"/>
  <c r="P591" i="5"/>
  <c r="O591" i="5"/>
  <c r="Q590" i="5"/>
  <c r="R590" i="5"/>
  <c r="P590" i="5"/>
  <c r="O590" i="5"/>
  <c r="Q589" i="5"/>
  <c r="R589" i="5"/>
  <c r="P589" i="5"/>
  <c r="O589" i="5"/>
  <c r="Q588" i="5"/>
  <c r="R588" i="5"/>
  <c r="P588" i="5"/>
  <c r="O588" i="5"/>
  <c r="Q587" i="5"/>
  <c r="R587" i="5"/>
  <c r="P587" i="5"/>
  <c r="O587" i="5"/>
  <c r="Q586" i="5"/>
  <c r="R586" i="5"/>
  <c r="P586" i="5"/>
  <c r="O586" i="5"/>
  <c r="Q585" i="5"/>
  <c r="R585" i="5"/>
  <c r="P585" i="5"/>
  <c r="O585" i="5"/>
  <c r="Q584" i="5"/>
  <c r="R584" i="5"/>
  <c r="P584" i="5"/>
  <c r="O584" i="5"/>
  <c r="Q583" i="5"/>
  <c r="R583" i="5"/>
  <c r="P583" i="5"/>
  <c r="O583" i="5"/>
  <c r="Q582" i="5"/>
  <c r="R582" i="5"/>
  <c r="P582" i="5"/>
  <c r="O582" i="5"/>
  <c r="Q581" i="5"/>
  <c r="R581" i="5"/>
  <c r="P581" i="5"/>
  <c r="O581" i="5"/>
  <c r="Q580" i="5"/>
  <c r="R580" i="5"/>
  <c r="P580" i="5"/>
  <c r="O580" i="5"/>
  <c r="Q579" i="5"/>
  <c r="R579" i="5"/>
  <c r="P579" i="5"/>
  <c r="O579" i="5"/>
  <c r="Q578" i="5"/>
  <c r="R578" i="5"/>
  <c r="P578" i="5"/>
  <c r="O578" i="5"/>
  <c r="Q577" i="5"/>
  <c r="R577" i="5"/>
  <c r="P577" i="5"/>
  <c r="O577" i="5"/>
  <c r="Q576" i="5"/>
  <c r="R576" i="5"/>
  <c r="P576" i="5"/>
  <c r="O576" i="5"/>
  <c r="Q575" i="5"/>
  <c r="R575" i="5"/>
  <c r="P575" i="5"/>
  <c r="O575" i="5"/>
  <c r="Q574" i="5"/>
  <c r="R574" i="5"/>
  <c r="P574" i="5"/>
  <c r="O574" i="5"/>
  <c r="Q573" i="5"/>
  <c r="R573" i="5"/>
  <c r="P573" i="5"/>
  <c r="O573" i="5"/>
  <c r="Q572" i="5"/>
  <c r="R572" i="5"/>
  <c r="P572" i="5"/>
  <c r="O572" i="5"/>
  <c r="Q571" i="5"/>
  <c r="R571" i="5"/>
  <c r="P571" i="5"/>
  <c r="O571" i="5"/>
  <c r="Q570" i="5"/>
  <c r="R570" i="5"/>
  <c r="P570" i="5"/>
  <c r="O570" i="5"/>
  <c r="Q569" i="5"/>
  <c r="R569" i="5"/>
  <c r="P569" i="5"/>
  <c r="O569" i="5"/>
  <c r="Q568" i="5"/>
  <c r="R568" i="5"/>
  <c r="P568" i="5"/>
  <c r="O568" i="5"/>
  <c r="Q567" i="5"/>
  <c r="R567" i="5"/>
  <c r="P567" i="5"/>
  <c r="O567" i="5"/>
  <c r="Q566" i="5"/>
  <c r="R566" i="5"/>
  <c r="P566" i="5"/>
  <c r="O566" i="5"/>
  <c r="Q565" i="5"/>
  <c r="R565" i="5"/>
  <c r="P565" i="5"/>
  <c r="O565" i="5"/>
  <c r="Q564" i="5"/>
  <c r="R564" i="5"/>
  <c r="P564" i="5"/>
  <c r="O564" i="5"/>
  <c r="Q563" i="5"/>
  <c r="R563" i="5"/>
  <c r="P563" i="5"/>
  <c r="O563" i="5"/>
  <c r="Q562" i="5"/>
  <c r="R562" i="5"/>
  <c r="P562" i="5"/>
  <c r="O562" i="5"/>
  <c r="Q561" i="5"/>
  <c r="R561" i="5"/>
  <c r="P561" i="5"/>
  <c r="O561" i="5"/>
  <c r="Q560" i="5"/>
  <c r="R560" i="5"/>
  <c r="P560" i="5"/>
  <c r="O560" i="5"/>
  <c r="Q559" i="5"/>
  <c r="R559" i="5"/>
  <c r="P559" i="5"/>
  <c r="O559" i="5"/>
  <c r="Q558" i="5"/>
  <c r="R558" i="5"/>
  <c r="P558" i="5"/>
  <c r="O558" i="5"/>
  <c r="Q557" i="5"/>
  <c r="R557" i="5"/>
  <c r="P557" i="5"/>
  <c r="O557" i="5"/>
  <c r="Q556" i="5"/>
  <c r="R556" i="5"/>
  <c r="P556" i="5"/>
  <c r="O556" i="5"/>
  <c r="Q555" i="5"/>
  <c r="R555" i="5"/>
  <c r="P555" i="5"/>
  <c r="O555" i="5"/>
  <c r="Q554" i="5"/>
  <c r="R554" i="5"/>
  <c r="P554" i="5"/>
  <c r="O554" i="5"/>
  <c r="Q553" i="5"/>
  <c r="R553" i="5"/>
  <c r="P553" i="5"/>
  <c r="O553" i="5"/>
  <c r="Q552" i="5"/>
  <c r="R552" i="5"/>
  <c r="P552" i="5"/>
  <c r="O552" i="5"/>
  <c r="Q551" i="5"/>
  <c r="R551" i="5"/>
  <c r="P551" i="5"/>
  <c r="O551" i="5"/>
  <c r="Q550" i="5"/>
  <c r="R550" i="5"/>
  <c r="P550" i="5"/>
  <c r="O550" i="5"/>
  <c r="Q549" i="5"/>
  <c r="R549" i="5"/>
  <c r="P549" i="5"/>
  <c r="O549" i="5"/>
  <c r="Q548" i="5"/>
  <c r="R548" i="5"/>
  <c r="P548" i="5"/>
  <c r="O548" i="5"/>
  <c r="Q547" i="5"/>
  <c r="R547" i="5"/>
  <c r="P547" i="5"/>
  <c r="O547" i="5"/>
  <c r="Q546" i="5"/>
  <c r="R546" i="5"/>
  <c r="P546" i="5"/>
  <c r="O546" i="5"/>
  <c r="Q545" i="5"/>
  <c r="R545" i="5"/>
  <c r="P545" i="5"/>
  <c r="O545" i="5"/>
  <c r="Q544" i="5"/>
  <c r="R544" i="5"/>
  <c r="P544" i="5"/>
  <c r="O544" i="5"/>
  <c r="Q543" i="5"/>
  <c r="R543" i="5"/>
  <c r="P543" i="5"/>
  <c r="O543" i="5"/>
  <c r="Q542" i="5"/>
  <c r="R542" i="5"/>
  <c r="P542" i="5"/>
  <c r="O542" i="5"/>
  <c r="Q541" i="5"/>
  <c r="R541" i="5"/>
  <c r="P541" i="5"/>
  <c r="O541" i="5"/>
  <c r="Q540" i="5"/>
  <c r="R540" i="5"/>
  <c r="P540" i="5"/>
  <c r="O540" i="5"/>
  <c r="Q539" i="5"/>
  <c r="R539" i="5"/>
  <c r="P539" i="5"/>
  <c r="O539" i="5"/>
  <c r="Q538" i="5"/>
  <c r="R538" i="5"/>
  <c r="P538" i="5"/>
  <c r="O538" i="5"/>
  <c r="Q537" i="5"/>
  <c r="R537" i="5"/>
  <c r="P537" i="5"/>
  <c r="O537" i="5"/>
  <c r="Q536" i="5"/>
  <c r="R536" i="5"/>
  <c r="P536" i="5"/>
  <c r="O536" i="5"/>
  <c r="Q535" i="5"/>
  <c r="R535" i="5"/>
  <c r="P535" i="5"/>
  <c r="O535" i="5"/>
  <c r="Q534" i="5"/>
  <c r="R534" i="5"/>
  <c r="P534" i="5"/>
  <c r="O534" i="5"/>
  <c r="Q533" i="5"/>
  <c r="R533" i="5"/>
  <c r="P533" i="5"/>
  <c r="O533" i="5"/>
  <c r="Q532" i="5"/>
  <c r="R532" i="5"/>
  <c r="P532" i="5"/>
  <c r="O532" i="5"/>
  <c r="Q531" i="5"/>
  <c r="R531" i="5"/>
  <c r="P531" i="5"/>
  <c r="O531" i="5"/>
  <c r="Q530" i="5"/>
  <c r="R530" i="5"/>
  <c r="P530" i="5"/>
  <c r="O530" i="5"/>
  <c r="Q529" i="5"/>
  <c r="R529" i="5"/>
  <c r="P529" i="5"/>
  <c r="O529" i="5"/>
  <c r="Q528" i="5"/>
  <c r="R528" i="5"/>
  <c r="P528" i="5"/>
  <c r="O528" i="5"/>
  <c r="Q527" i="5"/>
  <c r="R527" i="5"/>
  <c r="P527" i="5"/>
  <c r="O527" i="5"/>
  <c r="Q526" i="5"/>
  <c r="R526" i="5"/>
  <c r="P526" i="5"/>
  <c r="O526" i="5"/>
  <c r="Q525" i="5"/>
  <c r="R525" i="5"/>
  <c r="P525" i="5"/>
  <c r="O525" i="5"/>
  <c r="Q524" i="5"/>
  <c r="R524" i="5"/>
  <c r="P524" i="5"/>
  <c r="O524" i="5"/>
  <c r="Q523" i="5"/>
  <c r="R523" i="5"/>
  <c r="P523" i="5"/>
  <c r="O523" i="5"/>
  <c r="Q522" i="5"/>
  <c r="R522" i="5"/>
  <c r="P522" i="5"/>
  <c r="O522" i="5"/>
  <c r="Q521" i="5"/>
  <c r="R521" i="5"/>
  <c r="P521" i="5"/>
  <c r="O521" i="5"/>
  <c r="Q520" i="5"/>
  <c r="R520" i="5"/>
  <c r="P520" i="5"/>
  <c r="O520" i="5"/>
  <c r="Q519" i="5"/>
  <c r="R519" i="5"/>
  <c r="P519" i="5"/>
  <c r="O519" i="5"/>
  <c r="Q518" i="5"/>
  <c r="R518" i="5"/>
  <c r="P518" i="5"/>
  <c r="O518" i="5"/>
  <c r="Q517" i="5"/>
  <c r="R517" i="5"/>
  <c r="P517" i="5"/>
  <c r="O517" i="5"/>
  <c r="Q516" i="5"/>
  <c r="R516" i="5"/>
  <c r="P516" i="5"/>
  <c r="O516" i="5"/>
  <c r="Q515" i="5"/>
  <c r="R515" i="5"/>
  <c r="P515" i="5"/>
  <c r="O515" i="5"/>
  <c r="Q514" i="5"/>
  <c r="R514" i="5"/>
  <c r="P514" i="5"/>
  <c r="O514" i="5"/>
  <c r="Q513" i="5"/>
  <c r="R513" i="5"/>
  <c r="P513" i="5"/>
  <c r="O513" i="5"/>
  <c r="Q512" i="5"/>
  <c r="R512" i="5"/>
  <c r="P512" i="5"/>
  <c r="O512" i="5"/>
  <c r="Q511" i="5"/>
  <c r="R511" i="5"/>
  <c r="P511" i="5"/>
  <c r="O511" i="5"/>
  <c r="Q510" i="5"/>
  <c r="R510" i="5"/>
  <c r="P510" i="5"/>
  <c r="O510" i="5"/>
  <c r="Q509" i="5"/>
  <c r="R509" i="5"/>
  <c r="P509" i="5"/>
  <c r="O509" i="5"/>
  <c r="Q508" i="5"/>
  <c r="R508" i="5"/>
  <c r="P508" i="5"/>
  <c r="O508" i="5"/>
  <c r="Q507" i="5"/>
  <c r="R507" i="5"/>
  <c r="P507" i="5"/>
  <c r="O507" i="5"/>
  <c r="Q506" i="5"/>
  <c r="R506" i="5"/>
  <c r="P506" i="5"/>
  <c r="O506" i="5"/>
  <c r="Q505" i="5"/>
  <c r="R505" i="5"/>
  <c r="P505" i="5"/>
  <c r="O505" i="5"/>
  <c r="Q504" i="5"/>
  <c r="R504" i="5"/>
  <c r="P504" i="5"/>
  <c r="O504" i="5"/>
  <c r="Q503" i="5"/>
  <c r="R503" i="5"/>
  <c r="P503" i="5"/>
  <c r="O503" i="5"/>
  <c r="Q502" i="5"/>
  <c r="R502" i="5"/>
  <c r="P502" i="5"/>
  <c r="O502" i="5"/>
  <c r="Q501" i="5"/>
  <c r="R501" i="5"/>
  <c r="P501" i="5"/>
  <c r="O501" i="5"/>
  <c r="Q500" i="5"/>
  <c r="R500" i="5"/>
  <c r="P500" i="5"/>
  <c r="O500" i="5"/>
  <c r="Q499" i="5"/>
  <c r="R499" i="5"/>
  <c r="P499" i="5"/>
  <c r="O499" i="5"/>
  <c r="Q498" i="5"/>
  <c r="R498" i="5"/>
  <c r="P498" i="5"/>
  <c r="O498" i="5"/>
  <c r="Q497" i="5"/>
  <c r="R497" i="5"/>
  <c r="P497" i="5"/>
  <c r="O497" i="5"/>
  <c r="Q496" i="5"/>
  <c r="R496" i="5"/>
  <c r="P496" i="5"/>
  <c r="O496" i="5"/>
  <c r="Q495" i="5"/>
  <c r="R495" i="5"/>
  <c r="P495" i="5"/>
  <c r="O495" i="5"/>
  <c r="Q494" i="5"/>
  <c r="R494" i="5"/>
  <c r="P494" i="5"/>
  <c r="O494" i="5"/>
  <c r="Q493" i="5"/>
  <c r="R493" i="5"/>
  <c r="P493" i="5"/>
  <c r="O493" i="5"/>
  <c r="Q492" i="5"/>
  <c r="R492" i="5"/>
  <c r="P492" i="5"/>
  <c r="O492" i="5"/>
  <c r="Q491" i="5"/>
  <c r="R491" i="5"/>
  <c r="P491" i="5"/>
  <c r="O491" i="5"/>
  <c r="Q490" i="5"/>
  <c r="R490" i="5"/>
  <c r="P490" i="5"/>
  <c r="O490" i="5"/>
  <c r="Q489" i="5"/>
  <c r="R489" i="5"/>
  <c r="P489" i="5"/>
  <c r="O489" i="5"/>
  <c r="Q488" i="5"/>
  <c r="R488" i="5"/>
  <c r="P488" i="5"/>
  <c r="O488" i="5"/>
  <c r="Q487" i="5"/>
  <c r="R487" i="5"/>
  <c r="P487" i="5"/>
  <c r="O487" i="5"/>
  <c r="Q486" i="5"/>
  <c r="R486" i="5"/>
  <c r="P486" i="5"/>
  <c r="O486" i="5"/>
  <c r="Q485" i="5"/>
  <c r="R485" i="5"/>
  <c r="P485" i="5"/>
  <c r="O485" i="5"/>
  <c r="Q484" i="5"/>
  <c r="R484" i="5"/>
  <c r="P484" i="5"/>
  <c r="O484" i="5"/>
  <c r="Q483" i="5"/>
  <c r="R483" i="5"/>
  <c r="P483" i="5"/>
  <c r="O483" i="5"/>
  <c r="Q482" i="5"/>
  <c r="R482" i="5"/>
  <c r="P482" i="5"/>
  <c r="O482" i="5"/>
  <c r="Q481" i="5"/>
  <c r="R481" i="5"/>
  <c r="P481" i="5"/>
  <c r="O481" i="5"/>
  <c r="Q480" i="5"/>
  <c r="R480" i="5"/>
  <c r="P480" i="5"/>
  <c r="O480" i="5"/>
  <c r="Q479" i="5"/>
  <c r="R479" i="5"/>
  <c r="P479" i="5"/>
  <c r="O479" i="5"/>
  <c r="Q478" i="5"/>
  <c r="R478" i="5"/>
  <c r="P478" i="5"/>
  <c r="O478" i="5"/>
  <c r="Q477" i="5"/>
  <c r="R477" i="5"/>
  <c r="P477" i="5"/>
  <c r="O477" i="5"/>
  <c r="Q476" i="5"/>
  <c r="R476" i="5"/>
  <c r="P476" i="5"/>
  <c r="O476" i="5"/>
  <c r="Q475" i="5"/>
  <c r="R475" i="5"/>
  <c r="P475" i="5"/>
  <c r="O475" i="5"/>
  <c r="Q474" i="5"/>
  <c r="R474" i="5"/>
  <c r="P474" i="5"/>
  <c r="O474" i="5"/>
  <c r="Q473" i="5"/>
  <c r="R473" i="5"/>
  <c r="P473" i="5"/>
  <c r="O473" i="5"/>
  <c r="Q472" i="5"/>
  <c r="R472" i="5"/>
  <c r="P472" i="5"/>
  <c r="O472" i="5"/>
  <c r="Q471" i="5"/>
  <c r="R471" i="5"/>
  <c r="P471" i="5"/>
  <c r="O471" i="5"/>
  <c r="Q470" i="5"/>
  <c r="R470" i="5"/>
  <c r="P470" i="5"/>
  <c r="O470" i="5"/>
  <c r="Q469" i="5"/>
  <c r="R469" i="5"/>
  <c r="P469" i="5"/>
  <c r="O469" i="5"/>
  <c r="Q468" i="5"/>
  <c r="R468" i="5"/>
  <c r="P468" i="5"/>
  <c r="O468" i="5"/>
  <c r="Q467" i="5"/>
  <c r="R467" i="5"/>
  <c r="P467" i="5"/>
  <c r="O467" i="5"/>
  <c r="Q466" i="5"/>
  <c r="R466" i="5"/>
  <c r="P466" i="5"/>
  <c r="O466" i="5"/>
  <c r="Q465" i="5"/>
  <c r="R465" i="5"/>
  <c r="P465" i="5"/>
  <c r="O465" i="5"/>
  <c r="Q464" i="5"/>
  <c r="R464" i="5"/>
  <c r="P464" i="5"/>
  <c r="O464" i="5"/>
  <c r="Q463" i="5"/>
  <c r="R463" i="5"/>
  <c r="P463" i="5"/>
  <c r="O463" i="5"/>
  <c r="Q462" i="5"/>
  <c r="R462" i="5"/>
  <c r="P462" i="5"/>
  <c r="O462" i="5"/>
  <c r="Q461" i="5"/>
  <c r="R461" i="5"/>
  <c r="P461" i="5"/>
  <c r="O461" i="5"/>
  <c r="Q460" i="5"/>
  <c r="R460" i="5"/>
  <c r="P460" i="5"/>
  <c r="O460" i="5"/>
  <c r="Q459" i="5"/>
  <c r="R459" i="5"/>
  <c r="P459" i="5"/>
  <c r="O459" i="5"/>
  <c r="Q458" i="5"/>
  <c r="R458" i="5"/>
  <c r="P458" i="5"/>
  <c r="O458" i="5"/>
  <c r="Q457" i="5"/>
  <c r="R457" i="5"/>
  <c r="P457" i="5"/>
  <c r="O457" i="5"/>
  <c r="Q456" i="5"/>
  <c r="R456" i="5"/>
  <c r="P456" i="5"/>
  <c r="O456" i="5"/>
  <c r="Q455" i="5"/>
  <c r="R455" i="5"/>
  <c r="P455" i="5"/>
  <c r="O455" i="5"/>
  <c r="Q454" i="5"/>
  <c r="R454" i="5"/>
  <c r="P454" i="5"/>
  <c r="O454" i="5"/>
  <c r="Q453" i="5"/>
  <c r="R453" i="5"/>
  <c r="P453" i="5"/>
  <c r="O453" i="5"/>
  <c r="Q452" i="5"/>
  <c r="R452" i="5"/>
  <c r="P452" i="5"/>
  <c r="O452" i="5"/>
  <c r="Q451" i="5"/>
  <c r="R451" i="5"/>
  <c r="P451" i="5"/>
  <c r="O451" i="5"/>
  <c r="Q450" i="5"/>
  <c r="R450" i="5"/>
  <c r="P450" i="5"/>
  <c r="O450" i="5"/>
  <c r="Q449" i="5"/>
  <c r="R449" i="5"/>
  <c r="P449" i="5"/>
  <c r="O449" i="5"/>
  <c r="Q448" i="5"/>
  <c r="R448" i="5"/>
  <c r="P448" i="5"/>
  <c r="O448" i="5"/>
  <c r="Q447" i="5"/>
  <c r="R447" i="5"/>
  <c r="P447" i="5"/>
  <c r="O447" i="5"/>
  <c r="Q446" i="5"/>
  <c r="R446" i="5"/>
  <c r="P446" i="5"/>
  <c r="O446" i="5"/>
  <c r="Q445" i="5"/>
  <c r="R445" i="5"/>
  <c r="P445" i="5"/>
  <c r="O445" i="5"/>
  <c r="Q444" i="5"/>
  <c r="R444" i="5"/>
  <c r="P444" i="5"/>
  <c r="O444" i="5"/>
  <c r="Q443" i="5"/>
  <c r="R443" i="5"/>
  <c r="P443" i="5"/>
  <c r="O443" i="5"/>
  <c r="Q442" i="5"/>
  <c r="R442" i="5"/>
  <c r="P442" i="5"/>
  <c r="O442" i="5"/>
  <c r="Q441" i="5"/>
  <c r="R441" i="5"/>
  <c r="P441" i="5"/>
  <c r="O441" i="5"/>
  <c r="Q440" i="5"/>
  <c r="R440" i="5"/>
  <c r="P440" i="5"/>
  <c r="O440" i="5"/>
  <c r="Q439" i="5"/>
  <c r="R439" i="5"/>
  <c r="P439" i="5"/>
  <c r="O439" i="5"/>
  <c r="Q438" i="5"/>
  <c r="R438" i="5"/>
  <c r="P438" i="5"/>
  <c r="O438" i="5"/>
  <c r="Q437" i="5"/>
  <c r="R437" i="5"/>
  <c r="P437" i="5"/>
  <c r="O437" i="5"/>
  <c r="Q436" i="5"/>
  <c r="R436" i="5"/>
  <c r="P436" i="5"/>
  <c r="O436" i="5"/>
  <c r="Q435" i="5"/>
  <c r="R435" i="5"/>
  <c r="P435" i="5"/>
  <c r="O435" i="5"/>
  <c r="Q434" i="5"/>
  <c r="R434" i="5"/>
  <c r="P434" i="5"/>
  <c r="O434" i="5"/>
  <c r="Q433" i="5"/>
  <c r="R433" i="5"/>
  <c r="P433" i="5"/>
  <c r="O433" i="5"/>
  <c r="Q432" i="5"/>
  <c r="R432" i="5"/>
  <c r="P432" i="5"/>
  <c r="O432" i="5"/>
  <c r="Q431" i="5"/>
  <c r="R431" i="5"/>
  <c r="P431" i="5"/>
  <c r="O431" i="5"/>
  <c r="Q430" i="5"/>
  <c r="R430" i="5"/>
  <c r="P430" i="5"/>
  <c r="O430" i="5"/>
  <c r="Q429" i="5"/>
  <c r="R429" i="5"/>
  <c r="P429" i="5"/>
  <c r="O429" i="5"/>
  <c r="Q428" i="5"/>
  <c r="R428" i="5"/>
  <c r="P428" i="5"/>
  <c r="O428" i="5"/>
  <c r="Q427" i="5"/>
  <c r="R427" i="5"/>
  <c r="P427" i="5"/>
  <c r="O427" i="5"/>
  <c r="Q426" i="5"/>
  <c r="R426" i="5"/>
  <c r="P426" i="5"/>
  <c r="O426" i="5"/>
  <c r="Q425" i="5"/>
  <c r="R425" i="5"/>
  <c r="P425" i="5"/>
  <c r="O425" i="5"/>
  <c r="Q424" i="5"/>
  <c r="R424" i="5"/>
  <c r="P424" i="5"/>
  <c r="O424" i="5"/>
  <c r="Q423" i="5"/>
  <c r="R423" i="5"/>
  <c r="P423" i="5"/>
  <c r="O423" i="5"/>
  <c r="Q422" i="5"/>
  <c r="R422" i="5"/>
  <c r="P422" i="5"/>
  <c r="O422" i="5"/>
  <c r="Q421" i="5"/>
  <c r="R421" i="5"/>
  <c r="P421" i="5"/>
  <c r="O421" i="5"/>
  <c r="Q420" i="5"/>
  <c r="R420" i="5"/>
  <c r="P420" i="5"/>
  <c r="O420" i="5"/>
  <c r="Q419" i="5"/>
  <c r="R419" i="5"/>
  <c r="P419" i="5"/>
  <c r="O419" i="5"/>
  <c r="Q418" i="5"/>
  <c r="R418" i="5"/>
  <c r="P418" i="5"/>
  <c r="O418" i="5"/>
  <c r="Q417" i="5"/>
  <c r="R417" i="5"/>
  <c r="P417" i="5"/>
  <c r="O417" i="5"/>
  <c r="Q416" i="5"/>
  <c r="R416" i="5"/>
  <c r="P416" i="5"/>
  <c r="O416" i="5"/>
  <c r="Q415" i="5"/>
  <c r="R415" i="5"/>
  <c r="P415" i="5"/>
  <c r="O415" i="5"/>
  <c r="Q414" i="5"/>
  <c r="R414" i="5"/>
  <c r="P414" i="5"/>
  <c r="O414" i="5"/>
  <c r="Q413" i="5"/>
  <c r="R413" i="5"/>
  <c r="P413" i="5"/>
  <c r="O413" i="5"/>
  <c r="Q412" i="5"/>
  <c r="R412" i="5"/>
  <c r="P412" i="5"/>
  <c r="O412" i="5"/>
  <c r="Q411" i="5"/>
  <c r="R411" i="5"/>
  <c r="P411" i="5"/>
  <c r="O411" i="5"/>
  <c r="Q410" i="5"/>
  <c r="R410" i="5"/>
  <c r="P410" i="5"/>
  <c r="O410" i="5"/>
  <c r="Q409" i="5"/>
  <c r="R409" i="5"/>
  <c r="P409" i="5"/>
  <c r="O409" i="5"/>
  <c r="Q408" i="5"/>
  <c r="R408" i="5"/>
  <c r="P408" i="5"/>
  <c r="O408" i="5"/>
  <c r="Q407" i="5"/>
  <c r="R407" i="5"/>
  <c r="P407" i="5"/>
  <c r="O407" i="5"/>
  <c r="Q406" i="5"/>
  <c r="R406" i="5"/>
  <c r="P406" i="5"/>
  <c r="O406" i="5"/>
  <c r="Q405" i="5"/>
  <c r="R405" i="5"/>
  <c r="P405" i="5"/>
  <c r="O405" i="5"/>
  <c r="Q404" i="5"/>
  <c r="R404" i="5"/>
  <c r="P404" i="5"/>
  <c r="O404" i="5"/>
  <c r="Q403" i="5"/>
  <c r="R403" i="5"/>
  <c r="P403" i="5"/>
  <c r="O403" i="5"/>
  <c r="Q402" i="5"/>
  <c r="R402" i="5"/>
  <c r="P402" i="5"/>
  <c r="O402" i="5"/>
  <c r="Q401" i="5"/>
  <c r="R401" i="5"/>
  <c r="P401" i="5"/>
  <c r="O401" i="5"/>
  <c r="Q400" i="5"/>
  <c r="R400" i="5"/>
  <c r="P400" i="5"/>
  <c r="O400" i="5"/>
  <c r="Q399" i="5"/>
  <c r="R399" i="5"/>
  <c r="P399" i="5"/>
  <c r="O399" i="5"/>
  <c r="Q398" i="5"/>
  <c r="R398" i="5"/>
  <c r="P398" i="5"/>
  <c r="O398" i="5"/>
  <c r="Q397" i="5"/>
  <c r="R397" i="5"/>
  <c r="P397" i="5"/>
  <c r="O397" i="5"/>
  <c r="Q396" i="5"/>
  <c r="R396" i="5"/>
  <c r="P396" i="5"/>
  <c r="O396" i="5"/>
  <c r="Q395" i="5"/>
  <c r="R395" i="5"/>
  <c r="P395" i="5"/>
  <c r="O395" i="5"/>
  <c r="Q394" i="5"/>
  <c r="R394" i="5"/>
  <c r="P394" i="5"/>
  <c r="O394" i="5"/>
  <c r="Q393" i="5"/>
  <c r="R393" i="5"/>
  <c r="P393" i="5"/>
  <c r="O393" i="5"/>
  <c r="Q392" i="5"/>
  <c r="R392" i="5"/>
  <c r="P392" i="5"/>
  <c r="O392" i="5"/>
  <c r="Q391" i="5"/>
  <c r="R391" i="5"/>
  <c r="P391" i="5"/>
  <c r="O391" i="5"/>
  <c r="Q390" i="5"/>
  <c r="R390" i="5"/>
  <c r="P390" i="5"/>
  <c r="O390" i="5"/>
  <c r="Q389" i="5"/>
  <c r="R389" i="5"/>
  <c r="P389" i="5"/>
  <c r="O389" i="5"/>
  <c r="Q388" i="5"/>
  <c r="R388" i="5"/>
  <c r="P388" i="5"/>
  <c r="O388" i="5"/>
  <c r="Q387" i="5"/>
  <c r="R387" i="5"/>
  <c r="P387" i="5"/>
  <c r="O387" i="5"/>
  <c r="Q386" i="5"/>
  <c r="R386" i="5"/>
  <c r="P386" i="5"/>
  <c r="O386" i="5"/>
  <c r="Q385" i="5"/>
  <c r="R385" i="5"/>
  <c r="P385" i="5"/>
  <c r="O385" i="5"/>
  <c r="Q384" i="5"/>
  <c r="R384" i="5"/>
  <c r="P384" i="5"/>
  <c r="O384" i="5"/>
  <c r="Q383" i="5"/>
  <c r="R383" i="5"/>
  <c r="P383" i="5"/>
  <c r="O383" i="5"/>
  <c r="Q382" i="5"/>
  <c r="R382" i="5"/>
  <c r="P382" i="5"/>
  <c r="O382" i="5"/>
  <c r="Q381" i="5"/>
  <c r="R381" i="5"/>
  <c r="P381" i="5"/>
  <c r="O381" i="5"/>
  <c r="Q380" i="5"/>
  <c r="R380" i="5"/>
  <c r="P380" i="5"/>
  <c r="O380" i="5"/>
  <c r="Q379" i="5"/>
  <c r="R379" i="5"/>
  <c r="P379" i="5"/>
  <c r="O379" i="5"/>
  <c r="Q378" i="5"/>
  <c r="R378" i="5"/>
  <c r="P378" i="5"/>
  <c r="O378" i="5"/>
  <c r="Q377" i="5"/>
  <c r="R377" i="5"/>
  <c r="P377" i="5"/>
  <c r="O377" i="5"/>
  <c r="Q376" i="5"/>
  <c r="R376" i="5"/>
  <c r="P376" i="5"/>
  <c r="O376" i="5"/>
  <c r="Q375" i="5"/>
  <c r="R375" i="5"/>
  <c r="P375" i="5"/>
  <c r="O375" i="5"/>
  <c r="Q374" i="5"/>
  <c r="R374" i="5"/>
  <c r="P374" i="5"/>
  <c r="O374" i="5"/>
  <c r="Q373" i="5"/>
  <c r="R373" i="5"/>
  <c r="P373" i="5"/>
  <c r="O373" i="5"/>
  <c r="Q372" i="5"/>
  <c r="R372" i="5"/>
  <c r="P372" i="5"/>
  <c r="O372" i="5"/>
  <c r="Q371" i="5"/>
  <c r="R371" i="5"/>
  <c r="P371" i="5"/>
  <c r="O371" i="5"/>
  <c r="Q370" i="5"/>
  <c r="R370" i="5"/>
  <c r="P370" i="5"/>
  <c r="O370" i="5"/>
  <c r="Q369" i="5"/>
  <c r="R369" i="5"/>
  <c r="P369" i="5"/>
  <c r="O369" i="5"/>
  <c r="Q368" i="5"/>
  <c r="R368" i="5"/>
  <c r="P368" i="5"/>
  <c r="O368" i="5"/>
  <c r="Q367" i="5"/>
  <c r="R367" i="5"/>
  <c r="P367" i="5"/>
  <c r="O367" i="5"/>
  <c r="Q366" i="5"/>
  <c r="R366" i="5"/>
  <c r="P366" i="5"/>
  <c r="O366" i="5"/>
  <c r="Q365" i="5"/>
  <c r="R365" i="5"/>
  <c r="P365" i="5"/>
  <c r="O365" i="5"/>
  <c r="Q364" i="5"/>
  <c r="R364" i="5"/>
  <c r="P364" i="5"/>
  <c r="O364" i="5"/>
  <c r="Q363" i="5"/>
  <c r="R363" i="5"/>
  <c r="P363" i="5"/>
  <c r="O363" i="5"/>
  <c r="Q362" i="5"/>
  <c r="R362" i="5"/>
  <c r="P362" i="5"/>
  <c r="O362" i="5"/>
  <c r="Q361" i="5"/>
  <c r="R361" i="5"/>
  <c r="P361" i="5"/>
  <c r="O361" i="5"/>
  <c r="Q360" i="5"/>
  <c r="R360" i="5"/>
  <c r="P360" i="5"/>
  <c r="O360" i="5"/>
  <c r="Q359" i="5"/>
  <c r="R359" i="5"/>
  <c r="P359" i="5"/>
  <c r="O359" i="5"/>
  <c r="Q358" i="5"/>
  <c r="R358" i="5"/>
  <c r="P358" i="5"/>
  <c r="O358" i="5"/>
  <c r="Q357" i="5"/>
  <c r="R357" i="5"/>
  <c r="P357" i="5"/>
  <c r="O357" i="5"/>
  <c r="Q356" i="5"/>
  <c r="R356" i="5"/>
  <c r="P356" i="5"/>
  <c r="O356" i="5"/>
  <c r="Q355" i="5"/>
  <c r="R355" i="5"/>
  <c r="P355" i="5"/>
  <c r="O355" i="5"/>
  <c r="Q354" i="5"/>
  <c r="R354" i="5"/>
  <c r="P354" i="5"/>
  <c r="O354" i="5"/>
  <c r="Q353" i="5"/>
  <c r="R353" i="5"/>
  <c r="P353" i="5"/>
  <c r="O353" i="5"/>
  <c r="Q352" i="5"/>
  <c r="R352" i="5"/>
  <c r="P352" i="5"/>
  <c r="O352" i="5"/>
  <c r="Q351" i="5"/>
  <c r="R351" i="5"/>
  <c r="P351" i="5"/>
  <c r="O351" i="5"/>
  <c r="Q350" i="5"/>
  <c r="R350" i="5"/>
  <c r="P350" i="5"/>
  <c r="O350" i="5"/>
  <c r="Q349" i="5"/>
  <c r="R349" i="5"/>
  <c r="P349" i="5"/>
  <c r="O349" i="5"/>
  <c r="Q348" i="5"/>
  <c r="R348" i="5"/>
  <c r="P348" i="5"/>
  <c r="O348" i="5"/>
  <c r="Q347" i="5"/>
  <c r="R347" i="5"/>
  <c r="P347" i="5"/>
  <c r="O347" i="5"/>
  <c r="Q346" i="5"/>
  <c r="R346" i="5"/>
  <c r="P346" i="5"/>
  <c r="O346" i="5"/>
  <c r="Q345" i="5"/>
  <c r="R345" i="5"/>
  <c r="P345" i="5"/>
  <c r="O345" i="5"/>
  <c r="Q344" i="5"/>
  <c r="R344" i="5"/>
  <c r="P344" i="5"/>
  <c r="O344" i="5"/>
  <c r="Q343" i="5"/>
  <c r="R343" i="5"/>
  <c r="P343" i="5"/>
  <c r="O343" i="5"/>
  <c r="Q342" i="5"/>
  <c r="R342" i="5"/>
  <c r="P342" i="5"/>
  <c r="O342" i="5"/>
  <c r="Q341" i="5"/>
  <c r="R341" i="5"/>
  <c r="P341" i="5"/>
  <c r="O341" i="5"/>
  <c r="Q340" i="5"/>
  <c r="R340" i="5"/>
  <c r="P340" i="5"/>
  <c r="O340" i="5"/>
  <c r="Q339" i="5"/>
  <c r="R339" i="5"/>
  <c r="P339" i="5"/>
  <c r="O339" i="5"/>
  <c r="Q338" i="5"/>
  <c r="R338" i="5"/>
  <c r="P338" i="5"/>
  <c r="O338" i="5"/>
  <c r="Q337" i="5"/>
  <c r="R337" i="5"/>
  <c r="P337" i="5"/>
  <c r="O337" i="5"/>
  <c r="Q336" i="5"/>
  <c r="R336" i="5"/>
  <c r="P336" i="5"/>
  <c r="O336" i="5"/>
  <c r="Q335" i="5"/>
  <c r="R335" i="5"/>
  <c r="P335" i="5"/>
  <c r="O335" i="5"/>
  <c r="Q334" i="5"/>
  <c r="R334" i="5"/>
  <c r="P334" i="5"/>
  <c r="O334" i="5"/>
  <c r="Q333" i="5"/>
  <c r="R333" i="5"/>
  <c r="P333" i="5"/>
  <c r="O333" i="5"/>
  <c r="Q332" i="5"/>
  <c r="R332" i="5"/>
  <c r="P332" i="5"/>
  <c r="O332" i="5"/>
  <c r="Q331" i="5"/>
  <c r="R331" i="5"/>
  <c r="P331" i="5"/>
  <c r="O331" i="5"/>
  <c r="Q330" i="5"/>
  <c r="R330" i="5"/>
  <c r="P330" i="5"/>
  <c r="O330" i="5"/>
  <c r="Q329" i="5"/>
  <c r="R329" i="5"/>
  <c r="P329" i="5"/>
  <c r="O329" i="5"/>
  <c r="Q328" i="5"/>
  <c r="R328" i="5"/>
  <c r="P328" i="5"/>
  <c r="O328" i="5"/>
  <c r="Q327" i="5"/>
  <c r="R327" i="5"/>
  <c r="P327" i="5"/>
  <c r="O327" i="5"/>
  <c r="Q326" i="5"/>
  <c r="R326" i="5"/>
  <c r="P326" i="5"/>
  <c r="O326" i="5"/>
  <c r="Q325" i="5"/>
  <c r="R325" i="5"/>
  <c r="P325" i="5"/>
  <c r="O325" i="5"/>
  <c r="Q324" i="5"/>
  <c r="R324" i="5"/>
  <c r="P324" i="5"/>
  <c r="O324" i="5"/>
  <c r="Q323" i="5"/>
  <c r="R323" i="5"/>
  <c r="P323" i="5"/>
  <c r="O323" i="5"/>
  <c r="Q322" i="5"/>
  <c r="R322" i="5"/>
  <c r="P322" i="5"/>
  <c r="O322" i="5"/>
  <c r="Q321" i="5"/>
  <c r="R321" i="5"/>
  <c r="P321" i="5"/>
  <c r="O321" i="5"/>
  <c r="Q320" i="5"/>
  <c r="R320" i="5"/>
  <c r="P320" i="5"/>
  <c r="O320" i="5"/>
  <c r="Q319" i="5"/>
  <c r="R319" i="5"/>
  <c r="P319" i="5"/>
  <c r="O319" i="5"/>
  <c r="Q318" i="5"/>
  <c r="R318" i="5"/>
  <c r="P318" i="5"/>
  <c r="O318" i="5"/>
  <c r="Q317" i="5"/>
  <c r="R317" i="5"/>
  <c r="P317" i="5"/>
  <c r="O317" i="5"/>
  <c r="Q316" i="5"/>
  <c r="R316" i="5"/>
  <c r="P316" i="5"/>
  <c r="O316" i="5"/>
  <c r="Q315" i="5"/>
  <c r="R315" i="5"/>
  <c r="P315" i="5"/>
  <c r="O315" i="5"/>
  <c r="Q314" i="5"/>
  <c r="R314" i="5"/>
  <c r="P314" i="5"/>
  <c r="O314" i="5"/>
  <c r="Q313" i="5"/>
  <c r="R313" i="5"/>
  <c r="P313" i="5"/>
  <c r="O313" i="5"/>
  <c r="Q312" i="5"/>
  <c r="R312" i="5"/>
  <c r="P312" i="5"/>
  <c r="O312" i="5"/>
  <c r="Q311" i="5"/>
  <c r="R311" i="5"/>
  <c r="P311" i="5"/>
  <c r="O311" i="5"/>
  <c r="Q310" i="5"/>
  <c r="R310" i="5"/>
  <c r="P310" i="5"/>
  <c r="O310" i="5"/>
  <c r="Q309" i="5"/>
  <c r="R309" i="5"/>
  <c r="P309" i="5"/>
  <c r="O309" i="5"/>
  <c r="Q308" i="5"/>
  <c r="R308" i="5"/>
  <c r="P308" i="5"/>
  <c r="O308" i="5"/>
  <c r="Q307" i="5"/>
  <c r="R307" i="5"/>
  <c r="P307" i="5"/>
  <c r="O307" i="5"/>
  <c r="Q306" i="5"/>
  <c r="R306" i="5"/>
  <c r="P306" i="5"/>
  <c r="O306" i="5"/>
  <c r="Q305" i="5"/>
  <c r="R305" i="5"/>
  <c r="P305" i="5"/>
  <c r="O305" i="5"/>
  <c r="Q304" i="5"/>
  <c r="R304" i="5"/>
  <c r="P304" i="5"/>
  <c r="O304" i="5"/>
  <c r="Q303" i="5"/>
  <c r="R303" i="5"/>
  <c r="P303" i="5"/>
  <c r="O303" i="5"/>
  <c r="Q302" i="5"/>
  <c r="R302" i="5"/>
  <c r="P302" i="5"/>
  <c r="O302" i="5"/>
  <c r="Q301" i="5"/>
  <c r="R301" i="5"/>
  <c r="P301" i="5"/>
  <c r="O301" i="5"/>
  <c r="Q300" i="5"/>
  <c r="R300" i="5"/>
  <c r="P300" i="5"/>
  <c r="O300" i="5"/>
  <c r="Q299" i="5"/>
  <c r="R299" i="5"/>
  <c r="P299" i="5"/>
  <c r="O299" i="5"/>
  <c r="Q298" i="5"/>
  <c r="R298" i="5"/>
  <c r="P298" i="5"/>
  <c r="O298" i="5"/>
  <c r="Q297" i="5"/>
  <c r="R297" i="5"/>
  <c r="P297" i="5"/>
  <c r="O297" i="5"/>
  <c r="Q296" i="5"/>
  <c r="R296" i="5"/>
  <c r="P296" i="5"/>
  <c r="O296" i="5"/>
  <c r="Q295" i="5"/>
  <c r="R295" i="5"/>
  <c r="P295" i="5"/>
  <c r="O295" i="5"/>
  <c r="Q294" i="5"/>
  <c r="R294" i="5"/>
  <c r="P294" i="5"/>
  <c r="O294" i="5"/>
  <c r="Q293" i="5"/>
  <c r="R293" i="5"/>
  <c r="P293" i="5"/>
  <c r="O293" i="5"/>
  <c r="Q292" i="5"/>
  <c r="R292" i="5"/>
  <c r="P292" i="5"/>
  <c r="O292" i="5"/>
  <c r="Q291" i="5"/>
  <c r="R291" i="5"/>
  <c r="P291" i="5"/>
  <c r="O291" i="5"/>
  <c r="Q290" i="5"/>
  <c r="R290" i="5"/>
  <c r="P290" i="5"/>
  <c r="O290" i="5"/>
  <c r="Q289" i="5"/>
  <c r="R289" i="5"/>
  <c r="P289" i="5"/>
  <c r="O289" i="5"/>
  <c r="Q288" i="5"/>
  <c r="R288" i="5"/>
  <c r="P288" i="5"/>
  <c r="O288" i="5"/>
  <c r="Q287" i="5"/>
  <c r="R287" i="5"/>
  <c r="P287" i="5"/>
  <c r="O287" i="5"/>
  <c r="Q286" i="5"/>
  <c r="R286" i="5"/>
  <c r="P286" i="5"/>
  <c r="O286" i="5"/>
  <c r="Q285" i="5"/>
  <c r="R285" i="5"/>
  <c r="P285" i="5"/>
  <c r="O285" i="5"/>
  <c r="Q284" i="5"/>
  <c r="R284" i="5"/>
  <c r="P284" i="5"/>
  <c r="O284" i="5"/>
  <c r="Q283" i="5"/>
  <c r="R283" i="5"/>
  <c r="P283" i="5"/>
  <c r="O283" i="5"/>
  <c r="Q282" i="5"/>
  <c r="R282" i="5"/>
  <c r="P282" i="5"/>
  <c r="O282" i="5"/>
  <c r="Q281" i="5"/>
  <c r="R281" i="5"/>
  <c r="P281" i="5"/>
  <c r="O281" i="5"/>
  <c r="Q280" i="5"/>
  <c r="R280" i="5"/>
  <c r="P280" i="5"/>
  <c r="O280" i="5"/>
  <c r="Q279" i="5"/>
  <c r="R279" i="5"/>
  <c r="P279" i="5"/>
  <c r="O279" i="5"/>
  <c r="Q278" i="5"/>
  <c r="R278" i="5"/>
  <c r="P278" i="5"/>
  <c r="O278" i="5"/>
  <c r="Q277" i="5"/>
  <c r="R277" i="5"/>
  <c r="P277" i="5"/>
  <c r="O277" i="5"/>
  <c r="Q276" i="5"/>
  <c r="R276" i="5"/>
  <c r="P276" i="5"/>
  <c r="O276" i="5"/>
  <c r="Q275" i="5"/>
  <c r="R275" i="5"/>
  <c r="P275" i="5"/>
  <c r="O275" i="5"/>
  <c r="Q274" i="5"/>
  <c r="R274" i="5"/>
  <c r="P274" i="5"/>
  <c r="O274" i="5"/>
  <c r="Q273" i="5"/>
  <c r="R273" i="5"/>
  <c r="P273" i="5"/>
  <c r="O273" i="5"/>
  <c r="Q272" i="5"/>
  <c r="R272" i="5"/>
  <c r="P272" i="5"/>
  <c r="O272" i="5"/>
  <c r="Q271" i="5"/>
  <c r="R271" i="5"/>
  <c r="P271" i="5"/>
  <c r="O271" i="5"/>
  <c r="Q270" i="5"/>
  <c r="R270" i="5"/>
  <c r="P270" i="5"/>
  <c r="O270" i="5"/>
  <c r="Q269" i="5"/>
  <c r="R269" i="5"/>
  <c r="P269" i="5"/>
  <c r="O269" i="5"/>
  <c r="Q268" i="5"/>
  <c r="R268" i="5"/>
  <c r="P268" i="5"/>
  <c r="O268" i="5"/>
  <c r="Q267" i="5"/>
  <c r="R267" i="5"/>
  <c r="P267" i="5"/>
  <c r="O267" i="5"/>
  <c r="Q266" i="5"/>
  <c r="R266" i="5"/>
  <c r="P266" i="5"/>
  <c r="O266" i="5"/>
  <c r="Q265" i="5"/>
  <c r="R265" i="5"/>
  <c r="P265" i="5"/>
  <c r="O265" i="5"/>
  <c r="Q264" i="5"/>
  <c r="R264" i="5"/>
  <c r="P264" i="5"/>
  <c r="O264" i="5"/>
  <c r="Q263" i="5"/>
  <c r="R263" i="5"/>
  <c r="P263" i="5"/>
  <c r="O263" i="5"/>
  <c r="Q262" i="5"/>
  <c r="R262" i="5"/>
  <c r="P262" i="5"/>
  <c r="O262" i="5"/>
  <c r="Q261" i="5"/>
  <c r="R261" i="5"/>
  <c r="P261" i="5"/>
  <c r="O261" i="5"/>
  <c r="Q260" i="5"/>
  <c r="R260" i="5"/>
  <c r="P260" i="5"/>
  <c r="O260" i="5"/>
  <c r="Q259" i="5"/>
  <c r="R259" i="5"/>
  <c r="P259" i="5"/>
  <c r="O259" i="5"/>
  <c r="Q258" i="5"/>
  <c r="R258" i="5"/>
  <c r="P258" i="5"/>
  <c r="O258" i="5"/>
  <c r="Q257" i="5"/>
  <c r="R257" i="5"/>
  <c r="P257" i="5"/>
  <c r="O257" i="5"/>
  <c r="Q256" i="5"/>
  <c r="R256" i="5"/>
  <c r="P256" i="5"/>
  <c r="O256" i="5"/>
  <c r="Q255" i="5"/>
  <c r="R255" i="5"/>
  <c r="P255" i="5"/>
  <c r="O255" i="5"/>
  <c r="Q254" i="5"/>
  <c r="R254" i="5"/>
  <c r="P254" i="5"/>
  <c r="O254" i="5"/>
  <c r="Q253" i="5"/>
  <c r="R253" i="5"/>
  <c r="P253" i="5"/>
  <c r="O253" i="5"/>
  <c r="Q252" i="5"/>
  <c r="R252" i="5"/>
  <c r="P252" i="5"/>
  <c r="O252" i="5"/>
  <c r="Q251" i="5"/>
  <c r="R251" i="5"/>
  <c r="P251" i="5"/>
  <c r="O251" i="5"/>
  <c r="Q250" i="5"/>
  <c r="R250" i="5"/>
  <c r="P250" i="5"/>
  <c r="O250" i="5"/>
  <c r="Q249" i="5"/>
  <c r="R249" i="5"/>
  <c r="P249" i="5"/>
  <c r="O249" i="5"/>
  <c r="Q248" i="5"/>
  <c r="R248" i="5"/>
  <c r="P248" i="5"/>
  <c r="O248" i="5"/>
  <c r="Q247" i="5"/>
  <c r="R247" i="5"/>
  <c r="P247" i="5"/>
  <c r="O247" i="5"/>
  <c r="Q246" i="5"/>
  <c r="R246" i="5"/>
  <c r="P246" i="5"/>
  <c r="O246" i="5"/>
  <c r="Q245" i="5"/>
  <c r="R245" i="5"/>
  <c r="P245" i="5"/>
  <c r="O245" i="5"/>
  <c r="Q244" i="5"/>
  <c r="R244" i="5"/>
  <c r="P244" i="5"/>
  <c r="O244" i="5"/>
  <c r="Q243" i="5"/>
  <c r="R243" i="5"/>
  <c r="P243" i="5"/>
  <c r="O243" i="5"/>
  <c r="Q242" i="5"/>
  <c r="R242" i="5"/>
  <c r="P242" i="5"/>
  <c r="O242" i="5"/>
  <c r="Q241" i="5"/>
  <c r="R241" i="5"/>
  <c r="P241" i="5"/>
  <c r="O241" i="5"/>
  <c r="Q240" i="5"/>
  <c r="R240" i="5"/>
  <c r="P240" i="5"/>
  <c r="O240" i="5"/>
  <c r="Q239" i="5"/>
  <c r="R239" i="5"/>
  <c r="P239" i="5"/>
  <c r="O239" i="5"/>
  <c r="Q238" i="5"/>
  <c r="R238" i="5"/>
  <c r="P238" i="5"/>
  <c r="O238" i="5"/>
  <c r="Q237" i="5"/>
  <c r="R237" i="5"/>
  <c r="P237" i="5"/>
  <c r="O237" i="5"/>
  <c r="Q236" i="5"/>
  <c r="R236" i="5"/>
  <c r="P236" i="5"/>
  <c r="O236" i="5"/>
  <c r="Q235" i="5"/>
  <c r="R235" i="5"/>
  <c r="P235" i="5"/>
  <c r="O235" i="5"/>
  <c r="Q234" i="5"/>
  <c r="R234" i="5"/>
  <c r="P234" i="5"/>
  <c r="O234" i="5"/>
  <c r="Q233" i="5"/>
  <c r="R233" i="5"/>
  <c r="P233" i="5"/>
  <c r="O233" i="5"/>
  <c r="Q232" i="5"/>
  <c r="R232" i="5"/>
  <c r="P232" i="5"/>
  <c r="O232" i="5"/>
  <c r="Q231" i="5"/>
  <c r="R231" i="5"/>
  <c r="P231" i="5"/>
  <c r="O231" i="5"/>
  <c r="Q230" i="5"/>
  <c r="R230" i="5"/>
  <c r="P230" i="5"/>
  <c r="O230" i="5"/>
  <c r="Q229" i="5"/>
  <c r="R229" i="5"/>
  <c r="P229" i="5"/>
  <c r="O229" i="5"/>
  <c r="Q228" i="5"/>
  <c r="R228" i="5"/>
  <c r="P228" i="5"/>
  <c r="O228" i="5"/>
  <c r="Q227" i="5"/>
  <c r="R227" i="5"/>
  <c r="P227" i="5"/>
  <c r="O227" i="5"/>
  <c r="Q226" i="5"/>
  <c r="R226" i="5"/>
  <c r="P226" i="5"/>
  <c r="O226" i="5"/>
  <c r="Q225" i="5"/>
  <c r="R225" i="5"/>
  <c r="P225" i="5"/>
  <c r="O225" i="5"/>
  <c r="Q224" i="5"/>
  <c r="R224" i="5"/>
  <c r="P224" i="5"/>
  <c r="O224" i="5"/>
  <c r="Q223" i="5"/>
  <c r="R223" i="5"/>
  <c r="P223" i="5"/>
  <c r="O223" i="5"/>
  <c r="Q222" i="5"/>
  <c r="R222" i="5"/>
  <c r="P222" i="5"/>
  <c r="O222" i="5"/>
  <c r="Q221" i="5"/>
  <c r="R221" i="5"/>
  <c r="P221" i="5"/>
  <c r="O221" i="5"/>
  <c r="Q220" i="5"/>
  <c r="R220" i="5"/>
  <c r="P220" i="5"/>
  <c r="O220" i="5"/>
  <c r="Q219" i="5"/>
  <c r="R219" i="5"/>
  <c r="P219" i="5"/>
  <c r="O219" i="5"/>
  <c r="Q218" i="5"/>
  <c r="R218" i="5"/>
  <c r="P218" i="5"/>
  <c r="O218" i="5"/>
  <c r="Q217" i="5"/>
  <c r="R217" i="5"/>
  <c r="P217" i="5"/>
  <c r="O217" i="5"/>
  <c r="Q216" i="5"/>
  <c r="R216" i="5"/>
  <c r="P216" i="5"/>
  <c r="O216" i="5"/>
  <c r="Q215" i="5"/>
  <c r="R215" i="5"/>
  <c r="P215" i="5"/>
  <c r="O215" i="5"/>
  <c r="Q214" i="5"/>
  <c r="R214" i="5"/>
  <c r="P214" i="5"/>
  <c r="O214" i="5"/>
  <c r="Q213" i="5"/>
  <c r="R213" i="5"/>
  <c r="P213" i="5"/>
  <c r="O213" i="5"/>
  <c r="Q212" i="5"/>
  <c r="R212" i="5"/>
  <c r="P212" i="5"/>
  <c r="O212" i="5"/>
  <c r="Q211" i="5"/>
  <c r="R211" i="5"/>
  <c r="P211" i="5"/>
  <c r="O211" i="5"/>
  <c r="Q210" i="5"/>
  <c r="R210" i="5"/>
  <c r="P210" i="5"/>
  <c r="O210" i="5"/>
  <c r="Q209" i="5"/>
  <c r="R209" i="5"/>
  <c r="P209" i="5"/>
  <c r="O209" i="5"/>
  <c r="Q208" i="5"/>
  <c r="R208" i="5"/>
  <c r="P208" i="5"/>
  <c r="O208" i="5"/>
  <c r="Q207" i="5"/>
  <c r="R207" i="5"/>
  <c r="P207" i="5"/>
  <c r="O207" i="5"/>
  <c r="Q206" i="5"/>
  <c r="R206" i="5"/>
  <c r="P206" i="5"/>
  <c r="O206" i="5"/>
  <c r="Q205" i="5"/>
  <c r="R205" i="5"/>
  <c r="P205" i="5"/>
  <c r="O205" i="5"/>
  <c r="Q204" i="5"/>
  <c r="R204" i="5"/>
  <c r="P204" i="5"/>
  <c r="O204" i="5"/>
  <c r="Q203" i="5"/>
  <c r="R203" i="5"/>
  <c r="P203" i="5"/>
  <c r="O203" i="5"/>
  <c r="Q202" i="5"/>
  <c r="R202" i="5"/>
  <c r="P202" i="5"/>
  <c r="O202" i="5"/>
  <c r="Q201" i="5"/>
  <c r="R201" i="5"/>
  <c r="P201" i="5"/>
  <c r="O201" i="5"/>
  <c r="Q200" i="5"/>
  <c r="R200" i="5"/>
  <c r="P200" i="5"/>
  <c r="O200" i="5"/>
  <c r="Q199" i="5"/>
  <c r="R199" i="5"/>
  <c r="P199" i="5"/>
  <c r="O199" i="5"/>
  <c r="Q198" i="5"/>
  <c r="R198" i="5"/>
  <c r="P198" i="5"/>
  <c r="O198" i="5"/>
  <c r="Q197" i="5"/>
  <c r="R197" i="5"/>
  <c r="P197" i="5"/>
  <c r="O197" i="5"/>
  <c r="Q196" i="5"/>
  <c r="R196" i="5"/>
  <c r="P196" i="5"/>
  <c r="O196" i="5"/>
  <c r="Q195" i="5"/>
  <c r="R195" i="5"/>
  <c r="P195" i="5"/>
  <c r="O195" i="5"/>
  <c r="Q194" i="5"/>
  <c r="R194" i="5"/>
  <c r="P194" i="5"/>
  <c r="O194" i="5"/>
  <c r="Q193" i="5"/>
  <c r="R193" i="5"/>
  <c r="P193" i="5"/>
  <c r="O193" i="5"/>
  <c r="Q192" i="5"/>
  <c r="R192" i="5"/>
  <c r="P192" i="5"/>
  <c r="O192" i="5"/>
  <c r="R191" i="5"/>
  <c r="Q191" i="5"/>
  <c r="P191" i="5"/>
  <c r="O191" i="5"/>
  <c r="R190" i="5"/>
  <c r="Q190" i="5"/>
  <c r="P190" i="5"/>
  <c r="O190" i="5"/>
  <c r="R189" i="5"/>
  <c r="Q189" i="5"/>
  <c r="P189" i="5"/>
  <c r="O189" i="5"/>
  <c r="Q188" i="5"/>
  <c r="R188" i="5"/>
  <c r="P188" i="5"/>
  <c r="O188" i="5"/>
  <c r="Q187" i="5"/>
  <c r="R187" i="5"/>
  <c r="P187" i="5"/>
  <c r="O187" i="5"/>
  <c r="Q186" i="5"/>
  <c r="R186" i="5"/>
  <c r="P186" i="5"/>
  <c r="O186" i="5"/>
  <c r="Q185" i="5"/>
  <c r="R185" i="5"/>
  <c r="P185" i="5"/>
  <c r="O185" i="5"/>
  <c r="Q184" i="5"/>
  <c r="R184" i="5"/>
  <c r="P184" i="5"/>
  <c r="O184" i="5"/>
  <c r="Q183" i="5"/>
  <c r="R183" i="5"/>
  <c r="P183" i="5"/>
  <c r="O183" i="5"/>
  <c r="Q182" i="5"/>
  <c r="R182" i="5"/>
  <c r="P182" i="5"/>
  <c r="O182" i="5"/>
  <c r="Q181" i="5"/>
  <c r="R181" i="5"/>
  <c r="P181" i="5"/>
  <c r="O181" i="5"/>
  <c r="Q180" i="5"/>
  <c r="R180" i="5"/>
  <c r="P180" i="5"/>
  <c r="O180" i="5"/>
  <c r="Q179" i="5"/>
  <c r="R179" i="5"/>
  <c r="P179" i="5"/>
  <c r="O179" i="5"/>
  <c r="Q178" i="5"/>
  <c r="R178" i="5"/>
  <c r="P178" i="5"/>
  <c r="O178" i="5"/>
  <c r="Q177" i="5"/>
  <c r="R177" i="5"/>
  <c r="P177" i="5"/>
  <c r="O177" i="5"/>
  <c r="Q176" i="5"/>
  <c r="R176" i="5"/>
  <c r="P176" i="5"/>
  <c r="O176" i="5"/>
  <c r="Q175" i="5"/>
  <c r="R175" i="5"/>
  <c r="P175" i="5"/>
  <c r="O175" i="5"/>
  <c r="Q174" i="5"/>
  <c r="R174" i="5"/>
  <c r="P174" i="5"/>
  <c r="O174" i="5"/>
  <c r="Q173" i="5"/>
  <c r="R173" i="5"/>
  <c r="P173" i="5"/>
  <c r="O173" i="5"/>
  <c r="Q172" i="5"/>
  <c r="R172" i="5"/>
  <c r="P172" i="5"/>
  <c r="O172" i="5"/>
  <c r="Q171" i="5"/>
  <c r="R171" i="5"/>
  <c r="P171" i="5"/>
  <c r="O171" i="5"/>
  <c r="Q170" i="5"/>
  <c r="R170" i="5"/>
  <c r="P170" i="5"/>
  <c r="O170" i="5"/>
  <c r="Q169" i="5"/>
  <c r="R169" i="5"/>
  <c r="P169" i="5"/>
  <c r="O169" i="5"/>
  <c r="Q168" i="5"/>
  <c r="R168" i="5"/>
  <c r="P168" i="5"/>
  <c r="O168" i="5"/>
  <c r="Q167" i="5"/>
  <c r="R167" i="5"/>
  <c r="P167" i="5"/>
  <c r="O167" i="5"/>
  <c r="Q166" i="5"/>
  <c r="R166" i="5"/>
  <c r="P166" i="5"/>
  <c r="O166" i="5"/>
  <c r="Q165" i="5"/>
  <c r="R165" i="5"/>
  <c r="P165" i="5"/>
  <c r="O165" i="5"/>
  <c r="Q164" i="5"/>
  <c r="R164" i="5"/>
  <c r="P164" i="5"/>
  <c r="O164" i="5"/>
  <c r="Q163" i="5"/>
  <c r="R163" i="5"/>
  <c r="P163" i="5"/>
  <c r="O163" i="5"/>
  <c r="Q162" i="5"/>
  <c r="R162" i="5"/>
  <c r="P162" i="5"/>
  <c r="O162" i="5"/>
  <c r="Q161" i="5"/>
  <c r="R161" i="5"/>
  <c r="P161" i="5"/>
  <c r="O161" i="5"/>
  <c r="Q160" i="5"/>
  <c r="R160" i="5"/>
  <c r="P160" i="5"/>
  <c r="O160" i="5"/>
  <c r="Q159" i="5"/>
  <c r="R159" i="5"/>
  <c r="P159" i="5"/>
  <c r="O159" i="5"/>
  <c r="Q158" i="5"/>
  <c r="R158" i="5"/>
  <c r="P158" i="5"/>
  <c r="O158" i="5"/>
  <c r="Q157" i="5"/>
  <c r="R157" i="5"/>
  <c r="P157" i="5"/>
  <c r="O157" i="5"/>
  <c r="Q156" i="5"/>
  <c r="R156" i="5"/>
  <c r="P156" i="5"/>
  <c r="O156" i="5"/>
  <c r="Q155" i="5"/>
  <c r="R155" i="5"/>
  <c r="P155" i="5"/>
  <c r="O155" i="5"/>
  <c r="Q154" i="5"/>
  <c r="R154" i="5"/>
  <c r="P154" i="5"/>
  <c r="O154" i="5"/>
  <c r="Q153" i="5"/>
  <c r="R153" i="5"/>
  <c r="P153" i="5"/>
  <c r="O153" i="5"/>
  <c r="Q152" i="5"/>
  <c r="R152" i="5"/>
  <c r="P152" i="5"/>
  <c r="O152" i="5"/>
  <c r="Q151" i="5"/>
  <c r="R151" i="5"/>
  <c r="P151" i="5"/>
  <c r="O151" i="5"/>
  <c r="Q150" i="5"/>
  <c r="R150" i="5"/>
  <c r="P150" i="5"/>
  <c r="O150" i="5"/>
  <c r="Q149" i="5"/>
  <c r="R149" i="5"/>
  <c r="P149" i="5"/>
  <c r="O149" i="5"/>
  <c r="Q148" i="5"/>
  <c r="R148" i="5"/>
  <c r="P148" i="5"/>
  <c r="O148" i="5"/>
  <c r="Q147" i="5"/>
  <c r="R147" i="5"/>
  <c r="P147" i="5"/>
  <c r="O147" i="5"/>
  <c r="Q146" i="5"/>
  <c r="R146" i="5"/>
  <c r="P146" i="5"/>
  <c r="O146" i="5"/>
  <c r="Q145" i="5"/>
  <c r="R145" i="5"/>
  <c r="P145" i="5"/>
  <c r="O145" i="5"/>
  <c r="Q144" i="5"/>
  <c r="R144" i="5"/>
  <c r="P144" i="5"/>
  <c r="O144" i="5"/>
  <c r="Q143" i="5"/>
  <c r="R143" i="5"/>
  <c r="P143" i="5"/>
  <c r="O143" i="5"/>
  <c r="Q142" i="5"/>
  <c r="R142" i="5"/>
  <c r="P142" i="5"/>
  <c r="O142" i="5"/>
  <c r="Q141" i="5"/>
  <c r="R141" i="5"/>
  <c r="P141" i="5"/>
  <c r="O141" i="5"/>
  <c r="Q140" i="5"/>
  <c r="R140" i="5"/>
  <c r="P140" i="5"/>
  <c r="O140" i="5"/>
  <c r="Q139" i="5"/>
  <c r="R139" i="5"/>
  <c r="P139" i="5"/>
  <c r="O139" i="5"/>
  <c r="Q138" i="5"/>
  <c r="R138" i="5"/>
  <c r="P138" i="5"/>
  <c r="O138" i="5"/>
  <c r="Q137" i="5"/>
  <c r="R137" i="5"/>
  <c r="P137" i="5"/>
  <c r="O137" i="5"/>
  <c r="Q136" i="5"/>
  <c r="R136" i="5"/>
  <c r="P136" i="5"/>
  <c r="O136" i="5"/>
  <c r="Q135" i="5"/>
  <c r="R135" i="5"/>
  <c r="P135" i="5"/>
  <c r="O135" i="5"/>
  <c r="Q134" i="5"/>
  <c r="R134" i="5"/>
  <c r="P134" i="5"/>
  <c r="O134" i="5"/>
  <c r="Q133" i="5"/>
  <c r="R133" i="5"/>
  <c r="P133" i="5"/>
  <c r="O133" i="5"/>
  <c r="Q132" i="5"/>
  <c r="R132" i="5"/>
  <c r="P132" i="5"/>
  <c r="O132" i="5"/>
  <c r="Q131" i="5"/>
  <c r="R131" i="5"/>
  <c r="P131" i="5"/>
  <c r="O131" i="5"/>
  <c r="Q130" i="5"/>
  <c r="R130" i="5"/>
  <c r="P130" i="5"/>
  <c r="O130" i="5"/>
  <c r="Q129" i="5"/>
  <c r="R129" i="5"/>
  <c r="P129" i="5"/>
  <c r="O129" i="5"/>
  <c r="Q128" i="5"/>
  <c r="R128" i="5"/>
  <c r="P128" i="5"/>
  <c r="O128" i="5"/>
  <c r="Q127" i="5"/>
  <c r="R127" i="5"/>
  <c r="P127" i="5"/>
  <c r="O127" i="5"/>
  <c r="Q126" i="5"/>
  <c r="R126" i="5"/>
  <c r="P126" i="5"/>
  <c r="O126" i="5"/>
  <c r="Q125" i="5"/>
  <c r="R125" i="5"/>
  <c r="P125" i="5"/>
  <c r="O125" i="5"/>
  <c r="Q124" i="5"/>
  <c r="R124" i="5"/>
  <c r="P124" i="5"/>
  <c r="O124" i="5"/>
  <c r="Q123" i="5"/>
  <c r="R123" i="5"/>
  <c r="P123" i="5"/>
  <c r="O123" i="5"/>
  <c r="Q122" i="5"/>
  <c r="R122" i="5"/>
  <c r="P122" i="5"/>
  <c r="O122" i="5"/>
  <c r="Q121" i="5"/>
  <c r="R121" i="5"/>
  <c r="P121" i="5"/>
  <c r="O121" i="5"/>
  <c r="Q120" i="5"/>
  <c r="R120" i="5"/>
  <c r="P120" i="5"/>
  <c r="O120" i="5"/>
  <c r="Q119" i="5"/>
  <c r="R119" i="5"/>
  <c r="P119" i="5"/>
  <c r="O119" i="5"/>
  <c r="Q118" i="5"/>
  <c r="R118" i="5"/>
  <c r="P118" i="5"/>
  <c r="O118" i="5"/>
  <c r="Q117" i="5"/>
  <c r="R117" i="5"/>
  <c r="P117" i="5"/>
  <c r="O117" i="5"/>
  <c r="Q116" i="5"/>
  <c r="R116" i="5"/>
  <c r="P116" i="5"/>
  <c r="O116" i="5"/>
  <c r="Q115" i="5"/>
  <c r="R115" i="5"/>
  <c r="P115" i="5"/>
  <c r="O115" i="5"/>
  <c r="Q114" i="5"/>
  <c r="R114" i="5"/>
  <c r="P114" i="5"/>
  <c r="O114" i="5"/>
  <c r="Q113" i="5"/>
  <c r="R113" i="5"/>
  <c r="P113" i="5"/>
  <c r="O113" i="5"/>
  <c r="Q112" i="5"/>
  <c r="R112" i="5"/>
  <c r="P112" i="5"/>
  <c r="O112" i="5"/>
  <c r="Q111" i="5"/>
  <c r="R111" i="5"/>
  <c r="P111" i="5"/>
  <c r="O111" i="5"/>
  <c r="Q110" i="5"/>
  <c r="R110" i="5"/>
  <c r="P110" i="5"/>
  <c r="O110" i="5"/>
  <c r="Q109" i="5"/>
  <c r="R109" i="5"/>
  <c r="P109" i="5"/>
  <c r="O109" i="5"/>
  <c r="Q108" i="5"/>
  <c r="R108" i="5"/>
  <c r="P108" i="5"/>
  <c r="O108" i="5"/>
  <c r="Q107" i="5"/>
  <c r="R107" i="5"/>
  <c r="P107" i="5"/>
  <c r="O107" i="5"/>
  <c r="Q106" i="5"/>
  <c r="R106" i="5"/>
  <c r="P106" i="5"/>
  <c r="O106" i="5"/>
  <c r="Q105" i="5"/>
  <c r="R105" i="5"/>
  <c r="P105" i="5"/>
  <c r="O105" i="5"/>
  <c r="Q104" i="5"/>
  <c r="R104" i="5"/>
  <c r="P104" i="5"/>
  <c r="O104" i="5"/>
  <c r="Q103" i="5"/>
  <c r="R103" i="5"/>
  <c r="P103" i="5"/>
  <c r="O103" i="5"/>
  <c r="Q102" i="5"/>
  <c r="R102" i="5"/>
  <c r="P102" i="5"/>
  <c r="O102" i="5"/>
  <c r="Q101" i="5"/>
  <c r="R101" i="5"/>
  <c r="P101" i="5"/>
  <c r="O101" i="5"/>
  <c r="Q100" i="5"/>
  <c r="R100" i="5"/>
  <c r="P100" i="5"/>
  <c r="O100" i="5"/>
  <c r="Q99" i="5"/>
  <c r="R99" i="5"/>
  <c r="P99" i="5"/>
  <c r="O99" i="5"/>
  <c r="Q98" i="5"/>
  <c r="R98" i="5"/>
  <c r="P98" i="5"/>
  <c r="O98" i="5"/>
  <c r="Q97" i="5"/>
  <c r="R97" i="5"/>
  <c r="P97" i="5"/>
  <c r="O97" i="5"/>
  <c r="Q96" i="5"/>
  <c r="R96" i="5"/>
  <c r="P96" i="5"/>
  <c r="O96" i="5"/>
  <c r="Q95" i="5"/>
  <c r="R95" i="5"/>
  <c r="P95" i="5"/>
  <c r="O95" i="5"/>
  <c r="Q94" i="5"/>
  <c r="R94" i="5"/>
  <c r="P94" i="5"/>
  <c r="O94" i="5"/>
  <c r="Q93" i="5"/>
  <c r="R93" i="5"/>
  <c r="P93" i="5"/>
  <c r="O93" i="5"/>
  <c r="Q92" i="5"/>
  <c r="R92" i="5"/>
  <c r="P92" i="5"/>
  <c r="O92" i="5"/>
  <c r="Q91" i="5"/>
  <c r="R91" i="5"/>
  <c r="P91" i="5"/>
  <c r="O91" i="5"/>
  <c r="Q90" i="5"/>
  <c r="R90" i="5"/>
  <c r="P90" i="5"/>
  <c r="O90" i="5"/>
  <c r="Q89" i="5"/>
  <c r="R89" i="5"/>
  <c r="P89" i="5"/>
  <c r="O89" i="5"/>
  <c r="Q88" i="5"/>
  <c r="R88" i="5"/>
  <c r="P88" i="5"/>
  <c r="O88" i="5"/>
  <c r="Q87" i="5"/>
  <c r="R87" i="5"/>
  <c r="P87" i="5"/>
  <c r="O87" i="5"/>
  <c r="Q86" i="5"/>
  <c r="R86" i="5"/>
  <c r="P86" i="5"/>
  <c r="O86" i="5"/>
  <c r="Q85" i="5"/>
  <c r="R85" i="5"/>
  <c r="P85" i="5"/>
  <c r="O85" i="5"/>
  <c r="Q84" i="5"/>
  <c r="R84" i="5"/>
  <c r="P84" i="5"/>
  <c r="O84" i="5"/>
  <c r="Q83" i="5"/>
  <c r="R83" i="5"/>
  <c r="P83" i="5"/>
  <c r="O83" i="5"/>
  <c r="Q82" i="5"/>
  <c r="R82" i="5"/>
  <c r="P82" i="5"/>
  <c r="O82" i="5"/>
  <c r="Q81" i="5"/>
  <c r="R81" i="5"/>
  <c r="P81" i="5"/>
  <c r="O81" i="5"/>
  <c r="Q80" i="5"/>
  <c r="R80" i="5"/>
  <c r="P80" i="5"/>
  <c r="O80" i="5"/>
  <c r="Q79" i="5"/>
  <c r="R79" i="5"/>
  <c r="P79" i="5"/>
  <c r="O79" i="5"/>
  <c r="Q78" i="5"/>
  <c r="R78" i="5"/>
  <c r="P78" i="5"/>
  <c r="O78" i="5"/>
  <c r="Q77" i="5"/>
  <c r="R77" i="5"/>
  <c r="P77" i="5"/>
  <c r="O77" i="5"/>
  <c r="Q76" i="5"/>
  <c r="R76" i="5"/>
  <c r="P76" i="5"/>
  <c r="O76" i="5"/>
  <c r="Q75" i="5"/>
  <c r="R75" i="5"/>
  <c r="P75" i="5"/>
  <c r="O75" i="5"/>
  <c r="Q74" i="5"/>
  <c r="R74" i="5"/>
  <c r="P74" i="5"/>
  <c r="O74" i="5"/>
  <c r="Q73" i="5"/>
  <c r="R73" i="5"/>
  <c r="P73" i="5"/>
  <c r="O73" i="5"/>
  <c r="Q72" i="5"/>
  <c r="R72" i="5"/>
  <c r="P72" i="5"/>
  <c r="O72" i="5"/>
  <c r="Q71" i="5"/>
  <c r="R71" i="5"/>
  <c r="P71" i="5"/>
  <c r="O71" i="5"/>
  <c r="Q70" i="5"/>
  <c r="R70" i="5"/>
  <c r="P70" i="5"/>
  <c r="O70" i="5"/>
  <c r="Q69" i="5"/>
  <c r="R69" i="5"/>
  <c r="P69" i="5"/>
  <c r="O69" i="5"/>
  <c r="Q68" i="5"/>
  <c r="R68" i="5"/>
  <c r="P68" i="5"/>
  <c r="O68" i="5"/>
  <c r="Q67" i="5"/>
  <c r="R67" i="5"/>
  <c r="P67" i="5"/>
  <c r="O67" i="5"/>
  <c r="Q66" i="5"/>
  <c r="R66" i="5"/>
  <c r="P66" i="5"/>
  <c r="O66" i="5"/>
  <c r="Q65" i="5"/>
  <c r="R65" i="5"/>
  <c r="P65" i="5"/>
  <c r="O65" i="5"/>
  <c r="Q64" i="5"/>
  <c r="R64" i="5"/>
  <c r="P64" i="5"/>
  <c r="O64" i="5"/>
  <c r="Q63" i="5"/>
  <c r="R63" i="5"/>
  <c r="P63" i="5"/>
  <c r="O63" i="5"/>
  <c r="Q62" i="5"/>
  <c r="R62" i="5"/>
  <c r="P62" i="5"/>
  <c r="O62" i="5"/>
  <c r="Q61" i="5"/>
  <c r="R61" i="5"/>
  <c r="P61" i="5"/>
  <c r="O61" i="5"/>
  <c r="Q60" i="5"/>
  <c r="R60" i="5"/>
  <c r="P60" i="5"/>
  <c r="O60" i="5"/>
  <c r="Q59" i="5"/>
  <c r="R59" i="5"/>
  <c r="P59" i="5"/>
  <c r="O59" i="5"/>
  <c r="Q58" i="5"/>
  <c r="R58" i="5"/>
  <c r="P58" i="5"/>
  <c r="O58" i="5"/>
  <c r="Q57" i="5"/>
  <c r="R57" i="5"/>
  <c r="P57" i="5"/>
  <c r="O57" i="5"/>
  <c r="Q56" i="5"/>
  <c r="R56" i="5"/>
  <c r="P56" i="5"/>
  <c r="O56" i="5"/>
  <c r="Q55" i="5"/>
  <c r="R55" i="5"/>
  <c r="P55" i="5"/>
  <c r="O55" i="5"/>
  <c r="Q54" i="5"/>
  <c r="R54" i="5"/>
  <c r="P54" i="5"/>
  <c r="O54" i="5"/>
  <c r="Q53" i="5"/>
  <c r="R53" i="5"/>
  <c r="P53" i="5"/>
  <c r="O53" i="5"/>
  <c r="Q52" i="5"/>
  <c r="R52" i="5"/>
  <c r="P52" i="5"/>
  <c r="O52" i="5"/>
  <c r="Q51" i="5"/>
  <c r="R51" i="5"/>
  <c r="P51" i="5"/>
  <c r="O51" i="5"/>
  <c r="Q50" i="5"/>
  <c r="R50" i="5"/>
  <c r="P50" i="5"/>
  <c r="O50" i="5"/>
  <c r="Q49" i="5"/>
  <c r="R49" i="5"/>
  <c r="P49" i="5"/>
  <c r="O49" i="5"/>
  <c r="Q48" i="5"/>
  <c r="R48" i="5"/>
  <c r="P48" i="5"/>
  <c r="O48" i="5"/>
  <c r="Q47" i="5"/>
  <c r="R47" i="5"/>
  <c r="P47" i="5"/>
  <c r="O47" i="5"/>
  <c r="Q46" i="5"/>
  <c r="R46" i="5"/>
  <c r="P46" i="5"/>
  <c r="O46" i="5"/>
  <c r="Q45" i="5"/>
  <c r="R45" i="5"/>
  <c r="P45" i="5"/>
  <c r="O45" i="5"/>
  <c r="Q44" i="5"/>
  <c r="R44" i="5"/>
  <c r="P44" i="5"/>
  <c r="O44" i="5"/>
  <c r="Q43" i="5"/>
  <c r="R43" i="5"/>
  <c r="P43" i="5"/>
  <c r="O43" i="5"/>
  <c r="Q42" i="5"/>
  <c r="R42" i="5"/>
  <c r="P42" i="5"/>
  <c r="O42" i="5"/>
  <c r="Q41" i="5"/>
  <c r="R41" i="5"/>
  <c r="P41" i="5"/>
  <c r="O41" i="5"/>
  <c r="Q40" i="5"/>
  <c r="R40" i="5"/>
  <c r="P40" i="5"/>
  <c r="O40" i="5"/>
  <c r="Q39" i="5"/>
  <c r="R39" i="5"/>
  <c r="P39" i="5"/>
  <c r="O39" i="5"/>
  <c r="Q38" i="5"/>
  <c r="R38" i="5"/>
  <c r="P38" i="5"/>
  <c r="O38" i="5"/>
  <c r="Q37" i="5"/>
  <c r="R37" i="5"/>
  <c r="P37" i="5"/>
  <c r="O37" i="5"/>
  <c r="Q36" i="5"/>
  <c r="R36" i="5"/>
  <c r="P36" i="5"/>
  <c r="O36" i="5"/>
  <c r="Q35" i="5"/>
  <c r="R35" i="5"/>
  <c r="P35" i="5"/>
  <c r="O35" i="5"/>
  <c r="Q34" i="5"/>
  <c r="R34" i="5"/>
  <c r="P34" i="5"/>
  <c r="O34" i="5"/>
  <c r="Q33" i="5"/>
  <c r="R33" i="5"/>
  <c r="P33" i="5"/>
  <c r="O33" i="5"/>
  <c r="Q32" i="5"/>
  <c r="R32" i="5"/>
  <c r="P32" i="5"/>
  <c r="O32" i="5"/>
  <c r="Q31" i="5"/>
  <c r="R31" i="5"/>
  <c r="P31" i="5"/>
  <c r="O31" i="5"/>
  <c r="Q30" i="5"/>
  <c r="R30" i="5"/>
  <c r="P30" i="5"/>
  <c r="O30" i="5"/>
  <c r="Q29" i="5"/>
  <c r="R29" i="5"/>
  <c r="P29" i="5"/>
  <c r="O29" i="5"/>
  <c r="Q28" i="5"/>
  <c r="R28" i="5"/>
  <c r="P28" i="5"/>
  <c r="O28" i="5"/>
  <c r="Q27" i="5"/>
  <c r="R27" i="5"/>
  <c r="P27" i="5"/>
  <c r="O27" i="5"/>
  <c r="Q26" i="5"/>
  <c r="R26" i="5"/>
  <c r="P26" i="5"/>
  <c r="O26" i="5"/>
  <c r="Q25" i="5"/>
  <c r="R25" i="5"/>
  <c r="P25" i="5"/>
  <c r="O25" i="5"/>
  <c r="Q24" i="5"/>
  <c r="R24" i="5"/>
  <c r="P24" i="5"/>
  <c r="O24" i="5"/>
  <c r="Q23" i="5"/>
  <c r="R23" i="5"/>
  <c r="P23" i="5"/>
  <c r="O23" i="5"/>
  <c r="Q22" i="5"/>
  <c r="R22" i="5"/>
  <c r="P22" i="5"/>
  <c r="O22" i="5"/>
  <c r="Q21" i="5"/>
  <c r="R21" i="5"/>
  <c r="P21" i="5"/>
  <c r="O21" i="5"/>
  <c r="Q20" i="5"/>
  <c r="R20" i="5"/>
  <c r="P20" i="5"/>
  <c r="O20" i="5"/>
  <c r="Q19" i="5"/>
  <c r="R19" i="5"/>
  <c r="P19" i="5"/>
  <c r="O19" i="5"/>
  <c r="Q18" i="5"/>
  <c r="R18" i="5"/>
  <c r="P18" i="5"/>
  <c r="O18" i="5"/>
  <c r="Q17" i="5"/>
  <c r="R17" i="5"/>
  <c r="P17" i="5"/>
  <c r="O17" i="5"/>
  <c r="Q16" i="5"/>
  <c r="R16" i="5"/>
  <c r="P16" i="5"/>
  <c r="O16" i="5"/>
  <c r="Q15" i="5"/>
  <c r="R15" i="5"/>
  <c r="P15" i="5"/>
  <c r="O15" i="5"/>
  <c r="Q14" i="5"/>
  <c r="R14" i="5"/>
  <c r="P14" i="5"/>
  <c r="O14" i="5"/>
  <c r="Q13" i="5"/>
  <c r="R13" i="5"/>
  <c r="P13" i="5"/>
  <c r="O13" i="5"/>
  <c r="Q12" i="5"/>
  <c r="R12" i="5"/>
  <c r="P12" i="5"/>
  <c r="O12" i="5"/>
  <c r="Q11" i="5"/>
  <c r="R11" i="5"/>
  <c r="P11" i="5"/>
  <c r="O11" i="5"/>
  <c r="Q10" i="5"/>
  <c r="R10" i="5"/>
  <c r="P10" i="5"/>
  <c r="O10" i="5"/>
  <c r="Q9" i="5"/>
  <c r="R9" i="5"/>
  <c r="P9" i="5"/>
  <c r="O9" i="5"/>
  <c r="Q8" i="5"/>
  <c r="R8" i="5"/>
  <c r="P8" i="5"/>
  <c r="O8" i="5"/>
  <c r="Q7" i="5"/>
  <c r="R7" i="5"/>
  <c r="P7" i="5"/>
  <c r="O7" i="5"/>
  <c r="Q6" i="5"/>
  <c r="R6" i="5"/>
  <c r="P6" i="5"/>
  <c r="O6" i="5"/>
  <c r="Q5" i="5"/>
  <c r="R5" i="5"/>
  <c r="P5" i="5"/>
  <c r="O5" i="5"/>
  <c r="Q4" i="5"/>
  <c r="R4" i="5"/>
  <c r="P4" i="5"/>
  <c r="O4" i="5"/>
  <c r="Q3" i="5"/>
  <c r="R3" i="5"/>
  <c r="P3" i="5"/>
  <c r="O3" i="5"/>
  <c r="Q2" i="5"/>
  <c r="R2" i="5"/>
  <c r="P2" i="5"/>
  <c r="O2" i="5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E12" i="7"/>
  <c r="D11" i="7"/>
  <c r="F8" i="7"/>
  <c r="E13" i="7"/>
  <c r="E15" i="7"/>
  <c r="E14" i="7"/>
  <c r="D12" i="7"/>
  <c r="E17" i="7"/>
  <c r="E18" i="7"/>
  <c r="E16" i="7"/>
  <c r="D13" i="7"/>
  <c r="D14" i="7"/>
  <c r="D15" i="7"/>
  <c r="D16" i="7"/>
  <c r="D17" i="7"/>
  <c r="Q2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8" i="7"/>
</calcChain>
</file>

<file path=xl/sharedStrings.xml><?xml version="1.0" encoding="utf-8"?>
<sst xmlns="http://schemas.openxmlformats.org/spreadsheetml/2006/main" count="49606" uniqueCount="8435">
  <si>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</si>
  <si>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</si>
  <si>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</si>
  <si>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</si>
  <si>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</si>
  <si>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</si>
  <si>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</si>
  <si>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</si>
  <si>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</si>
  <si>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</si>
  <si>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</si>
  <si>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</si>
  <si>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</si>
  <si>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</si>
  <si>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</si>
  <si>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</si>
  <si>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</si>
  <si>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</si>
  <si>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</si>
  <si>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</si>
  <si>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</si>
  <si>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</si>
  <si>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</si>
  <si>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</si>
  <si>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</si>
  <si>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</si>
  <si>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</si>
  <si>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</si>
  <si>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</si>
  <si>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</si>
  <si>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</si>
  <si>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</si>
  <si>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</si>
  <si>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</si>
  <si>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</si>
  <si>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</si>
  <si>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</si>
  <si>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</si>
  <si>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</si>
  <si>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</si>
  <si>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</si>
  <si>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</si>
  <si>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</si>
  <si>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</si>
  <si>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</si>
  <si>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</si>
  <si>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</si>
  <si>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</si>
  <si>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</si>
  <si>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</si>
  <si>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</si>
  <si>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</si>
  <si>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</si>
  <si>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</si>
  <si>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</si>
  <si>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</si>
  <si>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</si>
  <si>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</si>
  <si>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</si>
  <si>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</si>
  <si>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</si>
  <si>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</si>
  <si>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</si>
  <si>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</si>
  <si>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</si>
  <si>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</si>
  <si>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</si>
  <si>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</si>
  <si>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</si>
  <si>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</si>
  <si>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</si>
  <si>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</si>
  <si>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</si>
  <si>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</si>
  <si>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</si>
  <si>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</si>
  <si>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</si>
  <si>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</si>
  <si>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</si>
  <si>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</si>
  <si>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</si>
  <si>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</si>
  <si>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</si>
  <si>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</si>
  <si>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</si>
  <si>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</si>
  <si>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</si>
  <si>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</si>
  <si>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</si>
  <si>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</si>
  <si>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</si>
  <si>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</si>
  <si>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</si>
  <si>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</si>
  <si>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</si>
  <si>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</si>
  <si>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</si>
  <si>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</si>
  <si>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</si>
  <si>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</si>
  <si>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</si>
  <si>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</si>
  <si>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</si>
  <si>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</si>
  <si>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</si>
  <si>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</si>
  <si>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</si>
  <si>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</si>
  <si>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</si>
  <si>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</si>
  <si>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</si>
  <si>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</si>
  <si>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</si>
  <si>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</si>
  <si>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</si>
  <si>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</si>
  <si>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</si>
  <si>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</si>
  <si>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</si>
  <si>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</si>
  <si>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</si>
  <si>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</si>
  <si>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</si>
  <si>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</si>
  <si>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</si>
  <si>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</si>
  <si>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</si>
  <si>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</si>
  <si>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</si>
  <si>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</si>
  <si>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</si>
  <si>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</si>
  <si>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</si>
  <si>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</si>
  <si>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</si>
  <si>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</si>
  <si>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</si>
  <si>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</si>
  <si>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</si>
  <si>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</si>
  <si>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</si>
  <si>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</si>
  <si>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</si>
  <si>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</si>
  <si>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</si>
  <si>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</si>
  <si>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</si>
  <si>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</si>
  <si>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</si>
  <si>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</si>
  <si>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</si>
  <si>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</si>
  <si>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</si>
  <si>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</si>
  <si>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</si>
  <si>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</si>
  <si>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</si>
  <si>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</si>
  <si>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</si>
  <si>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</si>
  <si>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</si>
  <si>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</si>
  <si>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</si>
  <si>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</si>
  <si>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</si>
  <si>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</si>
  <si>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</si>
  <si>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</si>
  <si>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</si>
  <si>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</si>
  <si>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</si>
  <si>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</si>
  <si>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</si>
  <si>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</si>
  <si>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</si>
  <si>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</si>
  <si>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</si>
  <si>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</si>
  <si>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</si>
  <si>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</si>
  <si>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</si>
  <si>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</si>
  <si>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</si>
  <si>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</si>
  <si>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</si>
  <si>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</si>
  <si>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</si>
  <si>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</si>
  <si>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</si>
  <si>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</si>
  <si>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</si>
  <si>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</si>
  <si>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</si>
  <si>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</si>
  <si>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</si>
  <si>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</si>
  <si>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</si>
  <si>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</si>
  <si>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</si>
  <si>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</si>
  <si>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</si>
  <si>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</si>
  <si>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</si>
  <si>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</si>
  <si>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</si>
  <si>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</si>
  <si>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</si>
  <si>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</si>
  <si>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</si>
  <si>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</si>
  <si>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</si>
  <si>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</si>
  <si>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</si>
  <si>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</si>
  <si>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</si>
  <si>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</si>
  <si>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</si>
  <si>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</si>
  <si>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</si>
  <si>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</si>
  <si>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</si>
  <si>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</si>
  <si>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</si>
  <si>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</si>
  <si>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</si>
  <si>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</si>
  <si>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</si>
  <si>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</si>
  <si>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</si>
  <si>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</si>
  <si>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</si>
  <si>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</si>
  <si>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</si>
  <si>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</si>
  <si>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</si>
  <si>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</si>
  <si>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</si>
  <si>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</si>
  <si>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</si>
  <si>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</si>
  <si>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</si>
  <si>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</si>
  <si>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</si>
  <si>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</si>
  <si>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</si>
  <si>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</si>
  <si>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</si>
  <si>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</si>
  <si>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</si>
  <si>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</si>
  <si>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</si>
  <si>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</si>
  <si>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</si>
  <si>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</si>
  <si>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</si>
  <si>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</si>
  <si>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</si>
  <si>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</si>
  <si>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</si>
  <si>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</si>
  <si>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</si>
  <si>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</si>
  <si>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</si>
  <si>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</si>
  <si>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</si>
  <si>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</si>
  <si>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</si>
  <si>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</si>
  <si>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</si>
  <si>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</si>
  <si>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</si>
  <si>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</si>
  <si>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</si>
  <si>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</si>
  <si>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</si>
  <si>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</si>
  <si>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</si>
  <si>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</si>
  <si>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</si>
  <si>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</si>
  <si>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</si>
  <si>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</si>
  <si>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</si>
  <si>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</si>
  <si>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</si>
  <si>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</si>
  <si>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</si>
  <si>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</si>
  <si>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</si>
  <si>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</si>
  <si>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</si>
  <si>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</si>
  <si>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</si>
  <si>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</si>
  <si>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</si>
  <si>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</si>
  <si>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</si>
  <si>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</si>
  <si>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</si>
  <si>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</si>
  <si>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</si>
  <si>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</si>
  <si>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</si>
  <si>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</si>
  <si>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</si>
  <si>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</si>
  <si>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</si>
  <si>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</si>
  <si>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</si>
  <si>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</si>
  <si>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</si>
  <si>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</si>
  <si>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</si>
  <si>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</si>
  <si>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</si>
  <si>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</si>
  <si>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</si>
  <si>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</si>
  <si>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</si>
  <si>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</si>
  <si>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</si>
  <si>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</si>
  <si>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</si>
  <si>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</si>
  <si>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</si>
  <si>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</si>
  <si>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</si>
  <si>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</si>
  <si>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</si>
  <si>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</si>
  <si>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</si>
  <si>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</si>
  <si>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</si>
  <si>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</si>
  <si>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</si>
  <si>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</si>
  <si>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</si>
  <si>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</si>
  <si>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</si>
  <si>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</si>
  <si>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</si>
  <si>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</si>
  <si>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</si>
  <si>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</si>
  <si>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</si>
  <si>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</si>
  <si>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</si>
  <si>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</si>
  <si>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</si>
  <si>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</si>
  <si>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</si>
  <si>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</si>
  <si>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</si>
  <si>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</si>
  <si>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</si>
  <si>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</si>
  <si>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</si>
  <si>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</si>
  <si>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</si>
  <si>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</si>
  <si>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</si>
  <si>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</si>
  <si>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</si>
  <si>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</si>
  <si>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</si>
  <si>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</si>
  <si>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</si>
  <si>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</si>
  <si>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</si>
  <si>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</si>
  <si>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</si>
  <si>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</si>
  <si>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</si>
  <si>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</si>
  <si>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</si>
  <si>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</si>
  <si>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</si>
  <si>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</si>
  <si>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</si>
  <si>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</si>
  <si>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</si>
  <si>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</si>
  <si>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</si>
  <si>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</si>
  <si>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</si>
  <si>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</si>
  <si>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</si>
  <si>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</si>
  <si>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</si>
  <si>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</si>
  <si>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</si>
  <si>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</si>
  <si>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</si>
  <si>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</si>
  <si>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</si>
  <si>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</si>
  <si>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</si>
  <si>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</si>
  <si>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</si>
  <si>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</si>
  <si>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</si>
  <si>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</si>
  <si>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</si>
  <si>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</si>
  <si>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</si>
  <si>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</si>
  <si>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</si>
  <si>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</si>
  <si>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</si>
  <si>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</si>
  <si>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</si>
  <si>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</si>
  <si>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</si>
  <si>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</si>
  <si>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</si>
  <si>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</si>
  <si>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</si>
  <si>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</si>
  <si>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</si>
  <si>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</si>
  <si>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</si>
  <si>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</si>
  <si>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</si>
  <si>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</si>
  <si>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</si>
  <si>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</si>
  <si>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</si>
  <si>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</si>
  <si>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</si>
  <si>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</si>
  <si>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</si>
  <si>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</si>
  <si>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</si>
  <si>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</si>
  <si>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</si>
  <si>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</si>
  <si>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</si>
  <si>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</si>
  <si>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</si>
  <si>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</si>
  <si>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</si>
  <si>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</si>
  <si>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</si>
  <si>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</si>
  <si>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</si>
  <si>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</si>
  <si>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</si>
  <si>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</si>
  <si>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</si>
  <si>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</si>
  <si>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</si>
  <si>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</si>
  <si>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</si>
  <si>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</si>
  <si>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</si>
  <si>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</si>
  <si>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</si>
  <si>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</si>
  <si>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</si>
  <si>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</si>
  <si>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</si>
  <si>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</si>
  <si>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</si>
  <si>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</si>
  <si>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</si>
  <si>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</si>
  <si>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</si>
  <si>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</si>
  <si>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</si>
  <si>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</si>
  <si>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</si>
  <si>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</si>
  <si>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</si>
  <si>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</si>
  <si>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</si>
  <si>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</si>
  <si>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</si>
  <si>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</si>
  <si>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</si>
  <si>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</si>
  <si>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</si>
  <si>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</si>
  <si>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</si>
  <si>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</si>
  <si>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</si>
  <si>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</si>
  <si>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</si>
  <si>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</si>
  <si>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</si>
  <si>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</si>
  <si>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</si>
  <si>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</si>
  <si>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</si>
  <si>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</si>
  <si>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</si>
  <si>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</si>
  <si>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</si>
  <si>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</si>
  <si>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</si>
  <si>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</si>
  <si>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</si>
  <si>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</si>
  <si>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</si>
  <si>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</si>
  <si>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</si>
  <si>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</si>
  <si>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</si>
  <si>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</si>
  <si>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</si>
  <si>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</si>
  <si>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</si>
  <si>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</si>
  <si>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</si>
  <si>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</si>
  <si>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</si>
  <si>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</si>
  <si>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</si>
  <si>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</si>
  <si>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</si>
  <si>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</si>
  <si>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</si>
  <si>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</si>
  <si>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</si>
  <si>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</si>
  <si>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</si>
  <si>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</si>
  <si>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</si>
  <si>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</si>
  <si>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</si>
  <si>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</si>
  <si>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</si>
  <si>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</si>
  <si>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</si>
  <si>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</si>
  <si>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</si>
  <si>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</si>
  <si>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</si>
  <si>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</si>
  <si>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</si>
  <si>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</si>
  <si>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</si>
  <si>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</si>
  <si>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</si>
  <si>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</si>
  <si>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</si>
  <si>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</si>
  <si>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</si>
  <si>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</si>
  <si>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</si>
  <si>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</si>
  <si>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</si>
  <si>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</si>
  <si>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</si>
  <si>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</si>
  <si>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</si>
  <si>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</si>
  <si>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</si>
  <si>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</si>
  <si>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</si>
  <si>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</si>
  <si>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</si>
  <si>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</si>
  <si>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</si>
  <si>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</si>
  <si>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</si>
  <si>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</si>
  <si>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</si>
  <si>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</si>
  <si>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</si>
  <si>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</si>
  <si>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</si>
  <si>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</si>
  <si>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</si>
  <si>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</si>
  <si>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</si>
  <si>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</si>
  <si>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</si>
  <si>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</si>
  <si>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</si>
  <si>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</si>
  <si>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</si>
  <si>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</si>
  <si>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</si>
  <si>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</si>
  <si>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</si>
  <si>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</si>
  <si>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</si>
  <si>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</si>
  <si>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</si>
  <si>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</si>
  <si>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</si>
  <si>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</si>
  <si>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</si>
  <si>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</si>
  <si>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</si>
  <si>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</si>
  <si>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</si>
  <si>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</si>
  <si>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</si>
  <si>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</si>
  <si>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</si>
  <si>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</si>
  <si>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</si>
  <si>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</si>
  <si>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</si>
  <si>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</si>
  <si>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</si>
  <si>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</si>
  <si>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</si>
  <si>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</si>
  <si>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</si>
  <si>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</si>
  <si>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</si>
  <si>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</si>
  <si>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</si>
  <si>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</si>
  <si>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</si>
  <si>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</si>
  <si>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</si>
  <si>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</si>
  <si>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</si>
  <si>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</si>
  <si>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</si>
  <si>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</si>
  <si>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</si>
  <si>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</si>
  <si>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</si>
  <si>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</si>
  <si>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</si>
  <si>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</si>
  <si>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</si>
  <si>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</si>
  <si>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</si>
  <si>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</si>
  <si>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</si>
  <si>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</si>
  <si>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</si>
  <si>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</si>
  <si>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</si>
  <si>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</si>
  <si>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</si>
  <si>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</si>
  <si>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</si>
  <si>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</si>
  <si>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</si>
  <si>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</si>
  <si>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</si>
  <si>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</si>
  <si>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</si>
  <si>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</si>
  <si>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</si>
  <si>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</si>
  <si>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</si>
  <si>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</si>
  <si>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</si>
  <si>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</si>
  <si>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</si>
  <si>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</si>
  <si>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</si>
  <si>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</si>
  <si>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</si>
  <si>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</si>
  <si>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</si>
  <si>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</si>
  <si>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</si>
  <si>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</si>
  <si>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</si>
  <si>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</si>
  <si>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</si>
  <si>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</si>
  <si>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</si>
  <si>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</si>
  <si>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</si>
  <si>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</si>
  <si>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</si>
  <si>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</si>
  <si>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</si>
  <si>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</si>
  <si>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</si>
  <si>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</si>
  <si>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</si>
  <si>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</si>
  <si>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</si>
  <si>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</si>
  <si>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</si>
  <si>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</si>
  <si>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</si>
  <si>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</si>
  <si>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</si>
  <si>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</si>
  <si>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</si>
  <si>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</si>
  <si>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</si>
  <si>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</si>
  <si>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</si>
  <si>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</si>
  <si>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</si>
  <si>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</si>
  <si>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</si>
  <si>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</si>
  <si>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</si>
  <si>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</si>
  <si>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</si>
  <si>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</si>
  <si>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</si>
  <si>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</si>
  <si>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</si>
  <si>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</si>
  <si>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</si>
  <si>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</si>
  <si>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</si>
  <si>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</si>
  <si>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</si>
  <si>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</si>
  <si>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</si>
  <si>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</si>
  <si>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</si>
  <si>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</si>
  <si>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</si>
  <si>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</si>
  <si>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</si>
  <si>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</si>
  <si>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</si>
  <si>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</si>
  <si>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</si>
  <si>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</si>
  <si>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</si>
  <si>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</si>
  <si>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</si>
  <si>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</si>
  <si>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</si>
  <si>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</si>
  <si>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</si>
  <si>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</si>
  <si>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</si>
  <si>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</si>
  <si>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</si>
  <si>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</si>
  <si>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</si>
  <si>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</si>
  <si>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</si>
  <si>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</si>
  <si>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</si>
  <si>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</si>
  <si>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</si>
  <si>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</si>
  <si>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</si>
  <si>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</si>
  <si>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</si>
  <si>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</si>
  <si>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</si>
  <si>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</si>
  <si>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</si>
  <si>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</si>
  <si>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</si>
  <si>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</si>
  <si>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</si>
  <si>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</si>
  <si>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</si>
  <si>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</si>
  <si>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</si>
  <si>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</si>
  <si>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</si>
  <si>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</si>
  <si>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</si>
  <si>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</si>
  <si>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</si>
  <si>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</si>
  <si>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</si>
  <si>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</si>
  <si>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</si>
  <si>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</si>
  <si>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</si>
  <si>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</si>
  <si>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</si>
  <si>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</si>
  <si>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</si>
  <si>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</si>
  <si>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</si>
  <si>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</si>
  <si>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</si>
  <si>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</si>
  <si>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</si>
  <si>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</si>
  <si>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</si>
  <si>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</si>
  <si>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</si>
  <si>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</si>
  <si>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</si>
  <si>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</si>
  <si>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</si>
  <si>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</si>
  <si>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</si>
  <si>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</si>
  <si>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</si>
  <si>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</si>
  <si>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</si>
  <si>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</si>
  <si>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</si>
  <si>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</si>
  <si>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</si>
  <si>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</si>
  <si>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</si>
  <si>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</si>
  <si>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</si>
  <si>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</si>
  <si>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</si>
  <si>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</si>
  <si>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</si>
  <si>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</si>
  <si>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</si>
  <si>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</si>
  <si>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</si>
  <si>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</si>
  <si>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</si>
  <si>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</si>
  <si>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</si>
  <si>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</si>
  <si>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</si>
  <si>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</si>
  <si>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</si>
  <si>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</si>
  <si>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</si>
  <si>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</si>
  <si>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</si>
  <si>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</si>
  <si>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</si>
  <si>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</si>
  <si>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</si>
  <si>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</si>
  <si>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</si>
  <si>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</si>
  <si>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</si>
  <si>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</si>
  <si>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</si>
  <si>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</si>
  <si>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</si>
  <si>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</si>
  <si>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</si>
  <si>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</si>
  <si>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</si>
  <si>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</si>
  <si>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</si>
  <si>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</si>
  <si>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</si>
  <si>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</si>
  <si>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</si>
  <si>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</si>
  <si>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</si>
  <si>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</si>
  <si>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</si>
  <si>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</si>
  <si>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</si>
  <si>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</si>
  <si>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</si>
  <si>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</si>
  <si>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</si>
  <si>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</si>
  <si>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</si>
  <si>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</si>
  <si>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</si>
  <si>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</si>
  <si>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</si>
  <si>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</si>
  <si>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</si>
  <si>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</si>
  <si>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</si>
  <si>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</si>
  <si>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</si>
  <si>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</si>
  <si>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</si>
  <si>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</si>
  <si>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</si>
  <si>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</si>
  <si>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</si>
  <si>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</si>
  <si>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</si>
  <si>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</si>
  <si>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</si>
  <si>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</si>
  <si>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</si>
  <si>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</si>
  <si>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</si>
  <si>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</si>
  <si>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</si>
  <si>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</si>
  <si>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</si>
  <si>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</si>
  <si>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</si>
  <si>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</si>
  <si>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</si>
  <si>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</si>
  <si>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</si>
  <si>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</si>
  <si>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</si>
  <si>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</si>
  <si>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</si>
  <si>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</si>
  <si>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</si>
  <si>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</si>
  <si>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</si>
  <si>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</si>
  <si>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</si>
  <si>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</si>
  <si>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</si>
  <si>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</si>
  <si>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</si>
  <si>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</si>
  <si>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</si>
  <si>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</si>
  <si>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</si>
  <si>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</si>
  <si>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</si>
  <si>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</si>
  <si>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</si>
  <si>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</si>
  <si>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</si>
  <si>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</si>
  <si>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</si>
  <si>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</si>
  <si>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</si>
  <si>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</si>
  <si>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</si>
  <si>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</si>
  <si>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</si>
  <si>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</si>
  <si>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</si>
  <si>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</si>
  <si>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</si>
  <si>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</si>
  <si>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</si>
  <si>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</si>
  <si>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</si>
  <si>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</si>
  <si>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</si>
  <si>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</si>
  <si>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</si>
  <si>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</si>
  <si>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</si>
  <si>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</si>
  <si>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</si>
  <si>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</si>
  <si>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</si>
  <si>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</si>
  <si>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</si>
  <si>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</si>
  <si>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</si>
  <si>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</si>
  <si>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</si>
  <si>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</si>
  <si>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</si>
  <si>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</si>
  <si>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</si>
  <si>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</si>
  <si>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</si>
  <si>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</si>
  <si>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</si>
  <si>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</si>
  <si>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</si>
  <si>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</si>
  <si>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</si>
  <si>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</si>
  <si>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</si>
  <si>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</si>
  <si>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</si>
  <si>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</si>
  <si>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</si>
  <si>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</si>
  <si>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</si>
  <si>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</si>
  <si>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</si>
  <si>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</si>
  <si>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</si>
  <si>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</si>
  <si>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</si>
  <si>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</si>
  <si>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</si>
  <si>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</si>
  <si>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</si>
  <si>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</si>
  <si>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</si>
  <si>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</si>
  <si>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</si>
  <si>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</si>
  <si>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</si>
  <si>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</si>
  <si>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</si>
  <si>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</si>
  <si>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</si>
  <si>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</si>
  <si>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</si>
  <si>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</si>
  <si>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</si>
  <si>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</si>
  <si>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</si>
  <si>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</si>
  <si>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</si>
  <si>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</si>
  <si>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</si>
  <si>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</si>
  <si>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</si>
  <si>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</si>
  <si>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</si>
  <si>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</si>
  <si>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</si>
  <si>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</si>
  <si>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</si>
  <si>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</si>
  <si>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</si>
  <si>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</si>
  <si>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</si>
  <si>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</si>
  <si>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</si>
  <si>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</si>
  <si>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</si>
  <si>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</si>
  <si>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</si>
  <si>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</si>
  <si>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</si>
  <si>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</si>
  <si>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</si>
  <si>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</si>
  <si>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</si>
  <si>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</si>
  <si>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</si>
  <si>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</si>
  <si>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</si>
  <si>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</si>
  <si>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</si>
  <si>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</si>
  <si>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</si>
  <si>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</si>
  <si>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</si>
  <si>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</si>
  <si>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</si>
  <si>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</si>
  <si>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</si>
  <si>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</si>
  <si>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</si>
  <si>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</si>
  <si>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</si>
  <si>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</si>
  <si>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</si>
  <si>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</si>
  <si>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</si>
  <si>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</si>
  <si>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</si>
  <si>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</si>
  <si>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</si>
  <si>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</si>
  <si>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</si>
  <si>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</si>
  <si>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</si>
  <si>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</si>
  <si>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</si>
  <si>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</si>
  <si>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</si>
  <si>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</si>
  <si>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</si>
  <si>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</si>
  <si>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</si>
  <si>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</si>
  <si>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</si>
  <si>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</si>
  <si>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</si>
  <si>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</si>
  <si>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</si>
  <si>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</si>
  <si>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</si>
  <si>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</si>
  <si>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</si>
  <si>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</si>
  <si>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</si>
  <si>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</si>
  <si>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</si>
  <si>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</si>
  <si>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</si>
  <si>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</si>
  <si>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</si>
  <si>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</si>
  <si>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</si>
  <si>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</si>
  <si>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</si>
  <si>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</si>
  <si>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</si>
  <si>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</si>
  <si>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</si>
  <si>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</si>
  <si>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</si>
  <si>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</si>
  <si>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</si>
  <si>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</si>
  <si>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</si>
  <si>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</si>
  <si>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</si>
  <si>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</si>
  <si>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</si>
  <si>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</si>
  <si>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</si>
  <si>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</si>
  <si>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</si>
  <si>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</si>
  <si>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</si>
  <si>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</si>
  <si>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</si>
  <si>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</si>
  <si>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</si>
  <si>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</si>
  <si>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</si>
  <si>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</si>
  <si>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</si>
  <si>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</si>
  <si>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</si>
  <si>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</si>
  <si>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</si>
  <si>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</si>
  <si>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</si>
  <si>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</si>
  <si>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</si>
  <si>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</si>
  <si>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</si>
  <si>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</si>
  <si>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</si>
  <si>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</si>
  <si>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</si>
  <si>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</si>
  <si>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</si>
  <si>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</si>
  <si>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</si>
  <si>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</si>
  <si>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</si>
  <si>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</si>
  <si>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</si>
  <si>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</si>
  <si>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</si>
  <si>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</si>
  <si>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</si>
  <si>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</si>
  <si>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</si>
  <si>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</si>
  <si>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</si>
  <si>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</si>
  <si>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</si>
  <si>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</si>
  <si>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</si>
  <si>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</si>
  <si>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</si>
  <si>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</si>
  <si>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</si>
  <si>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</si>
  <si>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</si>
  <si>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</si>
  <si>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</si>
  <si>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</si>
  <si>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</si>
  <si>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</si>
  <si>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</si>
  <si>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</si>
  <si>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</si>
  <si>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</si>
  <si>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</si>
  <si>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</si>
  <si>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</si>
  <si>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</si>
  <si>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</si>
  <si>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</si>
  <si>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</si>
  <si>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</si>
  <si>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</si>
  <si>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</si>
  <si>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</si>
  <si>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</si>
  <si>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</si>
  <si>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</si>
  <si>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</si>
  <si>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</si>
  <si>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</si>
  <si>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</si>
  <si>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</si>
  <si>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</si>
  <si>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</si>
  <si>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</si>
  <si>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</si>
  <si>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</si>
  <si>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</si>
  <si>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</si>
  <si>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</si>
  <si>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</si>
  <si>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</si>
  <si>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</si>
  <si>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</si>
  <si>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</si>
  <si>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</si>
  <si>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</si>
  <si>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</si>
  <si>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</si>
  <si>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</si>
  <si>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</si>
  <si>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</si>
  <si>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</si>
  <si>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</si>
  <si>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</si>
  <si>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</si>
  <si>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</si>
  <si>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</si>
  <si>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</si>
  <si>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</si>
  <si>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</si>
  <si>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</si>
  <si>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</si>
  <si>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</si>
  <si>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</si>
  <si>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</si>
  <si>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</si>
  <si>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</si>
  <si>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</si>
  <si>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</si>
  <si>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</si>
  <si>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</si>
  <si>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</si>
  <si>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</si>
  <si>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</si>
  <si>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</si>
  <si>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</si>
  <si>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</si>
  <si>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</si>
  <si>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</si>
  <si>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</si>
  <si>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</si>
  <si>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</si>
  <si>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</si>
  <si>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</si>
  <si>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</si>
  <si>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</si>
  <si>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</si>
  <si>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</si>
  <si>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</si>
  <si>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</si>
  <si>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</si>
  <si>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</si>
  <si>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</si>
  <si>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</si>
  <si>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</si>
  <si>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</si>
  <si>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</si>
  <si>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</si>
  <si>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</si>
  <si>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</si>
  <si>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</si>
  <si>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</si>
  <si>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</si>
  <si>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</si>
  <si>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</si>
  <si>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</si>
  <si>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</si>
  <si>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</si>
  <si>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</si>
  <si>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</si>
  <si>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</si>
  <si>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</si>
  <si>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</si>
  <si>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</si>
  <si>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</si>
  <si>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</si>
  <si>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</si>
  <si>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</si>
  <si>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</si>
  <si>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</si>
  <si>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</si>
  <si>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</si>
  <si>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</si>
  <si>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</si>
  <si>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</si>
  <si>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</si>
  <si>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</si>
  <si>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</si>
  <si>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</si>
  <si>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</si>
  <si>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</si>
  <si>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</si>
  <si>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</si>
  <si>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</si>
  <si>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</si>
  <si>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</si>
  <si>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</si>
  <si>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</si>
  <si>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</si>
  <si>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</si>
  <si>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</si>
  <si>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</si>
  <si>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</si>
  <si>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</si>
  <si>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</si>
  <si>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</si>
  <si>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</si>
  <si>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</si>
  <si>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</si>
  <si>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</si>
  <si>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</si>
  <si>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</si>
  <si>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</si>
  <si>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</si>
  <si>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</si>
  <si>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</si>
  <si>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</si>
  <si>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</si>
  <si>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</si>
  <si>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</si>
  <si>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</si>
  <si>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</si>
  <si>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</si>
  <si>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</si>
  <si>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</si>
  <si>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</si>
  <si>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</si>
  <si>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</si>
  <si>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</si>
  <si>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</si>
  <si>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</si>
  <si>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</si>
  <si>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</si>
  <si>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</si>
  <si>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</si>
  <si>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</si>
  <si>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</si>
  <si>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</si>
  <si>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</si>
  <si>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</si>
  <si>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</si>
  <si>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</si>
  <si>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</si>
  <si>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</si>
  <si>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</si>
  <si>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</si>
  <si>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</si>
  <si>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</si>
  <si>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</si>
  <si>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</si>
  <si>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</si>
  <si>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</si>
  <si>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</si>
  <si>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</si>
  <si>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</si>
  <si>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</si>
  <si>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</si>
  <si>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</si>
  <si>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</si>
  <si>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</si>
  <si>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</si>
  <si>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</si>
  <si>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</si>
  <si>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</si>
  <si>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</si>
  <si>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</si>
  <si>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</si>
  <si>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</si>
  <si>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</si>
  <si>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</si>
  <si>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</si>
  <si>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</si>
  <si>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</si>
  <si>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</si>
  <si>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</si>
  <si>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</si>
  <si>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</si>
  <si>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</si>
  <si>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</si>
  <si>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</si>
  <si>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</si>
  <si>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</si>
  <si>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</si>
  <si>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</si>
  <si>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</si>
  <si>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</si>
  <si>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</si>
  <si>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</si>
  <si>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</si>
  <si>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</si>
  <si>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</si>
  <si>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</si>
  <si>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</si>
  <si>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</si>
  <si>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</si>
  <si>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</si>
  <si>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</si>
  <si>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</si>
  <si>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</si>
  <si>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</si>
  <si>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</si>
  <si>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</si>
  <si>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</si>
  <si>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</si>
  <si>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</si>
  <si>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</si>
  <si>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</si>
  <si>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</si>
  <si>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</si>
  <si>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</si>
  <si>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</si>
  <si>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</si>
  <si>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</si>
  <si>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</si>
  <si>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</si>
  <si>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</si>
  <si>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</si>
  <si>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</si>
  <si>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</si>
  <si>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</si>
  <si>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</si>
  <si>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</si>
  <si>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</si>
  <si>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</si>
  <si>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</si>
  <si>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</si>
  <si>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</si>
  <si>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</si>
  <si>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</si>
  <si>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</si>
  <si>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</si>
  <si>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</si>
  <si>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</si>
  <si>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</si>
  <si>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</si>
  <si>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</si>
  <si>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</si>
  <si>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</si>
  <si>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</si>
  <si>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</si>
  <si>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</si>
  <si>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</si>
  <si>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</si>
  <si>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</si>
  <si>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</si>
  <si>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</si>
  <si>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</si>
  <si>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</si>
  <si>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</si>
  <si>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</si>
  <si>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</si>
  <si>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</si>
  <si>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</si>
  <si>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</si>
  <si>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</si>
  <si>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</si>
  <si>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</si>
  <si>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</si>
  <si>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</si>
  <si>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</si>
  <si>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</si>
  <si>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</si>
  <si>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</si>
  <si>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</si>
  <si>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</si>
  <si>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</si>
  <si>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</si>
  <si>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</si>
  <si>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</si>
  <si>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</si>
  <si>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</si>
  <si>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</si>
  <si>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</si>
  <si>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</si>
  <si>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</si>
  <si>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</si>
  <si>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</si>
  <si>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</si>
  <si>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</si>
  <si>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</si>
  <si>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</si>
  <si>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</si>
  <si>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</si>
  <si>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</si>
  <si>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</si>
  <si>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</si>
  <si>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</si>
  <si>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</si>
  <si>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</si>
  <si>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</si>
  <si>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</si>
  <si>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</si>
  <si>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</si>
  <si>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</si>
  <si>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</si>
  <si>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</si>
  <si>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</si>
  <si>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</si>
  <si>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</si>
  <si>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</si>
  <si>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</si>
  <si>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</si>
  <si>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</si>
  <si>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</si>
  <si>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</si>
  <si>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</si>
  <si>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</si>
  <si>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</si>
  <si>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</si>
  <si>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</si>
  <si>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</si>
  <si>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</si>
  <si>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</si>
  <si>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</si>
  <si>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</si>
  <si>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</si>
  <si>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</si>
  <si>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</si>
  <si>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</si>
  <si>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</si>
  <si>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</si>
  <si>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</si>
  <si>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</si>
  <si>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</si>
  <si>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</si>
  <si>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</si>
  <si>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</si>
  <si>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</si>
  <si>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</si>
  <si>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</si>
  <si>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</si>
  <si>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</si>
  <si>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</si>
  <si>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</si>
  <si>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</si>
  <si>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</si>
  <si>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</si>
  <si>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</si>
  <si>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</si>
  <si>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</si>
  <si>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</si>
  <si>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</si>
  <si>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</si>
  <si>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</si>
  <si>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</si>
  <si>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</si>
  <si>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</si>
  <si>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</si>
  <si>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</si>
  <si>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</si>
  <si>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</si>
  <si>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</si>
  <si>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</si>
  <si>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</si>
  <si>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</si>
  <si>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</si>
  <si>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</si>
  <si>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</si>
  <si>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</si>
  <si>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</si>
  <si>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</si>
  <si>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</si>
  <si>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</si>
  <si>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</si>
  <si>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</si>
  <si>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</si>
  <si>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</si>
  <si>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</si>
  <si>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</si>
  <si>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</si>
  <si>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</si>
  <si>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</si>
  <si>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</si>
  <si>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</si>
  <si>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</si>
  <si>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</si>
  <si>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</si>
  <si>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</si>
  <si>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</si>
  <si>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</si>
  <si>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</si>
  <si>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</si>
  <si>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</si>
  <si>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</si>
  <si>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</si>
  <si>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</si>
  <si>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</si>
  <si>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</si>
  <si>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</si>
  <si>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</si>
  <si>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</si>
  <si>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</si>
  <si>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</si>
  <si>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</si>
  <si>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</si>
  <si>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</si>
  <si>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</si>
  <si>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</si>
  <si>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</si>
  <si>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</si>
  <si>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</si>
  <si>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</si>
  <si>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</si>
  <si>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</si>
  <si>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</si>
  <si>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</si>
  <si>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</si>
  <si>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</si>
  <si>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</si>
  <si>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</si>
  <si>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</si>
  <si>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</si>
  <si>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</si>
  <si>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</si>
  <si>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</si>
  <si>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</si>
  <si>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</si>
  <si>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</si>
  <si>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</si>
  <si>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</si>
  <si>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</si>
  <si>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</si>
  <si>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</si>
  <si>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</si>
  <si>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</si>
  <si>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</si>
  <si>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</si>
  <si>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</si>
  <si>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</si>
  <si>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</si>
  <si>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</si>
  <si>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</si>
  <si>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</si>
  <si>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</si>
  <si>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</si>
  <si>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</si>
  <si>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</si>
  <si>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</si>
  <si>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</si>
  <si>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</si>
  <si>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</si>
  <si>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</si>
  <si>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</si>
  <si>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</si>
  <si>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</si>
  <si>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</si>
  <si>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</si>
  <si>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</si>
  <si>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</si>
  <si>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</si>
  <si>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</si>
  <si>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</si>
  <si>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</si>
  <si>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</si>
  <si>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</si>
  <si>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</si>
  <si>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</si>
  <si>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</si>
  <si>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</si>
  <si>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</si>
  <si>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</si>
  <si>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</si>
  <si>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</si>
  <si>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</si>
  <si>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</si>
  <si>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</si>
  <si>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</si>
  <si>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</si>
  <si>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</si>
  <si>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</si>
  <si>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</si>
  <si>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</si>
  <si>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</si>
  <si>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</si>
  <si>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</si>
  <si>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</si>
  <si>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</si>
  <si>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</si>
  <si>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</si>
  <si>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</si>
  <si>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</si>
  <si>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</si>
  <si>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</si>
  <si>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</si>
  <si>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</si>
  <si>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</si>
  <si>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</si>
  <si>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</si>
  <si>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</si>
  <si>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</si>
  <si>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</si>
  <si>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</si>
  <si>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</si>
  <si>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</si>
  <si>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</si>
  <si>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</si>
  <si>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</si>
  <si>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</si>
  <si>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</si>
  <si>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</si>
  <si>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</si>
  <si>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</si>
  <si>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</si>
  <si>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</si>
  <si>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</si>
  <si>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</si>
  <si>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</si>
  <si>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</si>
  <si>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</si>
  <si>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</si>
  <si>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</si>
  <si>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</si>
  <si>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</si>
  <si>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</si>
  <si>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</si>
  <si>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</si>
  <si>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</si>
  <si>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</si>
  <si>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</si>
  <si>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</si>
  <si>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</si>
  <si>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</si>
  <si>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</si>
  <si>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</si>
  <si>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</si>
  <si>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</si>
  <si>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</si>
  <si>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</si>
  <si>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</si>
  <si>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</si>
  <si>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</si>
  <si>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</si>
  <si>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</si>
  <si>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</si>
  <si>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</si>
  <si>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</si>
  <si>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</si>
  <si>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</si>
  <si>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</si>
  <si>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</si>
  <si>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</si>
  <si>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</si>
  <si>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</si>
  <si>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</si>
  <si>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</si>
  <si>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</si>
  <si>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</si>
  <si>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</si>
  <si>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</si>
  <si>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</si>
  <si>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</si>
  <si>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</si>
  <si>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</si>
  <si>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</si>
  <si>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</si>
  <si>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</si>
  <si>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</si>
  <si>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</si>
  <si>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</si>
  <si>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</si>
  <si>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</si>
  <si>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</si>
  <si>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</si>
  <si>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</si>
  <si>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</si>
  <si>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</si>
  <si>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</si>
  <si>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</si>
  <si>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</si>
  <si>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</si>
  <si>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</si>
  <si>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</si>
  <si>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</si>
  <si>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</si>
  <si>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</si>
  <si>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</si>
  <si>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</si>
  <si>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</si>
  <si>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</si>
  <si>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</si>
  <si>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</si>
  <si>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</si>
  <si>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</si>
  <si>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</si>
  <si>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</si>
  <si>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</si>
  <si>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</si>
  <si>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</si>
  <si>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</si>
  <si>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</si>
  <si>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</si>
  <si>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</si>
  <si>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</si>
  <si>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</si>
  <si>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</si>
  <si>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</si>
  <si>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</si>
  <si>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</si>
  <si>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</si>
  <si>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</si>
  <si>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</si>
  <si>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</si>
  <si>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</si>
  <si>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</si>
  <si>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</si>
  <si>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</si>
  <si>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</si>
  <si>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</si>
  <si>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</si>
  <si>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</si>
  <si>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</si>
  <si>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</si>
  <si>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</si>
  <si>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</si>
  <si>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</si>
  <si>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</si>
  <si>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</si>
  <si>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</si>
  <si>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</si>
  <si>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</si>
  <si>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</si>
  <si>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</si>
  <si>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</si>
  <si>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</si>
  <si>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</si>
  <si>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</si>
  <si>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</si>
  <si>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</si>
  <si>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</si>
  <si>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</si>
  <si>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</si>
  <si>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</si>
  <si>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</si>
  <si>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</si>
  <si>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</si>
  <si>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</si>
  <si>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</si>
  <si>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</si>
  <si>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</si>
  <si>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</si>
  <si>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</si>
  <si>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</si>
  <si>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</si>
  <si>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</si>
  <si>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</si>
  <si>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</si>
  <si>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</si>
  <si>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</si>
  <si>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</si>
  <si>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</si>
  <si>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</si>
  <si>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</si>
  <si>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</si>
  <si>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</si>
  <si>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</si>
  <si>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</si>
  <si>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</si>
  <si>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</si>
  <si>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</si>
  <si>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</si>
  <si>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</si>
  <si>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</si>
  <si>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</si>
  <si>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</si>
  <si>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</si>
  <si>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</si>
  <si>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</si>
  <si>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</si>
  <si>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</si>
  <si>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</si>
  <si>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</si>
  <si>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</si>
  <si>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</si>
  <si>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</si>
  <si>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</si>
  <si>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</si>
  <si>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</si>
  <si>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</si>
  <si>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</si>
  <si>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</si>
  <si>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</si>
  <si>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</si>
  <si>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</si>
  <si>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</si>
  <si>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</si>
  <si>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</si>
  <si>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</si>
  <si>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</si>
  <si>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</si>
  <si>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</si>
  <si>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</si>
  <si>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</si>
  <si>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</si>
  <si>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</si>
  <si>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</si>
  <si>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</si>
  <si>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</si>
  <si>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</si>
  <si>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</si>
  <si>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</si>
  <si>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</si>
  <si>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</si>
  <si>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</si>
  <si>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</si>
  <si>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</si>
  <si>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</si>
  <si>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</si>
  <si>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</si>
  <si>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</si>
  <si>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</si>
  <si>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</si>
  <si>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</si>
  <si>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</si>
  <si>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</si>
  <si>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</si>
  <si>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</si>
  <si>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</si>
  <si>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</si>
  <si>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</si>
  <si>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</si>
  <si>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</si>
  <si>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</si>
  <si>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</si>
  <si>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</si>
  <si>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</si>
  <si>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</si>
  <si>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</si>
  <si>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</si>
  <si>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</si>
  <si>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</si>
  <si>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</si>
  <si>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</si>
  <si>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</si>
  <si>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</si>
  <si>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</si>
  <si>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</si>
  <si>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</si>
  <si>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</si>
  <si>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</si>
  <si>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</si>
  <si>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</si>
  <si>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</si>
  <si>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</si>
  <si>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</si>
  <si>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</si>
  <si>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</si>
  <si>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</si>
  <si>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</si>
  <si>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</si>
  <si>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</si>
  <si>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</si>
  <si>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</si>
  <si>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</si>
  <si>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</si>
  <si>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</si>
  <si>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</si>
  <si>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</si>
  <si>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</si>
  <si>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</si>
  <si>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</si>
  <si>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</si>
  <si>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</si>
  <si>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</si>
  <si>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</si>
  <si>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</si>
  <si>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</si>
  <si>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</si>
  <si>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</si>
  <si>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</si>
  <si>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</si>
  <si>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</si>
  <si>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</si>
  <si>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</si>
  <si>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</si>
  <si>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</si>
  <si>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</si>
  <si>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</si>
  <si>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</si>
  <si>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</si>
  <si>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</si>
  <si>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</si>
  <si>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</si>
  <si>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</si>
  <si>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</si>
  <si>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</si>
  <si>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</si>
  <si>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</si>
  <si>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</si>
  <si>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</si>
  <si>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</si>
  <si>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</si>
  <si>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</si>
  <si>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</si>
  <si>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</si>
  <si>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</si>
  <si>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</si>
  <si>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</si>
  <si>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</si>
  <si>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</si>
  <si>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</si>
  <si>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</si>
  <si>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</si>
  <si>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</si>
  <si>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</si>
  <si>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</si>
  <si>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</si>
  <si>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</si>
  <si>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</si>
  <si>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</si>
  <si>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</si>
  <si>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</si>
  <si>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</si>
  <si>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</si>
  <si>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</si>
  <si>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</si>
  <si>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</si>
  <si>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</si>
  <si>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</si>
  <si>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</si>
  <si>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</si>
  <si>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</si>
  <si>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</si>
  <si>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</si>
  <si>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</si>
  <si>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</si>
  <si>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</si>
  <si>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</si>
  <si>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</si>
  <si>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</si>
  <si>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</si>
  <si>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</si>
  <si>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</si>
  <si>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</si>
  <si>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</si>
  <si>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</si>
  <si>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</si>
  <si>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</si>
  <si>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</si>
  <si>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</si>
  <si>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</si>
  <si>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</si>
  <si>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</si>
  <si>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</si>
  <si>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</si>
  <si>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</si>
  <si>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</si>
  <si>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</si>
  <si>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</si>
  <si>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</si>
  <si>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</si>
  <si>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</si>
  <si>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</si>
  <si>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</si>
  <si>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</si>
  <si>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</si>
  <si>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</si>
  <si>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</si>
  <si>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</si>
  <si>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</si>
  <si>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</si>
  <si>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</si>
  <si>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</si>
  <si>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</si>
  <si>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</si>
  <si>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</si>
  <si>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</si>
  <si>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</si>
  <si>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</si>
  <si>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</si>
  <si>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</si>
  <si>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</si>
  <si>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</si>
  <si>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</si>
  <si>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</si>
  <si>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</si>
  <si>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</si>
  <si>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</si>
  <si>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</si>
  <si>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</si>
  <si>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</si>
  <si>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</si>
  <si>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</si>
  <si>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</si>
  <si>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</si>
  <si>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</si>
  <si>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</si>
  <si>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</si>
  <si>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</si>
  <si>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</si>
  <si>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</si>
  <si>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</si>
  <si>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</si>
  <si>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</si>
  <si>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</si>
  <si>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</si>
  <si>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</si>
  <si>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</si>
  <si>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</si>
  <si>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</si>
  <si>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</si>
  <si>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</si>
  <si>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</si>
  <si>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</si>
  <si>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</si>
  <si>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</si>
  <si>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</si>
  <si>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</si>
  <si>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</si>
  <si>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</si>
  <si>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</si>
  <si>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</si>
  <si>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</si>
  <si>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</si>
  <si>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</si>
  <si>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</si>
  <si>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</si>
  <si>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</si>
  <si>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</si>
  <si>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</si>
  <si>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</si>
  <si>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</si>
  <si>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</si>
  <si>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</si>
  <si>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</si>
  <si>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</si>
  <si>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</si>
  <si>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</si>
  <si>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</si>
  <si>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</si>
  <si>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</si>
  <si>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</si>
  <si>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</si>
  <si>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</si>
  <si>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</si>
  <si>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</si>
  <si>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</si>
  <si>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</si>
  <si>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</si>
  <si>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</si>
  <si>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</si>
  <si>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</si>
  <si>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</si>
  <si>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</si>
  <si>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</si>
  <si>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</si>
  <si>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</si>
  <si>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</si>
  <si>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</si>
  <si>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</si>
  <si>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</si>
  <si>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</si>
  <si>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</si>
  <si>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</si>
  <si>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</si>
  <si>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</si>
  <si>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</si>
  <si>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</si>
  <si>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</si>
  <si>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</si>
  <si>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</si>
  <si>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</si>
  <si>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</si>
  <si>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</si>
  <si>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</si>
  <si>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</si>
  <si>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</si>
  <si>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</si>
  <si>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</si>
  <si>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</si>
  <si>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</si>
  <si>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</si>
  <si>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</si>
  <si>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</si>
  <si>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</si>
  <si>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</si>
  <si>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</si>
  <si>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</si>
  <si>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</si>
  <si>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</si>
  <si>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</si>
  <si>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</si>
  <si>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</si>
  <si>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</si>
  <si>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</si>
  <si>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</si>
  <si>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</si>
  <si>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</si>
  <si>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</si>
  <si>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</si>
  <si>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</si>
  <si>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</si>
  <si>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</si>
  <si>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</si>
  <si>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</si>
  <si>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</si>
  <si>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</si>
  <si>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</si>
  <si>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</si>
  <si>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</si>
  <si>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</si>
  <si>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</si>
  <si>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</si>
  <si>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</si>
  <si>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</si>
  <si>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</si>
  <si>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</si>
  <si>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</si>
  <si>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</si>
  <si>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</si>
  <si>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</si>
  <si>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</si>
  <si>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</si>
  <si>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</si>
  <si>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</si>
  <si>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</si>
  <si>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</si>
  <si>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</si>
  <si>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</si>
  <si>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</si>
  <si>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</si>
  <si>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</si>
  <si>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</si>
  <si>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</si>
  <si>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</si>
  <si>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</si>
  <si>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</si>
  <si>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</si>
  <si>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</si>
  <si>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</si>
  <si>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</si>
  <si>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</si>
  <si>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</si>
  <si>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</si>
  <si>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</si>
  <si>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</si>
  <si>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</si>
  <si>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</si>
  <si>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</si>
  <si>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</si>
  <si>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</si>
  <si>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</si>
  <si>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</si>
  <si>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</si>
  <si>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</si>
  <si>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</si>
  <si>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</si>
  <si>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</si>
  <si>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</si>
  <si>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</si>
  <si>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</si>
  <si>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</si>
  <si>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</si>
  <si>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</si>
  <si>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</si>
  <si>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</si>
  <si>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</si>
  <si>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</si>
  <si>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</si>
  <si>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</si>
  <si>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</si>
  <si>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</si>
  <si>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</si>
  <si>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</si>
  <si>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</si>
  <si>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</si>
  <si>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</si>
  <si>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</si>
  <si>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</si>
  <si>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</si>
  <si>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</si>
  <si>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</si>
  <si>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</si>
  <si>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</si>
  <si>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</si>
  <si>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</si>
  <si>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</si>
  <si>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</si>
  <si>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</si>
  <si>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</si>
  <si>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</si>
  <si>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</si>
  <si>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</si>
  <si>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</si>
  <si>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</si>
  <si>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</si>
  <si>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</si>
  <si>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</si>
  <si>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</si>
  <si>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</si>
  <si>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</si>
  <si>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</si>
  <si>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</si>
  <si>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</si>
  <si>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</si>
  <si>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</si>
  <si>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</si>
  <si>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</si>
  <si>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</si>
  <si>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</si>
  <si>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</si>
  <si>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</si>
  <si>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</si>
  <si>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</si>
  <si>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</si>
  <si>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</si>
  <si>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</si>
  <si>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</si>
  <si>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</si>
  <si>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</si>
  <si>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</si>
  <si>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</si>
  <si>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</si>
  <si>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</si>
  <si>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</si>
  <si>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</si>
  <si>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</si>
  <si>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</si>
  <si>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</si>
  <si>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</si>
  <si>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</si>
  <si>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</si>
  <si>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</si>
  <si>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</si>
  <si>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</si>
  <si>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</si>
  <si>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</si>
  <si>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</si>
  <si>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</si>
  <si>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</si>
  <si>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</si>
  <si>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</si>
  <si>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</si>
  <si>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</si>
  <si>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</si>
  <si>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</si>
  <si>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</si>
  <si>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</si>
  <si>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</si>
  <si>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</si>
  <si>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</si>
  <si>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</si>
  <si>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</si>
  <si>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</si>
  <si>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</si>
  <si>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</si>
  <si>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</si>
  <si>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</si>
  <si>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</si>
  <si>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</si>
  <si>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</si>
  <si>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</si>
  <si>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</si>
  <si>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</si>
  <si>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</si>
  <si>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</si>
  <si>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</si>
  <si>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</si>
  <si>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</si>
  <si>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</si>
  <si>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</si>
  <si>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</si>
  <si>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</si>
  <si>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</si>
  <si>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</si>
  <si>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</si>
  <si>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</si>
  <si>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</si>
  <si>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</si>
  <si>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</si>
  <si>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</si>
  <si>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</si>
  <si>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</si>
  <si>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</si>
  <si>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</si>
  <si>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</si>
  <si>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</si>
  <si>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</si>
  <si>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</si>
  <si>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</si>
  <si>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</si>
  <si>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</si>
  <si>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</si>
  <si>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</si>
  <si>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</si>
  <si>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</si>
  <si>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</si>
  <si>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</si>
  <si>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</si>
  <si>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</si>
  <si>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</si>
  <si>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</si>
  <si>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</si>
  <si>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</si>
  <si>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</si>
  <si>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</si>
  <si>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</si>
  <si>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</si>
  <si>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</si>
  <si>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</si>
  <si>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</si>
  <si>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</si>
  <si>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</si>
  <si>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</si>
  <si>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</si>
  <si>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</si>
  <si>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</si>
  <si>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</si>
  <si>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</si>
  <si>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</si>
  <si>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</si>
  <si>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</si>
  <si>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</si>
  <si>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</si>
  <si>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</si>
  <si>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</si>
  <si>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</si>
  <si>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</si>
  <si>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</si>
  <si>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</si>
  <si>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</si>
  <si>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</si>
  <si>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</si>
  <si>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</si>
  <si>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</si>
  <si>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</si>
  <si>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</si>
  <si>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</si>
  <si>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</si>
  <si>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</si>
  <si>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</si>
  <si>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</si>
  <si>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</si>
  <si>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</si>
  <si>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</si>
  <si>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</si>
  <si>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</si>
  <si>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</si>
  <si>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</si>
  <si>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</si>
  <si>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</si>
  <si>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</si>
  <si>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</si>
  <si>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</si>
  <si>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</si>
  <si>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</si>
  <si>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</si>
  <si>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</si>
  <si>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</si>
  <si>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</si>
  <si>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</si>
  <si>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</si>
  <si>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</si>
  <si>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</si>
  <si>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</si>
  <si>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</si>
  <si>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</si>
  <si>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</si>
  <si>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</si>
  <si>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</si>
  <si>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</si>
  <si>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</si>
  <si>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</si>
  <si>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</si>
  <si>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</si>
  <si>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</si>
  <si>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</si>
  <si>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</si>
  <si>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</si>
  <si>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</si>
  <si>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</si>
  <si>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</si>
  <si>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</si>
  <si>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</si>
  <si>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</si>
  <si>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</si>
  <si>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</si>
  <si>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</si>
  <si>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</si>
  <si>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</si>
  <si>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</si>
  <si>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</si>
  <si>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</si>
  <si>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</si>
  <si>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</si>
  <si>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</si>
  <si>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</si>
  <si>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</si>
  <si>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</si>
  <si>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</si>
  <si>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</si>
  <si>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</si>
  <si>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</si>
  <si>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</si>
  <si>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</si>
  <si>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</si>
  <si>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</si>
  <si>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</si>
  <si>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</si>
  <si>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</si>
  <si>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</si>
  <si>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</si>
  <si>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</si>
  <si>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</si>
  <si>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</si>
  <si>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</si>
  <si>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</si>
  <si>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</si>
  <si>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</si>
  <si>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</si>
  <si>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</si>
  <si>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</si>
  <si>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</si>
  <si>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</si>
  <si>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</si>
  <si>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</si>
  <si>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</si>
  <si>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</si>
  <si>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</si>
  <si>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</si>
  <si>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</si>
  <si>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</si>
  <si>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</si>
  <si>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</si>
  <si>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</si>
  <si>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</si>
  <si>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</si>
  <si>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</si>
  <si>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</si>
  <si>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</si>
  <si>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</si>
  <si>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</si>
  <si>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</si>
  <si>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</si>
  <si>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</si>
  <si>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</si>
  <si>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</si>
  <si>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</si>
  <si>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</si>
  <si>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</si>
  <si>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</si>
  <si>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</si>
  <si>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</si>
  <si>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</si>
  <si>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</si>
  <si>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</si>
  <si>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</si>
  <si>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</si>
  <si>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</si>
  <si>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</si>
  <si>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</si>
  <si>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</si>
  <si>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</si>
  <si>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</si>
  <si>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</si>
  <si>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</si>
  <si>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</si>
  <si>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</si>
  <si>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</si>
  <si>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</si>
  <si>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</si>
  <si>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</si>
  <si>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</si>
  <si>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</si>
  <si>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</si>
  <si>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</si>
  <si>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</si>
  <si>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</si>
  <si>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</si>
  <si>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</si>
  <si>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</si>
  <si>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</si>
  <si>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</si>
  <si>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</si>
  <si>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</si>
  <si>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</si>
  <si>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</si>
  <si>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</si>
  <si>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</si>
  <si>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</si>
  <si>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</si>
  <si>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</si>
  <si>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</si>
  <si>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</si>
  <si>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</si>
  <si>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</si>
  <si>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</si>
  <si>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</si>
  <si>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</si>
  <si>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</si>
  <si>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</si>
  <si>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</si>
  <si>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</si>
  <si>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</si>
  <si>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</si>
  <si>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</si>
  <si>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</si>
  <si>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</si>
  <si>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</si>
  <si>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</si>
  <si>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</si>
  <si>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</si>
  <si>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</si>
  <si>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</si>
  <si>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</si>
  <si>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</si>
  <si>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</si>
  <si>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</si>
  <si>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</si>
  <si>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</si>
  <si>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</si>
  <si>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</si>
  <si>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</si>
  <si>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</si>
  <si>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</si>
  <si>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</si>
  <si>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</si>
  <si>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</si>
  <si>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</si>
  <si>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</si>
  <si>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</si>
  <si>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</si>
  <si>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</si>
  <si>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</si>
  <si>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</si>
  <si>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</si>
  <si>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</si>
  <si>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</si>
  <si>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</si>
  <si>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</si>
  <si>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</si>
  <si>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</si>
  <si>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</si>
  <si>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</si>
  <si>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</si>
  <si>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</si>
  <si>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</si>
  <si>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</si>
  <si>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</si>
  <si>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</si>
  <si>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</si>
  <si>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</si>
  <si>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</si>
  <si>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</si>
  <si>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</si>
  <si>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</si>
  <si>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</si>
  <si>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</si>
  <si>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</si>
  <si>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</si>
  <si>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</si>
  <si>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</si>
  <si>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</si>
  <si>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</si>
  <si>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</si>
  <si>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</si>
  <si>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</si>
  <si>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</si>
  <si>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</si>
  <si>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</si>
  <si>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</si>
  <si>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</si>
  <si>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</si>
  <si>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</si>
  <si>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</si>
  <si>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</si>
  <si>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</si>
  <si>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</si>
  <si>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</si>
  <si>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</si>
  <si>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</si>
  <si>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</si>
  <si>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</si>
  <si>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</si>
  <si>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</si>
  <si>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</si>
  <si>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</si>
  <si>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</si>
  <si>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</si>
  <si>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</si>
  <si>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</si>
  <si>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</si>
  <si>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</si>
  <si>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</si>
  <si>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</si>
  <si>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</si>
  <si>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</si>
  <si>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</si>
  <si>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</si>
  <si>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</si>
  <si>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</si>
  <si>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</si>
  <si>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</si>
  <si>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</si>
  <si>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</si>
  <si>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</si>
  <si>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</si>
  <si>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</si>
  <si>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</si>
  <si>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</si>
  <si>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</si>
  <si>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</si>
  <si>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</si>
  <si>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</si>
  <si>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</si>
  <si>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</si>
  <si>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</si>
  <si>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</si>
  <si>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</si>
  <si>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</si>
  <si>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</si>
  <si>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</si>
  <si>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</si>
  <si>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</si>
  <si>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</si>
  <si>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</si>
  <si>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</si>
  <si>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</si>
  <si>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</si>
  <si>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</si>
  <si>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</si>
  <si>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</si>
  <si>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</si>
  <si>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</si>
  <si>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</si>
  <si>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</si>
  <si>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</si>
  <si>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</si>
  <si>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</si>
  <si>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</si>
  <si>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</si>
  <si>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</si>
  <si>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</si>
  <si>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</si>
  <si>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</si>
  <si>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</si>
  <si>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</si>
  <si>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</si>
  <si>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</si>
  <si>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</si>
  <si>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</si>
  <si>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</si>
  <si>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</si>
  <si>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</si>
  <si>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</si>
  <si>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</si>
  <si>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</si>
  <si>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</si>
  <si>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</si>
  <si>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</si>
  <si>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</si>
  <si>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</si>
  <si>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</si>
  <si>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</si>
  <si>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</si>
  <si>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</si>
  <si>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</si>
  <si>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</si>
  <si>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</si>
  <si>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</si>
  <si>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</si>
  <si>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</si>
  <si>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</si>
  <si>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</si>
  <si>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</si>
  <si>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</si>
  <si>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</si>
  <si>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</si>
  <si>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</si>
  <si>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</si>
  <si>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</si>
  <si>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</si>
  <si>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</si>
  <si>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</si>
  <si>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</si>
  <si>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</si>
  <si>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</si>
  <si>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</si>
  <si>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</si>
  <si>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</si>
  <si>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</si>
  <si>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</si>
  <si>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</si>
  <si>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</si>
  <si>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</si>
  <si>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</si>
  <si>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</si>
  <si>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</si>
  <si>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</si>
  <si>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</si>
  <si>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</si>
  <si>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</si>
  <si>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</si>
  <si>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</si>
  <si>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</si>
  <si>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</si>
  <si>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</si>
  <si>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</si>
  <si>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</si>
  <si>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</si>
  <si>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</si>
  <si>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</si>
  <si>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</si>
  <si>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</si>
  <si>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</si>
  <si>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</si>
  <si>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</si>
  <si>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</si>
  <si>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</si>
  <si>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</si>
  <si>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</si>
  <si>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</si>
  <si>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</si>
  <si>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</si>
  <si>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</si>
  <si>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</si>
  <si>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</si>
  <si>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</si>
  <si>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</si>
  <si>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</si>
  <si>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</si>
  <si>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</si>
  <si>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</si>
  <si>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</si>
  <si>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</si>
  <si>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</si>
  <si>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</si>
  <si>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</si>
  <si>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</si>
  <si>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</si>
  <si>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</si>
  <si>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</si>
  <si>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</si>
  <si>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</si>
  <si>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</si>
  <si>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</si>
  <si>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</si>
  <si>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</si>
  <si>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</si>
  <si>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</si>
  <si>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</si>
  <si>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</si>
  <si>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</si>
  <si>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</si>
  <si>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</si>
  <si>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</si>
  <si>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</si>
  <si>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</si>
  <si>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</si>
  <si>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</si>
  <si>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</si>
  <si>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</si>
  <si>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</si>
  <si>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</si>
  <si>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</si>
  <si>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</si>
  <si>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</si>
  <si>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</si>
  <si>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</si>
  <si>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</si>
  <si>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</si>
  <si>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</si>
  <si>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</si>
  <si>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</si>
  <si>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</si>
  <si>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</si>
  <si>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</si>
  <si>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</si>
  <si>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</si>
  <si>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</si>
  <si>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</si>
  <si>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</si>
  <si>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</si>
  <si>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</si>
  <si>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</si>
  <si>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</si>
  <si>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</si>
  <si>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</si>
  <si>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</si>
  <si>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</si>
  <si>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</si>
  <si>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</si>
  <si>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</si>
  <si>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</si>
  <si>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</si>
  <si>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</si>
  <si>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</si>
  <si>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</si>
  <si>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</si>
  <si>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</si>
  <si>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</si>
  <si>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</si>
  <si>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</si>
  <si>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</si>
  <si>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</si>
  <si>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</si>
  <si>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</si>
  <si>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</si>
  <si>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</si>
  <si>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</si>
  <si>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</si>
  <si>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</si>
  <si>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</si>
  <si>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</si>
  <si>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</si>
  <si>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</si>
  <si>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</si>
  <si>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</si>
  <si>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</si>
  <si>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</si>
  <si>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</si>
  <si>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</si>
  <si>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</si>
  <si>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</si>
  <si>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</si>
  <si>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</si>
  <si>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</si>
  <si>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</si>
  <si>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</si>
  <si>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</si>
  <si>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</si>
  <si>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</si>
  <si>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</si>
  <si>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</si>
  <si>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</si>
  <si>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</si>
  <si>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</si>
  <si>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</si>
  <si>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</si>
  <si>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</si>
  <si>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</si>
  <si>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</si>
  <si>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</si>
  <si>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</si>
  <si>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</si>
  <si>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</si>
  <si>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</si>
  <si>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</si>
  <si>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</si>
  <si>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</si>
  <si>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</si>
  <si>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</si>
  <si>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</si>
  <si>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</si>
  <si>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</si>
  <si>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</si>
  <si>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</si>
  <si>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</si>
  <si>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</si>
  <si>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</si>
  <si>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</si>
  <si>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</si>
  <si>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</si>
  <si>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</si>
  <si>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</si>
  <si>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</si>
  <si>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</si>
  <si>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</si>
  <si>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</si>
  <si>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</si>
  <si>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</si>
  <si>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</si>
  <si>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</si>
  <si>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</si>
  <si>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</si>
  <si>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</si>
  <si>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</si>
  <si>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</si>
  <si>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</si>
  <si>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</si>
  <si>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</si>
  <si>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</si>
  <si>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</si>
  <si>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</si>
  <si>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</si>
  <si>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</si>
  <si>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</si>
  <si>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</si>
  <si>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</si>
  <si>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</si>
  <si>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</si>
  <si>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</si>
  <si>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</si>
  <si>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</si>
  <si>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</si>
  <si>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</si>
  <si>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</si>
  <si>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</si>
  <si>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</si>
  <si>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</si>
  <si>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</si>
  <si>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</si>
  <si>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</si>
  <si>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</si>
  <si>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</si>
  <si>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</si>
  <si>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</si>
  <si>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</si>
  <si>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</si>
  <si>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</si>
  <si>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</si>
  <si>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</si>
  <si>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</si>
  <si>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</si>
  <si>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</si>
  <si>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</si>
  <si>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</si>
  <si>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</si>
  <si>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</si>
  <si>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</si>
  <si>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</si>
  <si>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</si>
  <si>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</si>
  <si>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</si>
  <si>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</si>
  <si>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</si>
  <si>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</si>
  <si>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</si>
  <si>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</si>
  <si>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</si>
  <si>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</si>
  <si>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</si>
  <si>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</si>
  <si>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</si>
  <si>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</si>
  <si>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</si>
  <si>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</si>
  <si>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</si>
  <si>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</si>
  <si>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</si>
  <si>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</si>
  <si>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</si>
  <si>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</si>
  <si>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</si>
  <si>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</si>
  <si>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</si>
  <si>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</si>
  <si>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</si>
  <si>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</si>
  <si>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</si>
  <si>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</si>
  <si>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</si>
  <si>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</si>
  <si>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</si>
  <si>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</si>
  <si>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</si>
  <si>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</si>
  <si>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</si>
  <si>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</si>
  <si>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</si>
  <si>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</si>
  <si>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</si>
  <si>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</si>
  <si>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</si>
  <si>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</si>
  <si>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</si>
  <si>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</si>
  <si>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</si>
  <si>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</si>
  <si>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</si>
  <si>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</si>
  <si>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</si>
  <si>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</si>
  <si>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</si>
  <si>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</si>
  <si>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</si>
  <si>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</si>
  <si>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</si>
  <si>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</si>
  <si>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</si>
  <si>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</si>
  <si>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</si>
  <si>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</si>
  <si>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</si>
  <si>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</si>
  <si>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</si>
  <si>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</si>
  <si>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</si>
  <si>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</si>
  <si>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</si>
  <si>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</si>
  <si>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</si>
  <si>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</si>
  <si>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</si>
  <si>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</si>
  <si>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</si>
  <si>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</si>
  <si>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</si>
  <si>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</si>
  <si>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</si>
  <si>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</si>
  <si>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</si>
  <si>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</si>
  <si>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</si>
  <si>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</si>
  <si>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</si>
  <si>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</si>
  <si>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</si>
  <si>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</si>
  <si>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</si>
  <si>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</si>
  <si>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</si>
  <si>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</si>
  <si>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</si>
  <si>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</si>
  <si>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</si>
  <si>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</si>
  <si>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</si>
  <si>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</si>
  <si>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</si>
  <si>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</si>
  <si>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</si>
  <si>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</si>
  <si>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</si>
  <si>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</si>
  <si>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</si>
  <si>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</si>
  <si>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</si>
  <si>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</si>
  <si>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</si>
  <si>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</si>
  <si>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</si>
  <si>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</si>
  <si>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</si>
  <si>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</si>
  <si>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</si>
  <si>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</si>
  <si>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</si>
  <si>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</si>
  <si>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</si>
  <si>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</si>
  <si>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</si>
  <si>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</si>
  <si>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</si>
  <si>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</si>
  <si>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</si>
  <si>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</si>
  <si>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</si>
  <si>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</si>
  <si>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</si>
  <si>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</si>
  <si>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</si>
  <si>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</si>
  <si>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</si>
  <si>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</si>
  <si>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</si>
  <si>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</si>
  <si>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</si>
  <si>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</si>
  <si>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</si>
  <si>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</si>
  <si>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</si>
  <si>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</si>
  <si>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</si>
  <si>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</si>
  <si>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</si>
  <si>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</si>
  <si>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</si>
  <si>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</si>
  <si>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</si>
  <si>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</si>
  <si>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</si>
  <si>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</si>
  <si>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</si>
  <si>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</si>
  <si>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</si>
  <si>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</si>
  <si>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</si>
  <si>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</si>
  <si>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</si>
  <si>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</si>
  <si>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</si>
  <si>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</si>
  <si>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</si>
  <si>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</si>
  <si>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</si>
  <si>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</si>
  <si>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</si>
  <si>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</si>
  <si>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</si>
  <si>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</si>
  <si>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</si>
  <si>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</si>
  <si>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</si>
  <si>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</si>
  <si>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</si>
  <si>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</si>
  <si>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</si>
  <si>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</si>
  <si>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</si>
  <si>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</si>
  <si>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</si>
  <si>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</si>
  <si>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</si>
  <si>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</si>
  <si>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</si>
  <si>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</si>
  <si>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</si>
  <si>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</si>
  <si>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</si>
  <si>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</si>
  <si>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</si>
  <si>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</si>
  <si>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</si>
  <si>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</si>
  <si>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</si>
  <si>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</si>
  <si>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</si>
  <si>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</si>
  <si>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</si>
  <si>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</si>
  <si>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</si>
  <si>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</si>
  <si>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</si>
  <si>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</si>
  <si>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</si>
  <si>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</si>
  <si>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</si>
  <si>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</si>
  <si>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</si>
  <si>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</si>
  <si>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</si>
  <si>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</si>
  <si>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</si>
  <si>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</si>
  <si>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</si>
  <si>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</si>
  <si>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</si>
  <si>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</si>
  <si>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</si>
  <si>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</si>
  <si>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</si>
  <si>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</si>
  <si>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</si>
  <si>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</si>
  <si>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</si>
  <si>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</si>
  <si>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</si>
  <si>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</si>
  <si>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</si>
  <si>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</si>
  <si>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</si>
  <si>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</si>
  <si>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</si>
  <si>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</si>
  <si>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</si>
  <si>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</si>
  <si>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</si>
  <si>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</si>
  <si>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</si>
  <si>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</si>
  <si>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</si>
  <si>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</si>
  <si>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</si>
  <si>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</si>
  <si>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</si>
  <si>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</si>
  <si>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</si>
  <si>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</si>
  <si>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</si>
  <si>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</si>
  <si>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</si>
  <si>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</si>
  <si>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</si>
  <si>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</si>
  <si>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</si>
  <si>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</si>
  <si>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</si>
  <si>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</si>
  <si>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</si>
  <si>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</si>
  <si>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</si>
  <si>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</si>
  <si>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</si>
  <si>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</si>
  <si>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</si>
  <si>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</si>
  <si>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</si>
  <si>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</si>
  <si>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</si>
  <si>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</si>
  <si>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</si>
  <si>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</si>
  <si>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</si>
  <si>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</si>
  <si>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</si>
  <si>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</si>
  <si>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</si>
  <si>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</si>
  <si>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</si>
  <si>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</si>
  <si>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</si>
  <si>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</si>
  <si>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</si>
  <si>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</si>
  <si>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</si>
  <si>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</si>
  <si>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</si>
  <si>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</si>
  <si>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</si>
  <si>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</si>
  <si>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</si>
  <si>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</si>
  <si>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</si>
  <si>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</si>
  <si>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</si>
  <si>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</si>
  <si>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</si>
  <si>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</si>
  <si>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</si>
  <si>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</si>
  <si>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</si>
  <si>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</si>
  <si>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</si>
  <si>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</si>
  <si>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</si>
  <si>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</si>
  <si>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</si>
  <si>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</si>
  <si>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</si>
  <si>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</si>
  <si>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</si>
  <si>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</si>
  <si>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</si>
  <si>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</si>
  <si>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</si>
  <si>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</si>
  <si>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</si>
  <si>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</si>
  <si>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</si>
  <si>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</si>
  <si>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</si>
  <si>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</si>
  <si>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</si>
  <si>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</si>
  <si>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</si>
  <si>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</si>
  <si>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</si>
  <si>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</si>
  <si>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</si>
  <si>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</si>
  <si>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</si>
  <si>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</si>
  <si>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</si>
  <si>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</si>
  <si>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</si>
  <si>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</si>
  <si>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</si>
  <si>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</si>
  <si>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</si>
  <si>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</si>
  <si>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</si>
  <si>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</si>
  <si>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</si>
  <si>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</si>
  <si>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</si>
  <si>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</si>
  <si>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</si>
  <si>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</si>
  <si>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</si>
  <si>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</si>
  <si>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</si>
  <si>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</si>
  <si>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</si>
  <si>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</si>
  <si>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</si>
  <si>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</si>
  <si>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</si>
  <si>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</si>
  <si>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</si>
  <si>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</si>
  <si>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</si>
  <si>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</si>
  <si>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</si>
  <si>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</si>
  <si>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</si>
  <si>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</si>
  <si>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</si>
  <si>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</si>
  <si>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</si>
  <si>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</si>
  <si>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</si>
  <si>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</si>
  <si>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</si>
  <si>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</si>
  <si>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</si>
  <si>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</si>
  <si>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</si>
  <si>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</si>
  <si>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</si>
  <si>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</si>
  <si>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</si>
  <si>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</si>
  <si>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</si>
  <si>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</si>
  <si>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</si>
  <si>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</si>
  <si>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</si>
  <si>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</si>
  <si>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</si>
  <si>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</si>
  <si>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</si>
  <si>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</si>
  <si>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</si>
  <si>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</si>
  <si>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</si>
  <si>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</si>
  <si>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</si>
  <si>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</si>
  <si>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</si>
  <si>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</si>
  <si>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</si>
  <si>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</si>
  <si>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</si>
  <si>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</si>
  <si>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</si>
  <si>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</si>
  <si>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</si>
  <si>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</si>
  <si>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</si>
  <si>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</si>
  <si>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</si>
  <si>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</si>
  <si>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</si>
  <si>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</si>
  <si>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</si>
  <si>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</si>
  <si>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</si>
  <si>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</si>
  <si>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</si>
  <si>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</si>
  <si>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</si>
  <si>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</si>
  <si>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</si>
  <si>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</si>
  <si>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</si>
  <si>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</si>
  <si>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</si>
  <si>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</si>
  <si>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</si>
  <si>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</si>
  <si>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</si>
  <si>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</si>
  <si>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</si>
  <si>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</si>
  <si>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</si>
  <si>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</si>
  <si>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</si>
  <si>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</si>
  <si>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</si>
  <si>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</si>
  <si>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</si>
  <si>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</si>
  <si>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</si>
  <si>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</si>
  <si>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</si>
  <si>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</si>
  <si>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</si>
  <si>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</si>
  <si>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</si>
  <si>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</si>
  <si>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</si>
  <si>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</si>
  <si>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</si>
  <si>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</si>
  <si>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</si>
  <si>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</si>
  <si>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</si>
  <si>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</si>
  <si>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</si>
  <si>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</si>
  <si>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</si>
  <si>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</si>
  <si>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</si>
  <si>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</si>
  <si>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</si>
  <si>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</si>
  <si>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</si>
  <si>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</si>
  <si>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</si>
  <si>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</si>
  <si>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</si>
  <si>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</si>
  <si>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</si>
  <si>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</si>
  <si>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</si>
  <si>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</si>
  <si>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</si>
  <si>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</si>
  <si>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</si>
  <si>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</si>
  <si>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</si>
  <si>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</si>
  <si>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</si>
  <si>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</si>
  <si>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</si>
  <si>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</si>
  <si>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</si>
  <si>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</si>
  <si>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</si>
  <si>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</si>
  <si>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</si>
  <si>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</si>
  <si>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</si>
  <si>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</si>
  <si>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</si>
  <si>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</si>
  <si>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</si>
  <si>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</si>
  <si>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</si>
  <si>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</si>
  <si>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</si>
  <si>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</si>
  <si>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</si>
  <si>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</si>
  <si>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</si>
  <si>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</si>
  <si>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</si>
  <si>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</si>
  <si>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</si>
  <si>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</si>
  <si>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</si>
  <si>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</si>
  <si>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</si>
  <si>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</si>
  <si>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</si>
  <si>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</si>
  <si>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</si>
  <si>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</si>
  <si>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</si>
  <si>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</si>
  <si>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</si>
  <si>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</si>
  <si>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</si>
  <si>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</si>
  <si>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</si>
  <si>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</si>
  <si>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</si>
  <si>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</si>
  <si>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</si>
  <si>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</si>
  <si>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</si>
  <si>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</si>
  <si>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</si>
  <si>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</si>
  <si>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</si>
  <si>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</si>
  <si>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</si>
  <si>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</si>
  <si>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</si>
  <si>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</si>
  <si>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</si>
  <si>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</si>
  <si>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</si>
  <si>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</si>
  <si>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</si>
  <si>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</si>
  <si>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</si>
  <si>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</si>
  <si>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</si>
  <si>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</si>
  <si>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</si>
  <si>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</si>
  <si>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</si>
  <si>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</si>
  <si>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</si>
  <si>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</si>
  <si>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</si>
  <si>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</si>
  <si>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</si>
  <si>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</si>
  <si>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</si>
  <si>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</si>
  <si>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</si>
  <si>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</si>
  <si>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</si>
  <si>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</si>
  <si>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</si>
  <si>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</si>
  <si>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</si>
  <si>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</si>
  <si>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</si>
  <si>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</si>
  <si>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</si>
  <si>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</si>
  <si>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</si>
  <si>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</si>
  <si>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</si>
  <si>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</si>
  <si>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</si>
  <si>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</si>
  <si>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</si>
  <si>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</si>
  <si>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</si>
  <si>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</si>
  <si>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</si>
  <si>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</si>
  <si>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</si>
  <si>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</si>
  <si>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</si>
  <si>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</si>
  <si>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</si>
  <si>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</si>
  <si>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</si>
  <si>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</si>
  <si>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</si>
  <si>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</si>
  <si>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</si>
  <si>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</si>
  <si>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</si>
  <si>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</si>
  <si>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</si>
  <si>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</si>
  <si>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</si>
  <si>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</si>
  <si>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</si>
  <si>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</si>
  <si>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</si>
  <si>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</si>
  <si>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</si>
  <si>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</si>
  <si>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</si>
  <si>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</si>
  <si>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</si>
  <si>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</si>
  <si>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</si>
  <si>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</si>
  <si>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</si>
  <si>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</si>
  <si>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</si>
  <si>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</si>
  <si>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</si>
  <si>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</si>
  <si>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</si>
  <si>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</si>
  <si>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</si>
  <si>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</si>
  <si>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</si>
  <si>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</si>
  <si>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</si>
  <si>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</si>
  <si>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</si>
  <si>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</si>
  <si>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</si>
  <si>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</si>
  <si>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</si>
  <si>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</si>
  <si>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</si>
  <si>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</si>
  <si>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</si>
  <si>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</si>
  <si>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</si>
  <si>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</si>
  <si>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</si>
  <si>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</si>
  <si>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</si>
  <si>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</si>
  <si>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</si>
  <si>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</si>
  <si>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</si>
  <si>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</si>
  <si>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</si>
  <si>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</si>
  <si>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</si>
  <si>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</si>
  <si>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</si>
  <si>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</si>
  <si>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</si>
  <si>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</si>
  <si>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</si>
  <si>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</si>
  <si>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</si>
  <si>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</si>
  <si>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</si>
  <si>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</si>
  <si>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</si>
  <si>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</si>
  <si>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</si>
  <si>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</si>
  <si>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</si>
  <si>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</si>
  <si>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</si>
  <si>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</si>
  <si>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</si>
  <si>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</si>
  <si>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</si>
  <si>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</si>
  <si>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</si>
  <si>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</si>
  <si>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</si>
  <si>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</si>
  <si>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</si>
  <si>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</si>
  <si>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</si>
  <si>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</si>
  <si>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</si>
  <si>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</si>
  <si>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</si>
  <si>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</si>
  <si>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</si>
  <si>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</si>
  <si>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</si>
  <si>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</si>
  <si>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</si>
  <si>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</si>
  <si>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</si>
  <si>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</si>
  <si>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</si>
  <si>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</si>
  <si>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</si>
  <si>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</si>
  <si>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</si>
  <si>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</si>
  <si>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</si>
  <si>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</si>
  <si>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</si>
  <si>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</si>
  <si>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</si>
  <si>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</si>
  <si>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</si>
  <si>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</si>
  <si>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</si>
  <si>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</si>
  <si>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</si>
  <si>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</si>
  <si>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</si>
  <si>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</si>
  <si>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</si>
  <si>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</si>
  <si>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</si>
  <si>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</si>
  <si>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</si>
  <si>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</si>
  <si>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</si>
  <si>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</si>
  <si>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</si>
  <si>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</si>
  <si>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</si>
  <si>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</si>
  <si>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</si>
  <si>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</si>
  <si>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</si>
  <si>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</si>
  <si>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</si>
  <si>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</si>
  <si>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</si>
  <si>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</si>
  <si>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</si>
  <si>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</si>
  <si>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</si>
  <si>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</si>
  <si>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</si>
  <si>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</si>
  <si>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</si>
  <si>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</si>
  <si>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</si>
  <si>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</si>
  <si>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</si>
  <si>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</si>
  <si>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</si>
  <si>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</si>
  <si>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</si>
  <si>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</si>
  <si>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</si>
  <si>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</si>
  <si>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</si>
  <si>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</si>
  <si>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</si>
  <si>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</si>
  <si>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</si>
  <si>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</si>
  <si>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</si>
  <si>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</si>
  <si>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</si>
  <si>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</si>
  <si>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</si>
  <si>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</si>
  <si>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</si>
  <si>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</si>
  <si>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</si>
  <si>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</si>
  <si>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</si>
  <si>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</si>
  <si>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</si>
  <si>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</si>
  <si>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</si>
  <si>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</si>
  <si>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</si>
  <si>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</si>
  <si>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</si>
  <si>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</si>
  <si>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</si>
  <si>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</si>
  <si>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</si>
  <si>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</si>
  <si>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</si>
  <si>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</si>
  <si>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</si>
  <si>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</si>
  <si>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</si>
  <si>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</si>
  <si>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</si>
  <si>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</si>
  <si>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</si>
  <si>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</si>
  <si>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</si>
  <si>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</si>
  <si>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</si>
  <si>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</si>
  <si>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</si>
  <si>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</si>
  <si>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</si>
  <si>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</si>
  <si>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</si>
  <si>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</si>
  <si>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</si>
  <si>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</si>
  <si>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</si>
  <si>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</si>
  <si>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</si>
  <si>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</si>
  <si>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</si>
  <si>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</si>
  <si>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</si>
  <si>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</si>
  <si>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</si>
  <si>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</si>
  <si>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</si>
  <si>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</si>
  <si>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</si>
  <si>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</si>
  <si>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</si>
  <si>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</si>
  <si>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</si>
  <si>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</si>
  <si>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</si>
  <si>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</si>
  <si>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</si>
  <si>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</si>
  <si>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</si>
  <si>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</si>
  <si>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</si>
  <si>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</si>
  <si>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</si>
  <si>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</si>
  <si>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</si>
  <si>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</si>
  <si>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</si>
  <si>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</si>
  <si>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</si>
  <si>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</si>
  <si>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</si>
  <si>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</si>
  <si>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</si>
  <si>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</si>
  <si>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</si>
  <si>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</si>
  <si>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</si>
  <si>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</si>
  <si>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</si>
  <si>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</si>
  <si>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</si>
  <si>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</si>
  <si>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</si>
  <si>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</si>
  <si>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</si>
  <si>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</si>
  <si>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</si>
  <si>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</si>
  <si>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</si>
  <si>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</si>
  <si>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</si>
  <si>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</si>
  <si>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</si>
  <si>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</si>
  <si>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</si>
  <si>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</si>
  <si>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</si>
  <si>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</si>
  <si>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</si>
  <si>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</si>
  <si>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</si>
  <si>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</si>
  <si>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</si>
  <si>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</si>
  <si>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</si>
  <si>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</si>
  <si>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</si>
  <si>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</si>
  <si>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</si>
  <si>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</si>
  <si>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</si>
  <si>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</si>
  <si>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</si>
  <si>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</si>
  <si>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</si>
  <si>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</si>
  <si>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</si>
  <si>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</si>
  <si>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</si>
  <si>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</si>
  <si>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</si>
  <si>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</si>
  <si>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</si>
  <si>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</si>
  <si>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</si>
  <si>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</si>
  <si>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</si>
  <si>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</si>
  <si>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</si>
  <si>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</si>
  <si>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</si>
  <si>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</si>
  <si>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</si>
  <si>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</si>
  <si>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</si>
  <si>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</si>
  <si>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</si>
  <si>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</si>
  <si>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</si>
  <si>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</si>
  <si>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</si>
  <si>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</si>
  <si>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</si>
  <si>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</si>
  <si>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</si>
  <si>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</si>
  <si>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</si>
  <si>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</si>
  <si>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</si>
  <si>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</si>
  <si>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</si>
  <si>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</si>
  <si>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</si>
  <si>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</si>
  <si>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</si>
  <si>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</si>
  <si>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</si>
  <si>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</si>
  <si>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</si>
  <si>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</si>
  <si>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</si>
  <si>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</si>
  <si>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</si>
  <si>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</si>
  <si>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</si>
  <si>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</si>
  <si>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</si>
  <si>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</si>
  <si>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</si>
  <si>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</si>
  <si>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</si>
  <si>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</si>
  <si>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</si>
  <si>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</si>
  <si>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</si>
  <si>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</si>
  <si>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</si>
  <si>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</si>
  <si>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</si>
  <si>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</si>
  <si>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</si>
  <si>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</si>
  <si>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</si>
  <si>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</si>
  <si>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</si>
  <si>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</si>
  <si>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</si>
  <si>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</si>
  <si>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</si>
  <si>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</si>
  <si>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</si>
  <si>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</si>
  <si>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</si>
  <si>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</si>
  <si>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</si>
  <si>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</si>
  <si>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</si>
  <si>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</si>
  <si>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</si>
  <si>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</si>
  <si>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</si>
  <si>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</si>
  <si>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</si>
  <si>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</si>
  <si>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</si>
  <si>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</si>
  <si>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</si>
  <si>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</si>
  <si>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</si>
  <si>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</si>
  <si>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</si>
  <si>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</si>
  <si>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</si>
  <si>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</si>
  <si>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</si>
  <si>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</si>
  <si>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</si>
  <si>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</si>
  <si>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</si>
  <si>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</si>
  <si>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</si>
  <si>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</si>
  <si>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</si>
  <si>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</si>
  <si>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</si>
  <si>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</si>
  <si>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</si>
  <si>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</si>
  <si>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</si>
  <si>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</si>
  <si>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</si>
  <si>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</si>
  <si>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</si>
  <si>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</si>
  <si>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</si>
  <si>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</si>
  <si>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</si>
  <si>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</si>
  <si>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</si>
  <si>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</si>
  <si>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</si>
  <si>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</si>
  <si>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</si>
  <si>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</si>
  <si>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</si>
  <si>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</si>
  <si>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</si>
  <si>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</si>
  <si>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</si>
  <si>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</si>
  <si>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</si>
  <si>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</si>
  <si>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</si>
  <si>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</si>
  <si>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</si>
  <si>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</si>
  <si>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</si>
  <si>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</si>
  <si>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</si>
  <si>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</si>
  <si>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</si>
  <si>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</si>
  <si>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</si>
  <si>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</si>
  <si>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</si>
  <si>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</si>
  <si>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</si>
  <si>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</si>
  <si>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</si>
  <si>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</si>
  <si>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</si>
  <si>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</si>
  <si>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</si>
  <si>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</si>
  <si>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</si>
  <si>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</si>
  <si>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</si>
  <si>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</si>
  <si>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</si>
  <si>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</si>
  <si>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</si>
  <si>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</si>
  <si>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</si>
  <si>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</si>
  <si>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</si>
  <si>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</si>
  <si>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</si>
  <si>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</si>
  <si>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</si>
  <si>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</si>
  <si>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</si>
  <si>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</si>
  <si>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</si>
  <si>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</si>
  <si>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</si>
  <si>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</si>
  <si>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</si>
  <si>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</si>
  <si>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</si>
  <si>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</si>
  <si>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</si>
  <si>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</si>
  <si>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</si>
  <si>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</si>
  <si>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</si>
  <si>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</si>
  <si>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</si>
  <si>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</si>
  <si>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</si>
  <si>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</si>
  <si>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</si>
  <si>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</si>
  <si>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</si>
  <si>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</si>
  <si>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</si>
  <si>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</si>
  <si>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</si>
  <si>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</si>
  <si>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</si>
  <si>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</si>
  <si>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</si>
  <si>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</si>
  <si>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</si>
  <si>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</si>
  <si>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</si>
  <si>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</si>
  <si>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</si>
  <si>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</si>
  <si>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</si>
  <si>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</si>
  <si>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</si>
  <si>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</si>
  <si>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</si>
  <si>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</si>
  <si>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</si>
  <si>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</si>
  <si>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</si>
  <si>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</si>
  <si>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</si>
  <si>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</si>
  <si>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</si>
  <si>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</si>
  <si>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</si>
  <si>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</si>
  <si>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</si>
  <si>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</si>
  <si>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</si>
  <si>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</si>
  <si>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</si>
  <si>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</si>
  <si>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</si>
  <si>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</si>
  <si>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</si>
  <si>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</si>
  <si>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</si>
  <si>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</si>
  <si>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</si>
  <si>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</si>
  <si>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</si>
  <si>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</si>
  <si>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</si>
  <si>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</si>
  <si>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</si>
  <si>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</si>
  <si>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</si>
  <si>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</si>
  <si>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</si>
  <si>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</si>
  <si>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</si>
  <si>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</si>
  <si>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</si>
  <si>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</si>
  <si>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</si>
  <si>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</si>
  <si>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</si>
  <si>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</si>
  <si>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</si>
  <si>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</si>
  <si>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</si>
  <si>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</si>
  <si>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</si>
  <si>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</si>
  <si>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</si>
  <si>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</si>
  <si>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</si>
  <si>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</si>
  <si>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</si>
  <si>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</si>
  <si>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</si>
  <si>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</si>
  <si>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</si>
  <si>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</si>
  <si>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</si>
  <si>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</si>
  <si>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</si>
  <si>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</si>
  <si>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</si>
  <si>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</si>
  <si>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</si>
  <si>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</si>
  <si>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</si>
  <si>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</si>
  <si>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</si>
  <si>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</si>
  <si>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</si>
  <si>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</si>
  <si>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</si>
  <si>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</si>
  <si>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</si>
  <si>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</si>
  <si>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</si>
  <si>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</si>
  <si>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</si>
  <si>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</si>
  <si>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</si>
  <si>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</si>
  <si>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</si>
  <si>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</si>
  <si>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</si>
  <si>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</si>
  <si>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</si>
  <si>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</si>
  <si>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</si>
  <si>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</si>
  <si>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</si>
  <si>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</si>
  <si>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</si>
  <si>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</si>
  <si>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</si>
  <si>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</si>
  <si>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</si>
  <si>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</si>
  <si>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</si>
  <si>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</si>
  <si>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</si>
  <si>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</si>
  <si>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</si>
  <si>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</si>
  <si>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</si>
  <si>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</si>
  <si>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</si>
  <si>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</si>
  <si>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</si>
  <si>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</si>
  <si>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</si>
  <si>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</si>
  <si>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</si>
  <si>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</si>
  <si>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</si>
  <si>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</si>
  <si>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</si>
  <si>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</si>
  <si>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</si>
  <si>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</si>
  <si>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</si>
  <si>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</si>
  <si>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</si>
  <si>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</si>
  <si>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</si>
  <si>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</si>
  <si>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</si>
  <si>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</si>
  <si>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</si>
  <si>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</si>
  <si>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</si>
  <si>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</si>
  <si>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</si>
  <si>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</si>
  <si>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</si>
  <si>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</si>
  <si>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</si>
  <si>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</si>
  <si>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</si>
  <si>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</si>
  <si>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</si>
  <si>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</si>
  <si>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</si>
  <si>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</si>
  <si>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</si>
  <si>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</si>
  <si>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</si>
  <si>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</si>
  <si>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</si>
  <si>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</si>
  <si>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</si>
  <si>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</si>
  <si>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</si>
  <si>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</si>
  <si>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</si>
  <si>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</si>
  <si>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</si>
  <si>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</si>
  <si>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</si>
  <si>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</si>
  <si>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</si>
  <si>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</si>
  <si>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</si>
  <si>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</si>
  <si>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</si>
  <si>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</si>
  <si>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</si>
  <si>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</si>
  <si>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</si>
  <si>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</si>
  <si>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</si>
  <si>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</si>
  <si>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</si>
  <si>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</si>
  <si>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</si>
  <si>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</si>
  <si>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</si>
  <si>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</si>
  <si>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</si>
  <si>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</si>
  <si>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</si>
  <si>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</si>
  <si>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</si>
  <si>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</si>
  <si>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</si>
  <si>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</si>
  <si>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</si>
  <si>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</si>
  <si>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</si>
  <si>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</si>
  <si>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</si>
  <si>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</si>
  <si>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</si>
  <si>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</si>
  <si>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</si>
  <si>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</si>
  <si>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</si>
  <si>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</si>
  <si>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</si>
  <si>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</si>
  <si>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</si>
  <si>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</si>
  <si>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</si>
  <si>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</si>
  <si>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</si>
  <si>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</si>
  <si>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</si>
  <si>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</si>
  <si>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</si>
  <si>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</si>
  <si>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</si>
  <si>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</si>
  <si>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</si>
  <si>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</si>
  <si>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</si>
  <si>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</si>
  <si>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</si>
  <si>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</si>
  <si>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</si>
  <si>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</si>
  <si>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</si>
  <si>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</si>
  <si>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</si>
  <si>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</si>
  <si>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</si>
  <si>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</si>
  <si>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</si>
  <si>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</si>
  <si>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</si>
  <si>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</si>
  <si>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</si>
  <si>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</si>
  <si>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</si>
  <si>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</si>
  <si>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</si>
  <si>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</si>
  <si>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</si>
  <si>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</si>
  <si>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</si>
  <si>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</si>
  <si>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</si>
  <si>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</si>
  <si>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</si>
  <si>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</si>
  <si>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</si>
  <si>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</si>
  <si>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</si>
  <si>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</si>
  <si>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</si>
  <si>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</si>
  <si>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</si>
  <si>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</si>
  <si>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</si>
  <si>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</si>
  <si>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</si>
  <si>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</si>
  <si>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</si>
  <si>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</si>
  <si>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</si>
  <si>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</si>
  <si>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</si>
  <si>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</si>
  <si>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</si>
  <si>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</si>
  <si>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</si>
  <si>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</si>
  <si>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</si>
  <si>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</si>
  <si>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</si>
  <si>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</si>
  <si>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</si>
  <si>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</si>
  <si>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</si>
  <si>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</si>
  <si>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</si>
  <si>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</si>
  <si>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</si>
  <si>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</si>
  <si>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</si>
  <si>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</si>
  <si>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</si>
  <si>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</si>
  <si>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</si>
  <si>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</si>
  <si>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</si>
  <si>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</si>
  <si>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</si>
  <si>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</si>
  <si>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</si>
  <si>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</si>
  <si>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</si>
  <si>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</si>
  <si>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</si>
  <si>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</si>
  <si>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</si>
  <si>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</si>
  <si>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</si>
  <si>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</si>
  <si>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</si>
  <si>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</si>
  <si>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</si>
  <si>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</si>
  <si>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</si>
  <si>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</si>
  <si>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</si>
  <si>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</si>
  <si>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</si>
  <si>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</si>
  <si>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</si>
  <si>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</si>
  <si>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</si>
  <si>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</si>
  <si>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</si>
  <si>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</si>
  <si>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</si>
  <si>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</si>
  <si>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</si>
  <si>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</si>
  <si>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</si>
  <si>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</si>
  <si>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</si>
  <si>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</si>
  <si>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</si>
  <si>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</si>
  <si>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</si>
  <si>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</si>
  <si>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</si>
  <si>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</si>
  <si>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</si>
  <si>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</si>
  <si>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</si>
  <si>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</si>
  <si>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</si>
  <si>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</si>
  <si>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</si>
  <si>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</si>
  <si>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</si>
  <si>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</si>
  <si>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</si>
  <si>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</si>
  <si>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</si>
  <si>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</si>
  <si>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</si>
  <si>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</si>
  <si>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</si>
  <si>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</si>
  <si>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</si>
  <si>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</si>
  <si>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</si>
  <si>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</si>
  <si>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</si>
  <si>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</si>
  <si>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</si>
  <si>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</si>
  <si>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</si>
  <si>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</si>
  <si>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</si>
  <si>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</si>
  <si>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</si>
  <si>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</si>
  <si>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</si>
  <si>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</si>
  <si>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</si>
  <si>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</si>
  <si>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</si>
  <si>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</si>
  <si>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</si>
  <si>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</si>
  <si>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</si>
  <si>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</si>
  <si>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</si>
  <si>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</si>
  <si>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</si>
  <si>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</si>
  <si>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</si>
  <si>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</si>
  <si>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</si>
  <si>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</si>
  <si>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</si>
  <si>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</si>
  <si>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</si>
  <si>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</si>
  <si>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</si>
  <si>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</si>
  <si>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</si>
  <si>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</si>
  <si>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</si>
  <si>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</si>
  <si>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</si>
  <si>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</si>
  <si>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</si>
  <si>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</si>
  <si>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</si>
  <si>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</si>
  <si>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</si>
  <si>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</si>
  <si>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</si>
  <si>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</si>
  <si>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</si>
  <si>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</si>
  <si>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</si>
  <si>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</si>
  <si>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</si>
  <si>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</si>
  <si>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</si>
  <si>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</si>
  <si>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</si>
  <si>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</si>
  <si>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</si>
  <si>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</si>
  <si>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</si>
  <si>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</si>
  <si>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</si>
  <si>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</si>
  <si>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</si>
  <si>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</si>
  <si>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</si>
  <si>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</si>
  <si>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</si>
  <si>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</si>
  <si>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</si>
  <si>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</si>
  <si>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</si>
  <si>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</si>
  <si>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</si>
  <si>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</si>
  <si>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</si>
  <si>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</si>
  <si>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</si>
  <si>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</si>
  <si>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</si>
  <si>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</si>
  <si>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</si>
  <si>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</si>
  <si>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</si>
  <si>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</si>
  <si>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</si>
  <si>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</si>
  <si>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</si>
  <si>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</si>
  <si>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</si>
  <si>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</si>
  <si>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</si>
  <si>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</si>
  <si>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</si>
  <si>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</si>
  <si>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</si>
  <si>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</si>
  <si>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</si>
  <si>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</si>
  <si>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</si>
  <si>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</si>
  <si>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</si>
  <si>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</si>
  <si>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</si>
  <si>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</si>
  <si>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</si>
  <si>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</si>
  <si>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</si>
  <si>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</si>
  <si>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</si>
  <si>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</si>
  <si>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</si>
  <si>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</si>
  <si>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</si>
  <si>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</si>
  <si>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</si>
  <si>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</si>
  <si>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</si>
  <si>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</si>
  <si>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</si>
  <si>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</si>
  <si>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</si>
  <si>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</si>
  <si>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</si>
  <si>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</si>
  <si>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</si>
  <si>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</si>
  <si>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</si>
  <si>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</si>
  <si>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</si>
  <si>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</si>
  <si>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</si>
  <si>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</si>
  <si>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</si>
  <si>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</si>
  <si>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</si>
  <si>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</si>
  <si>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</si>
  <si>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</si>
  <si>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</si>
  <si>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</si>
  <si>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</si>
  <si>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</si>
  <si>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</si>
  <si>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</si>
  <si>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</si>
  <si>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</si>
  <si>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</si>
  <si>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</si>
  <si>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</si>
  <si>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</si>
  <si>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</si>
  <si>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</si>
  <si>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</si>
  <si>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</si>
  <si>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</si>
  <si>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</si>
  <si>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</si>
  <si>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</si>
  <si>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</si>
  <si>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</si>
  <si>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</si>
  <si>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</si>
  <si>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</si>
  <si>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</si>
  <si>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</si>
  <si>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</si>
  <si>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</si>
  <si>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</si>
  <si>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</si>
  <si>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</si>
  <si>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</si>
  <si>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</si>
  <si>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</si>
  <si>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</si>
  <si>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</si>
  <si>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</si>
  <si>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</si>
  <si>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</si>
  <si>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</si>
  <si>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</si>
  <si>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</si>
  <si>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</si>
  <si>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</si>
  <si>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</si>
  <si>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</si>
  <si>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</si>
  <si>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</si>
  <si>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</si>
  <si>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</si>
  <si>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</si>
  <si>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</si>
  <si>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</si>
  <si>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</si>
  <si>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</si>
  <si>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</si>
  <si>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</si>
  <si>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</si>
  <si>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</si>
  <si>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</si>
  <si>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</si>
  <si>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</si>
  <si>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</si>
  <si>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</si>
  <si>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</si>
  <si>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</si>
  <si>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</si>
  <si>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</si>
  <si>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</si>
  <si>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</si>
  <si>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</si>
  <si>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</si>
  <si>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</si>
  <si>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</si>
  <si>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</si>
  <si>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</si>
  <si>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</si>
  <si>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</si>
  <si>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</si>
  <si>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</si>
  <si>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</si>
  <si>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</si>
  <si>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</si>
  <si>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</si>
  <si>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</si>
  <si>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</si>
  <si>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</si>
  <si>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</si>
  <si>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</si>
  <si>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</si>
  <si>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</si>
  <si>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</si>
  <si>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</si>
  <si>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</si>
  <si>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</si>
  <si>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</si>
  <si>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</si>
  <si>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</si>
  <si>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</si>
  <si>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</si>
  <si>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</si>
  <si>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</si>
  <si>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</si>
  <si>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</si>
  <si>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</si>
  <si>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</si>
  <si>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</si>
  <si>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</si>
  <si>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</si>
  <si>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</si>
  <si>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</si>
  <si>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</si>
  <si>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</si>
  <si>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</si>
  <si>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</si>
  <si>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</si>
  <si>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</si>
  <si>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</si>
  <si>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</si>
  <si>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</si>
  <si>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</si>
  <si>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</si>
  <si>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</si>
  <si>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</si>
  <si>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</si>
  <si>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</si>
  <si>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</si>
  <si>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</si>
  <si>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</si>
  <si>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</si>
  <si>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</si>
  <si>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</si>
  <si>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</si>
  <si>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</si>
  <si>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</si>
  <si>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</si>
  <si>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</si>
  <si>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</si>
  <si>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</si>
  <si>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</si>
  <si>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</si>
  <si>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</si>
  <si>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</si>
  <si>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</si>
  <si>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</si>
  <si>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</si>
  <si>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</si>
  <si>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</si>
  <si>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</si>
  <si>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</si>
  <si>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</si>
  <si>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</si>
  <si>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</si>
  <si>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</si>
  <si>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</si>
  <si>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</si>
  <si>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</si>
  <si>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</si>
  <si>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</si>
  <si>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</si>
  <si>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</si>
  <si>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</si>
  <si>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</si>
  <si>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</si>
  <si>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</si>
  <si>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</si>
  <si>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</si>
  <si>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</si>
  <si>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</si>
  <si>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</si>
  <si>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</si>
  <si>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</si>
  <si>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</si>
  <si>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</si>
  <si>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</si>
  <si>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</si>
  <si>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</si>
  <si>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</si>
  <si>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</si>
  <si>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</si>
  <si>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</si>
  <si>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</si>
  <si>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</si>
  <si>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</si>
  <si>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</si>
  <si>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</si>
  <si>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</si>
  <si>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</si>
  <si>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</si>
  <si>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</si>
  <si>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</si>
  <si>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</si>
  <si>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</si>
  <si>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</si>
  <si>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</si>
  <si>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</si>
  <si>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</si>
  <si>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</si>
  <si>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</si>
  <si>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</si>
  <si>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</si>
  <si>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</si>
  <si>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</si>
  <si>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</si>
  <si>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</si>
  <si>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</si>
  <si>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</si>
  <si>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</si>
  <si>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</si>
  <si>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</si>
  <si>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</si>
  <si>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</si>
  <si>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</si>
  <si>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</si>
  <si>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</si>
  <si>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</si>
  <si>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</si>
  <si>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</si>
  <si>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</si>
  <si>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</si>
  <si>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</si>
  <si>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</si>
  <si>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</si>
  <si>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</si>
  <si>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</si>
  <si>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</si>
  <si>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</si>
  <si>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</si>
  <si>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</si>
  <si>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</si>
  <si>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</si>
  <si>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</si>
  <si>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</si>
  <si>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</si>
  <si>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</si>
  <si>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</si>
  <si>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</si>
  <si>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</si>
  <si>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</si>
  <si>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</si>
  <si>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</si>
  <si>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</si>
  <si>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</si>
  <si>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</si>
  <si>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</si>
  <si>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</si>
  <si>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</si>
  <si>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</si>
  <si>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</si>
  <si>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</si>
  <si>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</si>
  <si>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</si>
  <si>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</si>
  <si>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</si>
  <si>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</si>
  <si>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</si>
  <si>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</si>
  <si>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</si>
  <si>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</si>
  <si>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</si>
  <si>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</si>
  <si>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</si>
  <si>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</si>
  <si>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</si>
  <si>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</si>
  <si>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</si>
  <si>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</si>
  <si>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</si>
  <si>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</si>
  <si>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</si>
  <si>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</si>
  <si>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</si>
  <si>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</si>
  <si>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</si>
  <si>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</si>
  <si>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</si>
  <si>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</si>
  <si>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</si>
  <si>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</si>
  <si>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</si>
  <si>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</si>
  <si>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</si>
  <si>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</si>
  <si>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</si>
  <si>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</si>
  <si>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</si>
  <si>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</si>
  <si>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</si>
  <si>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</si>
  <si>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</si>
  <si>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</si>
  <si>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</si>
  <si>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</si>
  <si>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</si>
  <si>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</si>
  <si>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</si>
  <si>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</si>
  <si>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</si>
  <si>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</si>
  <si>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</si>
  <si>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</si>
  <si>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</si>
  <si>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</si>
  <si>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</si>
  <si>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</si>
  <si>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</si>
  <si>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</si>
  <si>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</si>
  <si>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</si>
  <si>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</si>
  <si>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</si>
  <si>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</si>
  <si>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</si>
  <si>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</si>
  <si>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</si>
  <si>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</si>
  <si>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</si>
  <si>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</si>
  <si>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</si>
  <si>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</si>
  <si>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</si>
  <si>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</si>
  <si>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</si>
  <si>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</si>
  <si>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</si>
  <si>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</si>
  <si>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</si>
  <si>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</si>
  <si>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</si>
  <si>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</si>
  <si>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</si>
  <si>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</si>
  <si>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</si>
  <si>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</si>
  <si>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</si>
  <si>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</si>
  <si>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</si>
  <si>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</si>
  <si>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</si>
  <si>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</si>
  <si>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</si>
  <si>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</si>
  <si>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</si>
  <si>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</si>
  <si>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</si>
  <si>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</si>
  <si>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</si>
  <si>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</si>
  <si>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</si>
  <si>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</si>
  <si>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</si>
  <si>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</si>
  <si>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</si>
  <si>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</si>
  <si>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</si>
  <si>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</si>
  <si>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</si>
  <si>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</si>
  <si>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</si>
  <si>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</si>
  <si>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</si>
  <si>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</si>
  <si>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</si>
  <si>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</si>
  <si>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</si>
  <si>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</si>
  <si>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</si>
  <si>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</si>
  <si>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</si>
  <si>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</si>
  <si>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</si>
  <si>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</si>
  <si>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</si>
  <si>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</si>
  <si>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</si>
  <si>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</si>
  <si>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</si>
  <si>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</si>
  <si>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</si>
  <si>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</si>
  <si>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</si>
  <si>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</si>
  <si>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</si>
  <si>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</si>
  <si>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</si>
  <si>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</si>
  <si>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</si>
  <si>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</si>
  <si>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</si>
  <si>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</si>
  <si>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</si>
  <si>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</si>
  <si>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</si>
  <si>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</si>
  <si>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</si>
  <si>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</si>
  <si>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</si>
  <si>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</si>
  <si>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</si>
  <si>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</si>
  <si>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</si>
  <si>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</si>
  <si>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</si>
  <si>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</si>
  <si>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</si>
  <si>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</si>
  <si>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</si>
  <si>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</si>
  <si>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</si>
  <si>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</si>
  <si>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</si>
  <si>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</si>
  <si>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</si>
  <si>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</si>
  <si>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</si>
  <si>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</si>
  <si>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</si>
  <si>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</si>
  <si>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</si>
  <si>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</si>
  <si>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</si>
  <si>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</si>
  <si>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</si>
  <si>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</si>
  <si>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</si>
  <si>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</si>
  <si>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</si>
  <si>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</si>
  <si>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</si>
  <si>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</si>
  <si>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</si>
  <si>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</si>
  <si>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</si>
  <si>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</si>
  <si>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</si>
  <si>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</si>
  <si>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</si>
  <si>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</si>
  <si>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</si>
  <si>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</si>
  <si>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</si>
  <si>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</si>
  <si>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</si>
  <si>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</si>
  <si>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</si>
  <si>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</si>
  <si>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</si>
  <si>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</si>
  <si>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</si>
  <si>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</si>
  <si>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</si>
  <si>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</si>
  <si>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</si>
  <si>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</si>
  <si>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</si>
  <si>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</si>
  <si>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</si>
  <si>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</si>
  <si>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</si>
  <si>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</si>
  <si>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</si>
  <si>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</si>
  <si>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</si>
  <si>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</si>
  <si>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</si>
  <si>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</si>
  <si>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</si>
  <si>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</si>
  <si>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</si>
  <si>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</si>
  <si>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</si>
  <si>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</si>
  <si>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</si>
  <si>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</si>
  <si>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</si>
  <si>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</si>
  <si>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</si>
  <si>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</si>
  <si>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</si>
  <si>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</si>
  <si>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</si>
  <si>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</si>
  <si>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</si>
  <si>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</si>
  <si>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</si>
  <si>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</si>
  <si>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</si>
  <si>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</si>
  <si>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</si>
  <si>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</si>
  <si>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</si>
  <si>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</si>
  <si>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</si>
  <si>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</si>
  <si>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</si>
  <si>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</si>
  <si>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</si>
  <si>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</si>
  <si>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</si>
  <si>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</si>
  <si>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</si>
  <si>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</si>
  <si>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</si>
  <si>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</si>
  <si>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</si>
  <si>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</si>
  <si>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</si>
  <si>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</si>
  <si>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</si>
  <si>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</si>
  <si>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</si>
  <si>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</si>
  <si>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</si>
  <si>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</si>
  <si>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</si>
  <si>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</si>
  <si>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</si>
  <si>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</si>
  <si>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</si>
  <si>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</si>
  <si>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</si>
  <si>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</si>
  <si>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</si>
  <si>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</si>
  <si>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</si>
  <si>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</si>
  <si>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</si>
  <si>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</si>
  <si>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</si>
  <si>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</si>
  <si>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</si>
  <si>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</si>
  <si>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</si>
  <si>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</si>
  <si>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</si>
  <si>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</si>
  <si>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</si>
  <si>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</si>
  <si>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</si>
  <si>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</si>
  <si>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</si>
  <si>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</si>
  <si>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</si>
  <si>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</si>
  <si>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</si>
  <si>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</si>
  <si>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</si>
  <si>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</si>
  <si>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</si>
  <si>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</si>
  <si>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</si>
  <si>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</si>
  <si>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</si>
  <si>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</si>
  <si>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</si>
  <si>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</si>
  <si>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</si>
  <si>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</si>
  <si>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</si>
  <si>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</si>
  <si>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</si>
  <si>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</si>
  <si>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</si>
  <si>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</si>
  <si>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</si>
  <si>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</si>
  <si>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</si>
  <si>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</si>
  <si>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</si>
  <si>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</si>
  <si>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</si>
  <si>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</si>
  <si>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</si>
  <si>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</si>
  <si>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</si>
  <si>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</si>
  <si>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</si>
  <si>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</si>
  <si>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</si>
  <si>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</si>
  <si>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</si>
  <si>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</si>
  <si>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</si>
  <si>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</si>
  <si>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</si>
  <si>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</si>
  <si>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</si>
  <si>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</si>
  <si>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</si>
  <si>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</si>
  <si>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</si>
  <si>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</si>
  <si>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</si>
  <si>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</si>
  <si>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</si>
  <si>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</si>
  <si>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</si>
  <si>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</si>
  <si>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</si>
  <si>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</si>
  <si>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</si>
  <si>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</si>
  <si>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</si>
  <si>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</si>
  <si>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</si>
  <si>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</si>
  <si>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</si>
  <si>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</si>
  <si>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</si>
  <si>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</si>
  <si>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</si>
  <si>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</si>
  <si>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</si>
  <si>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</si>
  <si>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</si>
  <si>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</si>
  <si>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</si>
  <si>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</si>
  <si>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</si>
  <si>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</si>
  <si>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</si>
  <si>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</si>
  <si>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</si>
  <si>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</si>
  <si>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</si>
  <si>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</si>
  <si>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</si>
  <si>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</si>
  <si>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</si>
  <si>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</si>
  <si>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</si>
  <si>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</si>
  <si>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</si>
  <si>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</si>
  <si>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</si>
  <si>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</si>
  <si>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</si>
  <si>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</si>
  <si>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</si>
  <si>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</si>
  <si>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</si>
  <si>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</si>
  <si>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</si>
  <si>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</si>
  <si>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</si>
  <si>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</si>
  <si>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</si>
  <si>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</si>
  <si>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</si>
  <si>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</si>
  <si>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</si>
  <si>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</si>
  <si>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</si>
  <si>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</si>
  <si>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</si>
  <si>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</si>
  <si>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</si>
  <si>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</si>
  <si>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</si>
  <si>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</si>
  <si>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</si>
  <si>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</si>
  <si>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</si>
  <si>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</si>
  <si>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</si>
  <si>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</si>
  <si>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</si>
  <si>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</si>
  <si>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</si>
  <si>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</si>
  <si>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</si>
  <si>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</si>
  <si>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</si>
  <si>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</si>
  <si>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</si>
  <si>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</si>
  <si>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</si>
  <si>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</si>
  <si>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</si>
  <si>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</si>
  <si>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</si>
  <si>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</si>
  <si>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</si>
  <si>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</si>
  <si>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</si>
  <si>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</si>
  <si>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</si>
  <si>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</si>
  <si>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</si>
  <si>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</si>
  <si>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</si>
  <si>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</si>
  <si>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</si>
  <si>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</si>
  <si>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</si>
  <si>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</si>
  <si>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</si>
  <si>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</si>
  <si>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</si>
  <si>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</si>
  <si>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</si>
  <si>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</si>
  <si>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</si>
  <si>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</si>
  <si>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</si>
  <si>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</si>
  <si>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</si>
  <si>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</si>
  <si>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</si>
  <si>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</si>
  <si>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</si>
  <si>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</si>
  <si>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</si>
  <si>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</si>
  <si>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</si>
  <si>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</si>
  <si>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</si>
  <si>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</si>
  <si>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</si>
  <si>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</si>
  <si>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</si>
  <si>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</si>
  <si>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</si>
  <si>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</si>
  <si>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</si>
  <si>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</si>
  <si>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</si>
  <si>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</si>
  <si>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</si>
  <si>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</si>
  <si>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</si>
  <si>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</si>
  <si>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</si>
  <si>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</si>
  <si>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</si>
  <si>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</si>
  <si>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</si>
  <si>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</si>
  <si>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</si>
  <si>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</si>
  <si>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</si>
  <si>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</si>
  <si>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</si>
  <si>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</si>
  <si>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</si>
  <si>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</si>
  <si>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</si>
  <si>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</si>
  <si>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</si>
  <si>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</si>
  <si>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</si>
  <si>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</si>
  <si>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</si>
  <si>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</si>
  <si>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</si>
  <si>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</si>
  <si>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</si>
  <si>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</si>
  <si>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</si>
  <si>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</si>
  <si>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</si>
  <si>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</si>
  <si>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</si>
  <si>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</si>
  <si>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</si>
  <si>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</si>
  <si>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</si>
  <si>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</si>
  <si>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</si>
  <si>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</si>
  <si>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</si>
  <si>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</si>
  <si>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</si>
  <si>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</si>
  <si>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</si>
  <si>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</si>
  <si>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</si>
  <si>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</si>
  <si>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</si>
  <si>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</si>
  <si>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</si>
  <si>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</si>
  <si>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</si>
  <si>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</si>
  <si>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</si>
  <si>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</si>
  <si>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</si>
  <si>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</si>
  <si>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</si>
  <si>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</si>
  <si>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</si>
  <si>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</si>
  <si>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</si>
  <si>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</si>
  <si>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</si>
  <si>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</si>
  <si>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</si>
  <si>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</si>
  <si>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</si>
  <si>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</si>
  <si>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</si>
  <si>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</si>
  <si>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</si>
  <si>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</si>
  <si>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</si>
  <si>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</si>
  <si>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</si>
  <si>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</si>
  <si>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</si>
  <si>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</si>
  <si>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</si>
  <si>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</si>
  <si>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</si>
  <si>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</si>
  <si>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</si>
  <si>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</si>
  <si>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</si>
  <si>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</si>
  <si>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</si>
  <si>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</si>
  <si>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</si>
  <si>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</si>
  <si>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</si>
  <si>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</si>
  <si>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</si>
  <si>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</si>
  <si>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</si>
  <si>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</si>
  <si>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</si>
  <si>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</si>
  <si>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</si>
  <si>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</si>
  <si>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</si>
  <si>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</si>
  <si>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</si>
  <si>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</si>
  <si>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</si>
  <si>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</si>
  <si>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</si>
  <si>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</si>
  <si>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</si>
  <si>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</si>
  <si>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</si>
  <si>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</si>
  <si>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</si>
  <si>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</si>
  <si>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</si>
  <si>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</si>
  <si>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</si>
  <si>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</si>
  <si>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</si>
  <si>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</si>
  <si>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</si>
  <si>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</si>
  <si>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</si>
  <si>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</si>
  <si>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</si>
  <si>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</si>
  <si>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</si>
  <si>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</si>
  <si>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</si>
  <si>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</si>
  <si>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</si>
  <si>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</si>
  <si>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</si>
  <si>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</si>
  <si>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</si>
  <si>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</si>
  <si>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</si>
  <si>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</si>
  <si>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</si>
  <si>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</si>
  <si>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</si>
  <si>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</si>
  <si>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</si>
  <si>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</si>
  <si>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</si>
  <si>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</si>
  <si>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</si>
  <si>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</si>
  <si>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</si>
  <si>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</si>
  <si>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</si>
  <si>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</si>
  <si>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</si>
  <si>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</si>
  <si>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</si>
  <si>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</si>
  <si>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</si>
  <si>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</si>
  <si>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</si>
  <si>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</si>
  <si>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</si>
  <si>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</si>
  <si>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</si>
  <si>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</si>
  <si>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</si>
  <si>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</si>
  <si>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</si>
  <si>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</si>
  <si>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</si>
  <si>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</si>
  <si>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</si>
  <si>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</si>
  <si>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</si>
  <si>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</si>
  <si>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</si>
  <si>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</si>
  <si>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</si>
  <si>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</si>
  <si>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</si>
  <si>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</si>
  <si>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</si>
  <si>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</si>
  <si>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</si>
  <si>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</si>
  <si>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</si>
  <si>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</si>
  <si>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</si>
  <si>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</si>
  <si>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</si>
  <si>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</si>
  <si>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</si>
  <si>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</si>
  <si>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</si>
  <si>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</si>
  <si>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</si>
  <si>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</si>
  <si>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</si>
  <si>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</si>
  <si>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</si>
  <si>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</si>
  <si>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</si>
  <si>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</si>
  <si>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</si>
  <si>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</si>
  <si>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</si>
  <si>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</si>
  <si>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</si>
  <si>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</si>
  <si>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</si>
  <si>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</si>
  <si>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</si>
  <si>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</si>
  <si>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</si>
  <si>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</si>
  <si>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</si>
  <si>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</si>
  <si>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</si>
  <si>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</si>
  <si>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</si>
  <si>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</si>
  <si>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</si>
  <si>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</si>
  <si>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</si>
  <si>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</si>
  <si>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</si>
  <si>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</si>
  <si>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</si>
  <si>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</si>
  <si>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</si>
  <si>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</si>
  <si>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</si>
  <si>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</si>
  <si>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</si>
  <si>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</si>
  <si>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</si>
  <si>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</si>
  <si>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</si>
  <si>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</si>
  <si>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</si>
  <si>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</si>
  <si>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</si>
  <si>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</si>
  <si>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</si>
  <si>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</si>
  <si>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</si>
  <si>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</si>
  <si>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</si>
  <si>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</si>
  <si>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</si>
  <si>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</si>
  <si>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</si>
  <si>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</si>
  <si>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</si>
  <si>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</si>
  <si>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</si>
  <si>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</si>
  <si>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</si>
  <si>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</si>
  <si>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</si>
  <si>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</si>
  <si>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</si>
  <si>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</si>
  <si>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</si>
  <si>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</si>
  <si>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</si>
  <si>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</si>
  <si>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</si>
  <si>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</si>
  <si>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</si>
  <si>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</si>
  <si>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</si>
  <si>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</si>
  <si>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</si>
  <si>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</si>
  <si>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</si>
  <si>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</si>
  <si>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</si>
  <si>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</si>
  <si>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</si>
  <si>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</si>
  <si>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</si>
  <si>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</si>
  <si>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</si>
  <si>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</si>
  <si>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</si>
  <si>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</si>
  <si>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</si>
  <si>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</si>
  <si>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</si>
  <si>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</si>
  <si>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</si>
  <si>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</si>
  <si>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</si>
  <si>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</si>
  <si>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</si>
  <si>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</si>
  <si>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</si>
  <si>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</si>
  <si>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</si>
  <si>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</si>
  <si>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</si>
  <si>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</si>
  <si>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</si>
  <si>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</si>
  <si>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</si>
  <si>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</si>
  <si>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</si>
  <si>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</si>
  <si>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</si>
  <si>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</si>
  <si>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</si>
  <si>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</si>
  <si>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</si>
  <si>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</si>
  <si>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</si>
  <si>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</si>
  <si>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</si>
  <si>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</si>
  <si>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</si>
  <si>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</si>
  <si>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</si>
  <si>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</si>
  <si>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</si>
  <si>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</si>
  <si>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</si>
  <si>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</si>
  <si>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</si>
  <si>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</si>
  <si>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</si>
  <si>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</si>
  <si>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</si>
  <si>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</si>
  <si>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</si>
  <si>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</si>
  <si>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</si>
  <si>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</si>
  <si>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</si>
  <si>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</si>
  <si>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</si>
  <si>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</si>
  <si>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</si>
  <si>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</si>
  <si>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</si>
  <si>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</si>
  <si>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</si>
  <si>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</si>
  <si>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</si>
  <si>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</si>
  <si>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</si>
  <si>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</si>
  <si>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</si>
  <si>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</si>
  <si>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</si>
  <si>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</si>
  <si>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</si>
  <si>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</si>
  <si>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</si>
  <si>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</si>
  <si>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</si>
  <si>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</si>
  <si>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</si>
  <si>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</si>
  <si>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</si>
  <si>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</si>
  <si>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</si>
  <si>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</si>
  <si>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</si>
  <si>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</si>
  <si>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</si>
  <si>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</si>
  <si>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</si>
  <si>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</si>
  <si>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</si>
  <si>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</si>
  <si>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</si>
  <si>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</si>
  <si>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</si>
  <si>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</si>
  <si>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</si>
  <si>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</si>
  <si>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</si>
  <si>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</si>
  <si>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</si>
  <si>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</si>
  <si>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</si>
  <si>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</si>
  <si>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</si>
  <si>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</si>
  <si>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</si>
  <si>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</si>
  <si>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</si>
  <si>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</si>
  <si>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</si>
  <si>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</si>
  <si>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</si>
  <si>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</si>
  <si>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</si>
  <si>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</si>
  <si>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</si>
  <si>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</si>
  <si>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</si>
  <si>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</si>
  <si>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</si>
  <si>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</si>
  <si>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</si>
  <si>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</si>
  <si>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</si>
  <si>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</si>
  <si>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</si>
  <si>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</si>
  <si>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</si>
  <si>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</si>
  <si>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</si>
  <si>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</si>
  <si>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</si>
  <si>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</si>
  <si>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</si>
  <si>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</si>
  <si>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</si>
  <si>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</si>
  <si>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</si>
  <si>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</si>
  <si>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</si>
  <si>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</si>
  <si>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</si>
  <si>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</si>
  <si>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</si>
  <si>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</si>
  <si>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</si>
  <si>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</si>
  <si>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</si>
  <si>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</si>
  <si>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</si>
  <si>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</si>
  <si>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</si>
  <si>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</si>
  <si>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</si>
  <si>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</si>
  <si>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</si>
  <si>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</si>
  <si>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</si>
  <si>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</si>
  <si>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</si>
  <si>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</si>
  <si>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</si>
  <si>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</si>
  <si>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</si>
  <si>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</si>
  <si>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</si>
  <si>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</si>
  <si>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</si>
  <si>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</si>
  <si>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</si>
  <si>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</si>
  <si>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</si>
  <si>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</si>
  <si>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</si>
  <si>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</si>
  <si>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</si>
  <si>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</si>
  <si>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</si>
  <si>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</si>
  <si>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</si>
  <si>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</si>
  <si>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</si>
  <si>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</si>
  <si>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</si>
  <si>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</si>
  <si>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</si>
  <si>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</si>
  <si>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</si>
  <si>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</si>
  <si>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</si>
  <si>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</si>
  <si>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</si>
  <si>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</si>
  <si>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</si>
  <si>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</si>
  <si>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</si>
  <si>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</si>
  <si>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</si>
  <si>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</si>
  <si>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</si>
  <si>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</si>
  <si>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</si>
  <si>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</si>
  <si>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</si>
  <si>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</si>
  <si>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</si>
  <si>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</si>
  <si>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</si>
  <si>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</si>
  <si>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</si>
  <si>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</si>
  <si>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</si>
  <si>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</si>
  <si>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</si>
  <si>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</si>
  <si>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</si>
  <si>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</si>
  <si>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</si>
  <si>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</si>
  <si>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</si>
  <si>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</si>
  <si>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</si>
  <si>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</si>
  <si>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</si>
  <si>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</si>
  <si>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</si>
  <si>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</si>
  <si>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</si>
  <si>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</si>
  <si>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</si>
  <si>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</si>
  <si>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</si>
  <si>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</si>
  <si>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</si>
  <si>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</si>
  <si>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</si>
  <si>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</si>
  <si>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</si>
  <si>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</si>
  <si>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</si>
  <si>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</si>
  <si>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</si>
  <si>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</si>
  <si>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</si>
  <si>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</si>
  <si>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</si>
  <si>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</si>
  <si>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</si>
  <si>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</si>
  <si>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</si>
  <si>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</si>
  <si>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</si>
  <si>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</si>
  <si>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</si>
  <si>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</si>
  <si>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</si>
  <si>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</si>
  <si>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</si>
  <si>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</si>
  <si>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</si>
  <si>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</si>
  <si>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</si>
  <si>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</si>
  <si>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</si>
  <si>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</si>
  <si>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</si>
  <si>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</si>
  <si>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</si>
  <si>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</si>
  <si>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</si>
  <si>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</si>
  <si>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</si>
  <si>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</si>
  <si>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</si>
  <si>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</si>
  <si>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</si>
  <si>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</si>
  <si>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</si>
  <si>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</si>
  <si>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</si>
  <si>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</si>
  <si>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</si>
  <si>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</si>
  <si>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</si>
  <si>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</si>
  <si>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</si>
  <si>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</si>
  <si>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</si>
  <si>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</si>
  <si>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</si>
  <si>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</si>
  <si>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</si>
  <si>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</si>
  <si>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</si>
  <si>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</si>
  <si>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</si>
  <si>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</si>
  <si>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</si>
  <si>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</si>
  <si>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</si>
  <si>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</si>
  <si>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</si>
  <si>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</si>
  <si>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</si>
  <si>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</si>
  <si>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</si>
  <si>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</si>
  <si>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</si>
  <si>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</si>
  <si>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</si>
  <si>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</si>
  <si>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</si>
  <si>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</si>
  <si>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</si>
  <si>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</si>
  <si>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</si>
  <si>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</si>
  <si>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</si>
  <si>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</si>
  <si>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</si>
  <si>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</si>
  <si>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</si>
  <si>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</si>
  <si>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</si>
  <si>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</si>
  <si>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</si>
  <si>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</si>
  <si>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</si>
  <si>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</si>
  <si>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</si>
  <si>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</si>
  <si>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</si>
  <si>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</si>
  <si>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</si>
  <si>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</si>
  <si>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</si>
  <si>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</si>
  <si>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</si>
  <si>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</si>
  <si>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</si>
  <si>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</si>
  <si>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</si>
  <si>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</si>
  <si>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</si>
  <si>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</si>
  <si>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</si>
  <si>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</si>
  <si>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</si>
  <si>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</si>
  <si>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</si>
  <si>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</si>
  <si>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</si>
  <si>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</si>
  <si>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</si>
  <si>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</si>
  <si>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</si>
  <si>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</si>
  <si>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</si>
  <si>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</si>
  <si>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</si>
  <si>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</si>
  <si>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</si>
  <si>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</si>
  <si>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</si>
  <si>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</si>
  <si>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</si>
  <si>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</si>
  <si>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</si>
  <si>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</si>
  <si>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</si>
  <si>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</si>
  <si>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</si>
  <si>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</si>
  <si>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</si>
  <si>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</si>
  <si>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</si>
  <si>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</si>
  <si>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</si>
  <si>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</si>
  <si>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</si>
  <si>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</si>
  <si>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</si>
  <si>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</si>
  <si>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</si>
  <si>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</si>
  <si>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</si>
  <si>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</si>
  <si>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</si>
  <si>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</si>
  <si>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</si>
  <si>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</si>
  <si>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</si>
  <si>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</si>
  <si>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</si>
  <si>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</si>
  <si>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</si>
  <si>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</si>
  <si>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</si>
  <si>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</si>
  <si>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</si>
  <si>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</si>
  <si>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</si>
  <si>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</si>
  <si>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</si>
  <si>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</si>
  <si>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</si>
  <si>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</si>
  <si>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</si>
  <si>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</si>
  <si>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</si>
  <si>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</si>
  <si>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</si>
  <si>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</si>
  <si>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</si>
  <si>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</si>
  <si>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</si>
  <si>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</si>
  <si>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</si>
  <si>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</si>
  <si>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</si>
  <si>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</si>
  <si>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</si>
  <si>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</si>
  <si>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</si>
  <si>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</si>
  <si>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</si>
  <si>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</si>
  <si>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</si>
  <si>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</si>
  <si>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</si>
  <si>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</si>
  <si>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</si>
  <si>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</si>
  <si>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</si>
  <si>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</si>
  <si>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</si>
  <si>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</si>
  <si>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</si>
  <si>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</si>
  <si>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</si>
  <si>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</si>
  <si>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</si>
  <si>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</si>
  <si>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</si>
  <si>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</si>
  <si>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</si>
  <si>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</si>
  <si>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</si>
  <si>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</si>
  <si>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</si>
  <si>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</si>
  <si>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</si>
  <si>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</si>
  <si>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</si>
  <si>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</si>
  <si>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</si>
  <si>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</si>
  <si>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</si>
  <si>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</si>
  <si>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</si>
  <si>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</si>
  <si>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</si>
  <si>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</si>
  <si>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</si>
  <si>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</si>
  <si>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</si>
  <si>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</si>
  <si>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</si>
  <si>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</si>
  <si>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</si>
  <si>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</si>
  <si>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</si>
  <si>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</si>
  <si>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</si>
  <si>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</si>
  <si>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</si>
  <si>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</si>
  <si>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</si>
  <si>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</si>
  <si>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</si>
  <si>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</si>
  <si>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</si>
  <si>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</si>
  <si>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</si>
  <si>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</si>
  <si>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</si>
  <si>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</si>
  <si>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</si>
  <si>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</si>
  <si>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</si>
  <si>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</si>
  <si>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</si>
  <si>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</si>
  <si>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</si>
  <si>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</si>
  <si>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</si>
  <si>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</si>
  <si>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</si>
  <si>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</si>
  <si>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</si>
  <si>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</si>
  <si>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</si>
  <si>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</si>
  <si>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</si>
  <si>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</si>
  <si>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</si>
  <si>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</si>
  <si>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</si>
  <si>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</si>
  <si>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</si>
  <si>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</si>
  <si>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</si>
  <si>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</si>
  <si>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</si>
  <si>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</si>
  <si>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</si>
  <si>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</si>
  <si>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</si>
  <si>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</si>
  <si>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</si>
  <si>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</si>
  <si>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</si>
  <si>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</si>
  <si>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</si>
  <si>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</si>
  <si>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</si>
  <si>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</si>
  <si>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</si>
  <si>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</si>
  <si>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</si>
  <si>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</si>
  <si>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</si>
  <si>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</si>
  <si>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</si>
  <si>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</si>
  <si>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</si>
  <si>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</si>
  <si>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</si>
  <si>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</si>
  <si>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</si>
  <si>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</si>
  <si>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</si>
  <si>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</si>
  <si>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</si>
  <si>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</si>
  <si>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</si>
  <si>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</si>
  <si>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</si>
  <si>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</si>
  <si>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</si>
  <si>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</si>
  <si>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</si>
  <si>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</si>
  <si>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</si>
  <si>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</si>
  <si>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</si>
  <si>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</si>
  <si>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</si>
  <si>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</si>
  <si>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</si>
  <si>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</si>
  <si>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</si>
  <si>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</si>
  <si>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</si>
  <si>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</si>
  <si>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</si>
  <si>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</si>
  <si>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</si>
  <si>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</si>
  <si>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</si>
  <si>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</si>
  <si>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</si>
  <si>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</si>
  <si>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</si>
  <si>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</si>
  <si>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</si>
  <si>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</si>
  <si>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</si>
  <si>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</si>
  <si>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</si>
  <si>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</si>
  <si>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</si>
  <si>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</si>
  <si>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</si>
  <si>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</si>
  <si>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</si>
  <si>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</si>
  <si>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</si>
  <si>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</si>
  <si>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</si>
  <si>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</si>
  <si>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</si>
  <si>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</si>
  <si>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</si>
  <si>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</si>
  <si>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</si>
  <si>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</si>
  <si>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</si>
  <si>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</si>
  <si>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</si>
  <si>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</si>
  <si>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</si>
  <si>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</si>
  <si>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</si>
  <si>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</si>
  <si>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</si>
  <si>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</si>
  <si>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</si>
  <si>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</si>
  <si>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</si>
  <si>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</si>
  <si>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</si>
  <si>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</si>
  <si>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</si>
  <si>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</si>
  <si>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</si>
  <si>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</si>
  <si>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</si>
  <si>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</si>
  <si>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</si>
  <si>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</si>
  <si>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</si>
  <si>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</si>
  <si>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</si>
  <si>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</si>
  <si>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</si>
  <si>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</si>
  <si>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</si>
  <si>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</si>
  <si>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</si>
  <si>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</si>
  <si>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</si>
  <si>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</si>
  <si>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</si>
  <si>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</si>
  <si>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</si>
  <si>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</si>
  <si>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</si>
  <si>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</si>
  <si>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</si>
  <si>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</si>
  <si>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</si>
  <si>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</si>
  <si>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</si>
  <si>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</si>
  <si>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</si>
  <si>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</si>
  <si>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</si>
  <si>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</si>
  <si>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</si>
  <si>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</si>
  <si>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</si>
  <si>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</si>
  <si>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</si>
  <si>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</si>
  <si>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</si>
  <si>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</si>
  <si>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</si>
  <si>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</si>
  <si>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</si>
  <si>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</si>
  <si>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</si>
  <si>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</si>
  <si>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</si>
  <si>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</si>
  <si>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</si>
  <si>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</si>
  <si>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</si>
  <si>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</si>
  <si>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</si>
  <si>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</si>
  <si>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</si>
  <si>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</si>
  <si>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</si>
  <si>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</si>
  <si>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</si>
  <si>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</si>
  <si>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</si>
  <si>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</si>
  <si>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</si>
  <si>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</si>
  <si>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</si>
  <si>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</si>
  <si>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</si>
  <si>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</si>
  <si>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</si>
  <si>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</si>
  <si>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</si>
  <si>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</si>
  <si>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</si>
  <si>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</si>
  <si>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</si>
  <si>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</si>
  <si>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</si>
  <si>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</si>
  <si>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</si>
  <si>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</si>
  <si>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</si>
  <si>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</si>
  <si>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</si>
  <si>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</si>
  <si>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</si>
  <si>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</si>
  <si>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</si>
  <si>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</si>
  <si>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</si>
  <si>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</si>
  <si>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</si>
  <si>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</si>
  <si>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</si>
  <si>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</si>
  <si>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</si>
  <si>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</si>
  <si>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</si>
  <si>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</si>
  <si>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</si>
  <si>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</si>
  <si>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</si>
  <si>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</si>
  <si>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</si>
  <si>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</si>
  <si>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</si>
  <si>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</si>
  <si>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</si>
  <si>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</si>
  <si>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</si>
  <si>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</si>
  <si>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</si>
  <si>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</si>
  <si>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</si>
  <si>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</si>
  <si>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</si>
  <si>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</si>
  <si>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</si>
  <si>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</si>
  <si>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</si>
  <si>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</si>
  <si>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</si>
  <si>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</si>
  <si>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</si>
  <si>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</si>
  <si>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</si>
  <si>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</si>
  <si>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</si>
  <si>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</si>
  <si>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</si>
  <si>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</si>
  <si>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</si>
  <si>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</si>
  <si>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</si>
  <si>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</si>
  <si>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</si>
  <si>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</si>
  <si>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</si>
  <si>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</si>
  <si>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</si>
  <si>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</si>
  <si>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</si>
  <si>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</si>
  <si>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</si>
  <si>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</si>
  <si>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</si>
  <si>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</si>
  <si>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</si>
  <si>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</si>
  <si>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</si>
  <si>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</si>
  <si>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</si>
  <si>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</si>
  <si>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</si>
  <si>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</si>
  <si>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</si>
  <si>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</si>
  <si>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</si>
  <si>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</si>
  <si>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</si>
  <si>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</si>
  <si>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</si>
  <si>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</si>
  <si>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</si>
  <si>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</si>
  <si>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</si>
  <si>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</si>
  <si>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</si>
  <si>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</si>
  <si>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</si>
  <si>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</si>
  <si>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</si>
  <si>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</si>
  <si>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</si>
  <si>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</si>
  <si>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</si>
  <si>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</si>
  <si>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</si>
  <si>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</si>
  <si>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</si>
  <si>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</si>
  <si>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</si>
  <si>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</si>
  <si>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</si>
  <si>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</si>
  <si>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</si>
  <si>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</si>
  <si>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</si>
  <si>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</si>
  <si>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</si>
  <si>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</si>
  <si>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</si>
  <si>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</si>
  <si>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</si>
  <si>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</si>
  <si>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</si>
  <si>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</si>
  <si>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</si>
  <si>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</si>
  <si>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</si>
  <si>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</si>
  <si>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</si>
  <si>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</si>
  <si>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</si>
  <si>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</si>
  <si>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</si>
  <si>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</si>
  <si>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</si>
  <si>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</si>
  <si>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</si>
  <si>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</si>
  <si>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</si>
  <si>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</si>
  <si>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</si>
  <si>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</si>
  <si>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</si>
  <si>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</si>
  <si>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</si>
  <si>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</si>
  <si>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</si>
  <si>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</si>
  <si>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</si>
  <si>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</si>
  <si>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</si>
  <si>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</si>
  <si>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</si>
  <si>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</si>
  <si>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</si>
  <si>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</si>
  <si>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</si>
  <si>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</si>
  <si>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</si>
  <si>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</si>
  <si>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</si>
  <si>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</si>
  <si>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</si>
  <si>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</si>
  <si>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</si>
  <si>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</si>
  <si>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</si>
  <si>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</si>
  <si>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</si>
  <si>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</si>
  <si>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</si>
  <si>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</si>
  <si>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</si>
  <si>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</si>
  <si>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</si>
  <si>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</si>
  <si>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</si>
  <si>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</si>
  <si>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</si>
  <si>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</si>
  <si>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</si>
  <si>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</si>
  <si>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</si>
  <si>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</si>
  <si>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</si>
  <si>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</si>
  <si>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</si>
  <si>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</si>
  <si>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</si>
  <si>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</si>
  <si>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</si>
  <si>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</si>
  <si>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</si>
  <si>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</si>
  <si>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</si>
  <si>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</si>
  <si>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</si>
  <si>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</si>
  <si>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</si>
  <si>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</si>
  <si>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</si>
  <si>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</si>
  <si>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</si>
  <si>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</si>
  <si>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</si>
  <si>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</si>
  <si>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</si>
  <si>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</si>
  <si>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</si>
  <si>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</si>
  <si>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</si>
  <si>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</si>
  <si>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</si>
  <si>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</si>
  <si>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</si>
  <si>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</si>
  <si>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</si>
  <si>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</si>
  <si>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</si>
  <si>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</si>
  <si>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</si>
  <si>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</si>
  <si>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</si>
  <si>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</si>
  <si>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</si>
  <si>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</si>
  <si>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</si>
  <si>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</si>
  <si>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</si>
  <si>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</si>
  <si>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</si>
  <si>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</si>
  <si>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</si>
  <si>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</si>
  <si>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</si>
  <si>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</si>
  <si>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</si>
  <si>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</si>
  <si>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</si>
  <si>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</si>
  <si>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</si>
  <si>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</si>
  <si>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</si>
  <si>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</si>
  <si>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</si>
  <si>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</si>
  <si>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</si>
  <si>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</si>
  <si>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</si>
  <si>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</si>
  <si>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</si>
  <si>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</si>
  <si>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</si>
  <si>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</si>
  <si>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</si>
  <si>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</si>
  <si>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</si>
  <si>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</si>
  <si>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</si>
  <si>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</si>
  <si>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</si>
  <si>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</si>
  <si>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</si>
  <si>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</si>
  <si>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</si>
  <si>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</si>
  <si>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</si>
  <si>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</si>
  <si>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</si>
  <si>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</si>
  <si>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</si>
  <si>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</si>
  <si>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</si>
  <si>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</si>
  <si>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</si>
  <si>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</si>
  <si>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</si>
  <si>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</si>
  <si>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</si>
  <si>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</si>
  <si>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</si>
  <si>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</si>
  <si>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</si>
  <si>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</si>
  <si>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</si>
  <si>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</si>
  <si>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</si>
  <si>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</si>
  <si>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</si>
  <si>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</si>
  <si>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</si>
  <si>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</si>
  <si>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</si>
  <si>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</si>
  <si>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</si>
  <si>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</si>
  <si>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</si>
  <si>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</si>
  <si>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</si>
  <si>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</si>
  <si>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</si>
  <si>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</si>
  <si>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</si>
  <si>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</si>
  <si>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</si>
  <si>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</si>
  <si>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</si>
  <si>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</si>
  <si>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</si>
  <si>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</si>
  <si>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</si>
  <si>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</si>
  <si>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</si>
  <si>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</si>
  <si>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</si>
  <si>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</si>
  <si>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</si>
  <si>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</si>
  <si>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</si>
  <si>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</si>
  <si>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</si>
  <si>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</si>
  <si>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</si>
  <si>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</si>
  <si>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</si>
  <si>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</si>
  <si>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</si>
  <si>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</si>
  <si>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</si>
  <si>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</si>
  <si>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</si>
  <si>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</si>
  <si>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</si>
  <si>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</si>
  <si>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</si>
  <si>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</si>
  <si>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</si>
  <si>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</si>
  <si>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</si>
  <si>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</si>
  <si>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</si>
  <si>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</si>
  <si>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</si>
  <si>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</si>
  <si>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</si>
  <si>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</si>
  <si>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</si>
  <si>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</si>
  <si>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</si>
  <si>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</si>
  <si>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</si>
  <si>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</si>
  <si>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</si>
  <si>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</si>
  <si>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</si>
  <si>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</si>
  <si>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</si>
  <si>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</si>
  <si>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</si>
  <si>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</si>
  <si>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</si>
  <si>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</si>
  <si>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</si>
  <si>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</si>
  <si>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</si>
  <si>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</si>
  <si>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</si>
  <si>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</si>
  <si>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</si>
  <si>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</si>
  <si>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</si>
  <si>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</si>
  <si>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</si>
  <si>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</si>
  <si>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</si>
  <si>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</si>
  <si>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</si>
  <si>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</si>
  <si>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</si>
  <si>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</si>
  <si>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</si>
  <si>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</si>
  <si>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</si>
  <si>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</si>
  <si>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</si>
  <si>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</si>
  <si>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</si>
  <si>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</si>
  <si>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</si>
  <si>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</si>
  <si>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</si>
  <si>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</si>
  <si>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</si>
  <si>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</si>
  <si>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</si>
  <si>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</si>
  <si>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</si>
  <si>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</si>
  <si>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</si>
  <si>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</si>
  <si>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</si>
  <si>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</si>
  <si>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</si>
  <si>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</si>
  <si>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</si>
  <si>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</si>
  <si>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</si>
  <si>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</si>
  <si>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</si>
  <si>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</si>
  <si>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</si>
  <si>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</si>
  <si>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</si>
  <si>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</si>
  <si>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</si>
  <si>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</si>
  <si>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</si>
  <si>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</si>
  <si>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</si>
  <si>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</si>
  <si>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</si>
  <si>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</si>
  <si>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</si>
  <si>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</si>
  <si>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</si>
  <si>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</si>
  <si>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</si>
  <si>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</si>
  <si>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</si>
  <si>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</si>
  <si>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</si>
  <si>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</si>
  <si>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</si>
  <si>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</si>
  <si>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</si>
  <si>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</si>
  <si>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</si>
  <si>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</si>
  <si>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</si>
  <si>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</si>
  <si>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</si>
  <si>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</si>
  <si>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</si>
  <si>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</si>
  <si>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</si>
  <si>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</si>
  <si>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</si>
  <si>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</si>
  <si>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</si>
  <si>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</si>
  <si>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</si>
  <si>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</si>
  <si>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</si>
  <si>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</si>
  <si>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</si>
  <si>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</si>
  <si>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</si>
  <si>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</si>
  <si>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</si>
  <si>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</si>
  <si>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</si>
  <si>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</si>
  <si>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</si>
  <si>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</si>
  <si>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</si>
  <si>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</si>
  <si>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</si>
  <si>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</si>
  <si>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</si>
  <si>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</si>
  <si>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</si>
  <si>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</si>
  <si>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</si>
  <si>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</si>
  <si>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</si>
  <si>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</si>
  <si>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</si>
  <si>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</si>
  <si>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</si>
  <si>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</si>
  <si>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</si>
  <si>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</si>
  <si>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</si>
  <si>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</si>
  <si>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</si>
  <si>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</si>
  <si>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</si>
  <si>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</si>
  <si>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</si>
  <si>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</si>
  <si>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</si>
  <si>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</si>
  <si>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</si>
  <si>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</si>
  <si>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</si>
  <si>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</si>
  <si>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</si>
  <si>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</si>
  <si>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</si>
  <si>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</si>
  <si>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</si>
  <si>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</si>
  <si>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</si>
  <si>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</si>
  <si>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</si>
  <si>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</si>
  <si>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</si>
  <si>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</si>
  <si>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</si>
  <si>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</si>
  <si>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</si>
  <si>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</si>
  <si>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</si>
  <si>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</si>
  <si>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</si>
  <si>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</si>
  <si>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</si>
  <si>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</si>
  <si>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</si>
  <si>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</si>
  <si>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</si>
  <si>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</si>
  <si>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</si>
  <si>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</si>
  <si>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</si>
  <si>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</si>
  <si>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</si>
  <si>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</si>
  <si>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</si>
  <si>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</si>
  <si>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</si>
  <si>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</si>
  <si>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</si>
  <si>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</si>
  <si>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</si>
  <si>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</si>
  <si>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</si>
  <si>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</si>
  <si>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</si>
  <si>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</si>
  <si>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</si>
  <si>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</si>
  <si>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</si>
  <si>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</si>
  <si>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</si>
  <si>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</si>
  <si>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</si>
  <si>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</si>
  <si>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</si>
  <si>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</si>
  <si>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</si>
  <si>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</si>
  <si>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</si>
  <si>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</si>
  <si>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</si>
  <si>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</si>
  <si>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</si>
  <si>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</si>
  <si>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</si>
  <si>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</si>
  <si>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</si>
  <si>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</si>
  <si>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</si>
  <si>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</si>
  <si>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</si>
  <si>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</si>
  <si>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</si>
  <si>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</si>
  <si>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</si>
  <si>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</si>
  <si>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</si>
  <si>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</si>
  <si>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</si>
  <si>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</si>
  <si>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</si>
  <si>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</si>
  <si>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</si>
  <si>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</si>
  <si>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</si>
  <si>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</si>
  <si>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</si>
  <si>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</si>
  <si>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</si>
  <si>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</si>
  <si>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</si>
  <si>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</si>
  <si>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</si>
  <si>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</si>
  <si>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</si>
  <si>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</si>
  <si>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</si>
  <si>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</si>
  <si>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</si>
  <si>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</si>
  <si>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</si>
  <si>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</si>
  <si>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</si>
  <si>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</si>
  <si>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</si>
  <si>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</si>
  <si>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</si>
  <si>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</si>
  <si>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</si>
  <si>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</si>
  <si>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</si>
  <si>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</si>
  <si>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</si>
  <si>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</si>
  <si>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</si>
  <si>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</si>
  <si>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</si>
  <si>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</si>
  <si>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</si>
  <si>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</si>
  <si>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</si>
  <si>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</si>
  <si>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</si>
  <si>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</si>
  <si>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</si>
  <si>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</si>
  <si>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</si>
  <si>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</si>
  <si>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</si>
  <si>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</si>
  <si>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</si>
  <si>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</si>
  <si>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</si>
  <si>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</si>
  <si>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</si>
  <si>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</si>
  <si>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</si>
  <si>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</si>
  <si>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</si>
  <si>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</si>
  <si>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</si>
  <si>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</si>
  <si>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</si>
  <si>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</si>
  <si>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</si>
  <si>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</si>
  <si>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</si>
  <si>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</si>
  <si>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</si>
  <si>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</si>
  <si>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</si>
  <si>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</si>
  <si>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</si>
  <si>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</si>
  <si>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</si>
  <si>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</si>
  <si>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</si>
  <si>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</si>
  <si>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</si>
  <si>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</si>
  <si>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</si>
  <si>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</si>
  <si>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</si>
  <si>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</si>
  <si>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</si>
  <si>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</si>
  <si>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</si>
  <si>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</si>
  <si>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</si>
  <si>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</si>
  <si>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</si>
  <si>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</si>
  <si>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</si>
  <si>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</si>
  <si>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</si>
  <si>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</si>
  <si>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</si>
  <si>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</si>
  <si>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</si>
  <si>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</si>
  <si>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</si>
  <si>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</si>
  <si>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</si>
  <si>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</si>
  <si>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</si>
  <si>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</si>
  <si>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</si>
  <si>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</si>
  <si>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</si>
  <si>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</si>
  <si>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</si>
  <si>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</si>
  <si>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</si>
  <si>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</si>
  <si>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</si>
  <si>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</si>
  <si>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</si>
  <si>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</si>
  <si>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</si>
  <si>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</si>
  <si>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</si>
  <si>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</si>
  <si>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</si>
  <si>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</si>
  <si>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</si>
  <si>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</si>
  <si>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</si>
  <si>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</si>
  <si>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</si>
  <si>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</si>
  <si>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</si>
  <si>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</si>
  <si>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</si>
  <si>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</si>
  <si>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</si>
  <si>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</si>
  <si>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</si>
  <si>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</si>
  <si>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</si>
  <si>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</si>
  <si>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</si>
  <si>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</si>
  <si>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</si>
  <si>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</si>
  <si>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</si>
  <si>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</si>
  <si>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</si>
  <si>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</si>
  <si>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</si>
  <si>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</si>
  <si>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</si>
  <si>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</si>
  <si>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</si>
  <si>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</si>
  <si>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</si>
  <si>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</si>
  <si>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</si>
  <si>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</si>
  <si>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</si>
  <si>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</si>
  <si>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</si>
  <si>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</si>
  <si>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</si>
  <si>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</si>
  <si>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</si>
  <si>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</si>
  <si>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</si>
  <si>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</si>
  <si>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</si>
  <si>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</si>
  <si>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</si>
  <si>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</si>
  <si>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</si>
  <si>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</si>
  <si>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</si>
  <si>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</si>
  <si>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</si>
  <si>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</si>
  <si>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</si>
  <si>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</si>
  <si>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</si>
  <si>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</si>
  <si>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</si>
  <si>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</si>
  <si>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</si>
  <si>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</si>
  <si>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</si>
  <si>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</si>
  <si>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</si>
  <si>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</si>
  <si>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</si>
  <si>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</si>
  <si>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</si>
  <si>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</si>
  <si>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</si>
  <si>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</si>
  <si>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</si>
  <si>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</si>
  <si>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</si>
  <si>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</si>
  <si>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</si>
  <si>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</si>
  <si>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</si>
  <si>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</si>
  <si>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</si>
  <si>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</si>
  <si>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</si>
  <si>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</si>
  <si>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</si>
  <si>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</si>
  <si>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</si>
  <si>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</si>
  <si>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</si>
  <si>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</si>
  <si>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</si>
  <si>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</si>
  <si>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</si>
  <si>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</si>
  <si>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</si>
  <si>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</si>
  <si>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</si>
  <si>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</si>
  <si>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</si>
  <si>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</si>
  <si>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</si>
  <si>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</si>
  <si>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</si>
  <si>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</si>
  <si>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</si>
  <si>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</si>
  <si>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</si>
  <si>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</si>
  <si>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</si>
  <si>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</si>
  <si>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</si>
  <si>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</si>
  <si>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</si>
  <si>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</si>
  <si>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</si>
  <si>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</si>
  <si>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</si>
  <si>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</si>
  <si>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</si>
  <si>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</si>
  <si>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</si>
  <si>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</si>
  <si>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</si>
  <si>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</si>
  <si>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</si>
  <si>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</si>
  <si>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</si>
  <si>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</si>
  <si>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</si>
  <si>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</si>
  <si>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</si>
  <si>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</si>
  <si>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</si>
  <si>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</si>
  <si>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</si>
  <si>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</si>
  <si>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</si>
  <si>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</si>
  <si>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</si>
  <si>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</si>
  <si>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</si>
  <si>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</si>
  <si>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</si>
  <si>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</si>
  <si>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</si>
  <si>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</si>
  <si>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</si>
  <si>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</si>
  <si>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</si>
  <si>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</si>
  <si>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</si>
  <si>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</si>
  <si>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</si>
  <si>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</si>
  <si>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</si>
  <si>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</si>
  <si>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</si>
  <si>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</si>
  <si>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</si>
  <si>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</si>
  <si>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</si>
  <si>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</si>
  <si>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</si>
  <si>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</si>
  <si>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</si>
  <si>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</si>
  <si>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</si>
  <si>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</si>
  <si>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</si>
  <si>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</si>
  <si>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</si>
  <si>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</si>
  <si>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</si>
  <si>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</si>
  <si>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</si>
  <si>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</si>
  <si>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</si>
  <si>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</si>
  <si>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</si>
  <si>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</si>
  <si>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</si>
  <si>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</si>
  <si>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</si>
  <si>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</si>
  <si>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</si>
  <si>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</si>
  <si>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</si>
  <si>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</si>
  <si>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</si>
  <si>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</si>
  <si>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</si>
  <si>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</si>
  <si>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</si>
  <si>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</si>
  <si>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</si>
  <si>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</si>
  <si>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</si>
  <si>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</si>
  <si>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</si>
  <si>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</si>
  <si>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</si>
  <si>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</si>
  <si>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</si>
  <si>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</si>
  <si>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</si>
  <si>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</si>
  <si>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</si>
  <si>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</si>
  <si>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</si>
  <si>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</si>
  <si>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</si>
  <si>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</si>
  <si>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</si>
  <si>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</si>
  <si>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</si>
  <si>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</si>
  <si>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</si>
  <si>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</si>
  <si>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</si>
  <si>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</si>
  <si>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</si>
  <si>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</si>
  <si>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</si>
  <si>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</si>
  <si>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</si>
  <si>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</si>
  <si>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</si>
  <si>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</si>
  <si>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</si>
  <si>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</si>
  <si>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</si>
  <si>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</si>
  <si>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</si>
  <si>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</si>
  <si>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</si>
  <si>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</si>
  <si>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</si>
  <si>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</si>
  <si>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</si>
  <si>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</si>
  <si>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</si>
  <si>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</si>
  <si>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</si>
  <si>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</si>
  <si>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</si>
  <si>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</si>
  <si>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</si>
  <si>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</si>
  <si>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</si>
  <si>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</si>
  <si>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</si>
  <si>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</si>
  <si>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</si>
  <si>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</si>
  <si>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</si>
  <si>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</si>
  <si>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</si>
  <si>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</si>
  <si>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</si>
  <si>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</si>
  <si>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</si>
  <si>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</si>
  <si>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</si>
  <si>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</si>
  <si>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</si>
  <si>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</si>
  <si>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</si>
  <si>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</si>
  <si>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</si>
  <si>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</si>
  <si>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</si>
  <si>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</si>
  <si>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</si>
  <si>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</si>
  <si>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</si>
  <si>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</si>
  <si>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</si>
  <si>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</si>
  <si>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</si>
  <si>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</si>
  <si>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</si>
  <si>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</si>
  <si>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</si>
  <si>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</si>
  <si>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</si>
  <si>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</si>
  <si>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</si>
  <si>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</si>
  <si>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</si>
  <si>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</si>
  <si>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</si>
  <si>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</si>
  <si>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</si>
  <si>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</si>
  <si>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</si>
  <si>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</si>
  <si>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</si>
  <si>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</si>
  <si>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</si>
  <si>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</si>
  <si>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</si>
  <si>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</si>
  <si>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</si>
  <si>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</si>
  <si>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</si>
  <si>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</si>
  <si>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</si>
  <si>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</si>
  <si>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</si>
  <si>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</si>
  <si>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</si>
  <si>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</si>
  <si>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</si>
  <si>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</si>
  <si>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</si>
  <si>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</si>
  <si>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</si>
  <si>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</si>
  <si>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</si>
  <si>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</si>
  <si>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</si>
  <si>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</si>
  <si>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</si>
  <si>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</si>
  <si>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</si>
  <si>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</si>
  <si>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</si>
  <si>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</si>
  <si>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</si>
  <si>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</si>
  <si>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</si>
  <si>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</si>
  <si>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</si>
  <si>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</si>
  <si>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</si>
  <si>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</si>
  <si>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</si>
  <si>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</si>
  <si>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</si>
  <si>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</si>
  <si>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</si>
  <si>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</si>
  <si>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</si>
  <si>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</si>
  <si>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</si>
  <si>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</si>
  <si>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</si>
  <si>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</si>
  <si>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</si>
  <si>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</si>
  <si>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</si>
  <si>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</si>
  <si>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</si>
  <si>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</si>
  <si>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</si>
  <si>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</si>
  <si>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</si>
  <si>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</si>
  <si>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</si>
  <si>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</si>
  <si>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</si>
  <si>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</si>
  <si>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</si>
  <si>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</si>
  <si>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</si>
  <si>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</si>
  <si>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</si>
  <si>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</si>
  <si>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</si>
  <si>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</si>
  <si>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</si>
  <si>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</si>
  <si>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</si>
  <si>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</si>
  <si>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</si>
  <si>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</si>
  <si>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</si>
  <si>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</si>
  <si>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</si>
  <si>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</si>
  <si>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</si>
  <si>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</si>
  <si>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</si>
  <si>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</si>
  <si>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</si>
  <si>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</si>
  <si>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</si>
  <si>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</si>
  <si>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</si>
  <si>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</si>
  <si>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</si>
  <si>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</si>
  <si>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</si>
  <si>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</si>
  <si>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</si>
  <si>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</si>
  <si>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</si>
  <si>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</si>
  <si>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</si>
  <si>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</si>
  <si>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</si>
  <si>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</si>
  <si>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</si>
  <si>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</si>
  <si>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</si>
  <si>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</si>
  <si>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</si>
  <si>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</si>
  <si>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</si>
  <si>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</si>
  <si>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</si>
  <si>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</si>
  <si>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</si>
  <si>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</si>
  <si>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</si>
  <si>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</si>
  <si>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</si>
  <si>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</si>
  <si>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</si>
  <si>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</si>
  <si>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</si>
  <si>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</si>
  <si>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</si>
  <si>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</si>
  <si>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</si>
  <si>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</si>
  <si>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</si>
  <si>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</si>
  <si>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</si>
  <si>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</si>
  <si>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</si>
  <si>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</si>
  <si>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</si>
  <si>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</si>
  <si>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</si>
  <si>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</si>
  <si>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</si>
  <si>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</si>
  <si>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</si>
  <si>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</si>
  <si>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</si>
  <si>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</si>
  <si>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</si>
  <si>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</si>
  <si>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</si>
  <si>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</si>
  <si>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</si>
  <si>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</si>
  <si>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</si>
  <si>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</si>
  <si>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</si>
  <si>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</si>
  <si>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</si>
  <si>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</si>
  <si>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</si>
  <si>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</si>
  <si>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</si>
  <si>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</si>
  <si>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</si>
  <si>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</si>
  <si>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</si>
  <si>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</si>
  <si>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</si>
  <si>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</si>
  <si>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</si>
  <si>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</si>
  <si>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</si>
  <si>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</si>
  <si>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</si>
  <si>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</si>
  <si>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</si>
  <si>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</si>
  <si>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</si>
  <si>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</si>
  <si>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</si>
  <si>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</si>
  <si>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</si>
  <si>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</si>
  <si>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</si>
  <si>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</si>
  <si>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</si>
  <si>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</si>
  <si>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</si>
  <si>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</si>
  <si>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</si>
  <si>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</si>
  <si>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</si>
  <si>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</si>
  <si>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</si>
  <si>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</si>
  <si>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</si>
  <si>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</si>
  <si>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</si>
  <si>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</si>
  <si>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</si>
  <si>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</si>
  <si>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</si>
  <si>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</si>
  <si>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</si>
  <si>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</si>
  <si>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</si>
  <si>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</si>
  <si>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</si>
  <si>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</si>
  <si>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</si>
  <si>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</si>
  <si>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</si>
  <si>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</si>
  <si>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</si>
  <si>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</si>
  <si>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</si>
  <si>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</si>
  <si>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</si>
  <si>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</si>
  <si>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</si>
  <si>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</si>
  <si>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</si>
  <si>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</si>
  <si>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</si>
  <si>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</si>
  <si>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</si>
  <si>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</si>
  <si>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</si>
  <si>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</si>
  <si>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</si>
  <si>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</si>
  <si>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</si>
  <si>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</si>
  <si>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</si>
  <si>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</si>
  <si>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</si>
  <si>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</si>
  <si>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</si>
  <si>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</si>
  <si>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</si>
  <si>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</si>
  <si>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</si>
  <si>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</si>
  <si>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</si>
  <si>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</si>
  <si>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</si>
  <si>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</si>
  <si>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</si>
  <si>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</si>
  <si>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</si>
  <si>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</si>
  <si>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</si>
  <si>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</si>
  <si>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</si>
  <si>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</si>
  <si>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</si>
  <si>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</si>
  <si>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</si>
  <si>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</si>
  <si>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</si>
  <si>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</si>
  <si>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</si>
  <si>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</si>
  <si>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</si>
  <si>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</si>
  <si>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</si>
  <si>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</si>
  <si>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</si>
  <si>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</si>
  <si>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</si>
  <si>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</si>
  <si>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</si>
  <si>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</si>
  <si>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</si>
  <si>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</si>
  <si>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</si>
  <si>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</si>
  <si>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</si>
  <si>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</si>
  <si>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</si>
  <si>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</si>
  <si>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</si>
  <si>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</si>
  <si>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</si>
  <si>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</si>
  <si>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</si>
  <si>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</si>
  <si>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</si>
  <si>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</si>
  <si>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</si>
  <si>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</si>
  <si>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</si>
  <si>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</si>
  <si>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</si>
  <si>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</si>
  <si>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</si>
  <si>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</si>
  <si>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</si>
  <si>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</si>
  <si>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</si>
  <si>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</si>
  <si>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</si>
  <si>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</si>
  <si>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</si>
  <si>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</si>
  <si>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</si>
  <si>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</si>
  <si>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</si>
  <si>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</si>
  <si>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</si>
  <si>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</si>
  <si>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</si>
  <si>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</si>
  <si>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</si>
  <si>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</si>
  <si>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</si>
  <si>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</si>
  <si>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</si>
  <si>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</si>
  <si>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</si>
  <si>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</si>
  <si>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</si>
  <si>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</si>
  <si>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</si>
  <si>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</si>
  <si>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</si>
  <si>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</si>
  <si>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</si>
  <si>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</si>
  <si>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</si>
  <si>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</si>
  <si>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</si>
  <si>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</si>
  <si>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</si>
  <si>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</si>
  <si>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</si>
  <si>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</si>
  <si>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</si>
  <si>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</si>
  <si>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</si>
  <si>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</si>
  <si>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</si>
  <si>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</si>
  <si>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</si>
  <si>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</si>
  <si>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</si>
  <si>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</si>
  <si>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</si>
  <si>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</si>
  <si>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</si>
  <si>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</si>
  <si>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</si>
  <si>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</si>
  <si>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</si>
  <si>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</si>
  <si>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</si>
  <si>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</si>
  <si>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</si>
  <si>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</si>
  <si>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</si>
  <si>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</si>
  <si>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</si>
  <si>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</si>
  <si>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</si>
  <si>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</si>
  <si>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</si>
  <si>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</si>
  <si>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</si>
  <si>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</si>
  <si>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</si>
  <si>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</si>
  <si>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</si>
  <si>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</si>
  <si>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</si>
  <si>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</si>
  <si>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</si>
  <si>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</si>
  <si>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</si>
  <si>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</si>
  <si>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</si>
  <si>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</si>
  <si>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</si>
  <si>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</si>
  <si>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</si>
  <si>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</si>
  <si>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</si>
  <si>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</si>
  <si>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</si>
  <si>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</si>
  <si>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</si>
  <si>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</si>
  <si>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</si>
  <si>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</si>
  <si>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</si>
  <si>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</si>
  <si>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</si>
  <si>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</si>
  <si>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</si>
  <si>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</si>
  <si>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</si>
  <si>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</si>
  <si>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</si>
  <si>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</si>
  <si>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</si>
  <si>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</si>
  <si>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</si>
  <si>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</si>
  <si>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</si>
  <si>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</si>
  <si>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</si>
  <si>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</si>
  <si>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</si>
  <si>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</si>
  <si>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</si>
  <si>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</si>
  <si>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</si>
  <si>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</si>
  <si>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</si>
  <si>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</si>
  <si>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</si>
  <si>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</si>
  <si>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</si>
  <si>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</si>
  <si>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</si>
  <si>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</si>
  <si>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</si>
  <si>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</si>
  <si>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</si>
  <si>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</si>
  <si>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</si>
  <si>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</si>
  <si>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</si>
  <si>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</si>
  <si>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</si>
  <si>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</si>
  <si>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</si>
  <si>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</si>
  <si>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</si>
  <si>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</si>
  <si>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</si>
  <si>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</si>
  <si>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</si>
  <si>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</si>
  <si>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</si>
  <si>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</si>
  <si>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</si>
  <si>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</si>
  <si>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</si>
  <si>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</si>
  <si>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</si>
  <si>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</si>
  <si>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</si>
  <si>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</si>
  <si>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</si>
  <si>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</si>
  <si>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</si>
  <si>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</si>
  <si>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</si>
  <si>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</si>
  <si>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</si>
  <si>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</si>
  <si>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</si>
  <si>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</si>
  <si>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</si>
  <si>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</si>
  <si>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</si>
  <si>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</si>
  <si>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</si>
  <si>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</si>
  <si>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</si>
  <si>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</si>
  <si>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</si>
  <si>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</si>
  <si>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</si>
  <si>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</si>
  <si>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</si>
  <si>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</si>
  <si>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</si>
  <si>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</si>
  <si>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</si>
  <si>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</si>
  <si>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</si>
  <si>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</si>
  <si>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</si>
  <si>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</si>
  <si>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</si>
  <si>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</si>
  <si>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</si>
  <si>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</si>
  <si>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</si>
  <si>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</si>
  <si>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</si>
  <si>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</si>
  <si>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</si>
  <si>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</si>
  <si>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</si>
  <si>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</si>
  <si>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</si>
  <si>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</si>
  <si>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</si>
  <si>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</si>
  <si>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</si>
  <si>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</si>
  <si>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</si>
  <si>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</si>
  <si>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</si>
  <si>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</si>
  <si>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</si>
  <si>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</si>
  <si>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</si>
  <si>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</si>
  <si>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</si>
  <si>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</si>
  <si>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</si>
  <si>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</si>
  <si>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</si>
  <si>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</si>
  <si>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</si>
  <si>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</si>
  <si>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</si>
  <si>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</si>
  <si>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</si>
  <si>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</si>
  <si>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</si>
  <si>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</si>
  <si>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</si>
  <si>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</si>
  <si>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</si>
  <si>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</si>
  <si>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</si>
  <si>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</si>
  <si>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</si>
  <si>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</si>
  <si>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</si>
  <si>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</si>
  <si>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</si>
  <si>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</si>
  <si>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</si>
  <si>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</si>
  <si>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</si>
  <si>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</si>
  <si>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</si>
  <si>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</si>
  <si>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</si>
  <si>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</si>
  <si>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</si>
  <si>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</si>
  <si>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</si>
  <si>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</si>
  <si>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</si>
  <si>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</si>
  <si>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</si>
  <si>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</si>
  <si>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</si>
  <si>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</si>
  <si>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</si>
  <si>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</si>
  <si>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</si>
  <si>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</si>
  <si>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</si>
  <si>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</si>
  <si>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</si>
  <si>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</si>
  <si>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</si>
  <si>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</si>
  <si>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</si>
  <si>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</si>
  <si>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</si>
  <si>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</si>
  <si>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</si>
  <si>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</si>
  <si>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</si>
  <si>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</si>
  <si>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</si>
  <si>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</si>
  <si>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</si>
  <si>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</si>
  <si>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</si>
  <si>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</si>
  <si>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</si>
  <si>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</si>
  <si>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</si>
  <si>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</si>
  <si>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</si>
  <si>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</si>
  <si>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</si>
  <si>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</si>
  <si>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</si>
  <si>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</si>
  <si>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</si>
  <si>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</si>
  <si>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</si>
  <si>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</si>
  <si>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</si>
  <si>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</si>
  <si>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</si>
  <si>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</si>
  <si>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</si>
  <si>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</si>
  <si>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</si>
  <si>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</si>
  <si>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</si>
  <si>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</si>
  <si>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</si>
  <si>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</si>
  <si>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</si>
  <si>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</si>
  <si>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</si>
  <si>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</si>
  <si>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</si>
  <si>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</si>
  <si>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</si>
  <si>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</si>
  <si>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</si>
  <si>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</si>
  <si>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</si>
  <si>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</si>
  <si>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</si>
  <si>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</si>
  <si>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</si>
  <si>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</si>
  <si>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</si>
  <si>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</si>
  <si>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</si>
  <si>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</si>
  <si>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</si>
  <si>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</si>
  <si>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</si>
  <si>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</si>
  <si>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</si>
  <si>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</si>
  <si>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</si>
  <si>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</si>
  <si>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</si>
  <si>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</si>
  <si>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</si>
  <si>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</si>
  <si>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</si>
  <si>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</si>
  <si>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</si>
  <si>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</si>
  <si>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</si>
  <si>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</si>
  <si>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</si>
  <si>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</si>
  <si>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</si>
  <si>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</si>
  <si>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</si>
  <si>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</si>
  <si>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</si>
  <si>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</si>
  <si>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</si>
  <si>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</si>
  <si>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</si>
  <si>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</si>
  <si>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</si>
  <si>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</si>
  <si>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</si>
  <si>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</si>
  <si>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</si>
  <si>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</si>
  <si>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</si>
  <si>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</si>
  <si>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</si>
  <si>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</si>
  <si>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</si>
  <si>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</si>
  <si>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</si>
  <si>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</si>
  <si>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</si>
  <si>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</si>
  <si>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</si>
  <si>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</si>
  <si>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</si>
  <si>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</si>
  <si>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</si>
  <si>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</si>
  <si>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</si>
  <si>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</si>
  <si>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</si>
  <si>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</si>
  <si>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</si>
  <si>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</si>
  <si>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</si>
  <si>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</si>
  <si>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</si>
  <si>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</si>
  <si>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</si>
  <si>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</si>
  <si>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</si>
  <si>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</si>
  <si>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</si>
  <si>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</si>
  <si>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</si>
  <si>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</si>
  <si>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</si>
  <si>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</si>
  <si>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</si>
  <si>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</si>
  <si>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</si>
  <si>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</si>
  <si>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</si>
  <si>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</si>
  <si>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</si>
  <si>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</si>
  <si>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</si>
  <si>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</si>
  <si>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</si>
  <si>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</si>
  <si>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</si>
  <si>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</si>
  <si>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</si>
  <si>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</si>
  <si>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</si>
  <si>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</si>
  <si>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</si>
  <si>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</si>
  <si>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</si>
  <si>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</si>
  <si>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</si>
  <si>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</si>
  <si>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</si>
  <si>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</si>
  <si>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</si>
  <si>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</si>
  <si>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</si>
  <si>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</si>
  <si>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</si>
  <si>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</si>
  <si>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</si>
  <si>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</si>
  <si>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</si>
  <si>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</si>
  <si>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</si>
  <si>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</si>
  <si>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</si>
  <si>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</si>
  <si>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</si>
  <si>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</si>
  <si>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</si>
  <si>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</si>
  <si>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</si>
  <si>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</si>
  <si>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</si>
  <si>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</si>
  <si>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</si>
  <si>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</si>
  <si>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</si>
  <si>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</si>
  <si>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</si>
  <si>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</si>
  <si>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</si>
  <si>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</si>
  <si>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</si>
  <si>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</si>
  <si>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</si>
  <si>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</si>
  <si>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</si>
  <si>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</si>
  <si>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</si>
  <si>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</si>
  <si>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</si>
  <si>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</si>
  <si>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</si>
  <si>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</si>
  <si>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</si>
  <si>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</si>
  <si>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</si>
  <si>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</si>
  <si>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</si>
  <si>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</si>
  <si>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</si>
  <si>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</si>
  <si>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</si>
  <si>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</si>
  <si>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</si>
  <si>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</si>
  <si>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</si>
  <si>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</si>
  <si>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</si>
  <si>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</si>
  <si>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</si>
  <si>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</si>
  <si>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</si>
  <si>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</si>
  <si>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</si>
  <si>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</si>
  <si>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</si>
  <si>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</si>
  <si>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</si>
  <si>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</si>
  <si>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</si>
  <si>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</si>
  <si>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</si>
  <si>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</si>
  <si>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</si>
  <si>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</si>
  <si>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</si>
  <si>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</si>
  <si>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</si>
  <si>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</si>
  <si>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</si>
  <si>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</si>
  <si>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</si>
  <si>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</si>
  <si>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</si>
  <si>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</si>
  <si>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</si>
  <si>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</si>
  <si>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</si>
  <si>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</si>
  <si>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</si>
  <si>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</si>
  <si>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</si>
  <si>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</si>
  <si>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</si>
  <si>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</si>
  <si>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</si>
  <si>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</si>
  <si>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</si>
  <si>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</si>
  <si>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</si>
  <si>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</si>
  <si>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</si>
  <si>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</si>
  <si>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</si>
  <si>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</si>
  <si>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</si>
  <si>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</si>
  <si>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</si>
  <si>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</si>
  <si>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</si>
  <si>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</si>
  <si>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</si>
  <si>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</si>
  <si>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</si>
  <si>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</si>
  <si>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</si>
  <si>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</si>
  <si>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</si>
  <si>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</si>
  <si>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</si>
  <si>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</si>
  <si>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</si>
  <si>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</si>
  <si>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</si>
  <si>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</si>
  <si>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</si>
  <si>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</si>
  <si>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</si>
  <si>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</si>
  <si>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</si>
  <si>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</si>
  <si>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</si>
  <si>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</si>
  <si>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</si>
  <si>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</si>
  <si>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</si>
  <si>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</si>
  <si>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</si>
  <si>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</si>
  <si>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</si>
  <si>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</si>
  <si>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</si>
  <si>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</si>
  <si>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</si>
  <si>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</si>
  <si>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</si>
  <si>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</si>
  <si>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</si>
  <si>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</si>
  <si>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</si>
  <si>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</si>
  <si>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</si>
  <si>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</si>
  <si>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</si>
  <si>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</si>
  <si>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</si>
  <si>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</si>
  <si>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</si>
  <si>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</si>
  <si>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</si>
  <si>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</si>
  <si>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</si>
  <si>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</si>
  <si>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</si>
  <si>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</si>
  <si>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</si>
  <si>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</si>
  <si>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</si>
  <si>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</si>
  <si>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</si>
  <si>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</si>
  <si>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</si>
  <si>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</si>
  <si>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</si>
  <si>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</si>
  <si>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</si>
  <si>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</si>
  <si>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</si>
  <si>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</si>
  <si>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</si>
  <si>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</si>
  <si>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</si>
  <si>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</si>
  <si>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</si>
  <si>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</si>
  <si>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</si>
  <si>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</si>
  <si>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</si>
  <si>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</si>
  <si>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</si>
  <si>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</si>
  <si>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</si>
  <si>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</si>
  <si>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</si>
  <si>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</si>
  <si>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</si>
  <si>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</si>
  <si>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</si>
  <si>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</si>
  <si>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</si>
  <si>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</si>
  <si>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</si>
  <si>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</si>
  <si>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</si>
  <si>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</si>
  <si>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</si>
  <si>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</si>
  <si>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</si>
  <si>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</si>
  <si>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</si>
  <si>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</si>
  <si>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</si>
  <si>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</si>
  <si>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</si>
  <si>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</si>
  <si>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</si>
  <si>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</si>
  <si>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</si>
  <si>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</si>
  <si>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</si>
  <si>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</si>
  <si>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</si>
  <si>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</si>
  <si>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</si>
  <si>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</si>
  <si>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</si>
  <si>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</si>
  <si>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</si>
  <si>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</si>
  <si>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</si>
  <si>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</si>
  <si>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</si>
  <si>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</si>
  <si>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</si>
  <si>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</si>
  <si>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</si>
  <si>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</si>
  <si>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</si>
  <si>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</si>
  <si>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</si>
  <si>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</si>
  <si>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</si>
  <si>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</si>
  <si>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</si>
  <si>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</si>
  <si>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</si>
  <si>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</si>
  <si>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</si>
  <si>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</si>
  <si>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</si>
  <si>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</si>
  <si>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</si>
  <si>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</si>
  <si>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</si>
  <si>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</si>
  <si>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</si>
  <si>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</si>
  <si>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</si>
  <si>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</si>
  <si>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</si>
  <si>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</si>
  <si>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</si>
  <si>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</si>
  <si>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</si>
  <si>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</si>
  <si>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</si>
  <si>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</si>
  <si>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</si>
  <si>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</si>
  <si>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</si>
  <si>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</si>
  <si>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</si>
  <si>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</si>
  <si>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</si>
  <si>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</si>
  <si>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</si>
  <si>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</si>
  <si>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</si>
  <si>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</si>
  <si>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</si>
  <si>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</si>
  <si>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</si>
  <si>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</si>
  <si>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</si>
  <si>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</si>
  <si>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</si>
  <si>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</si>
  <si>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</si>
  <si>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</si>
  <si>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</si>
  <si>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</si>
  <si>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</si>
  <si>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</si>
  <si>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</si>
  <si>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</si>
  <si>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</si>
  <si>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</si>
  <si>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</si>
  <si>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</si>
  <si>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</si>
  <si>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</si>
  <si>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</si>
  <si>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</si>
  <si>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</si>
  <si>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</si>
  <si>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</si>
  <si>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</si>
  <si>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</si>
  <si>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</si>
  <si>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</si>
  <si>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(All)</t>
  </si>
  <si>
    <t>Count of state</t>
  </si>
  <si>
    <t>hardware</t>
  </si>
  <si>
    <t>plays</t>
  </si>
  <si>
    <t>pop</t>
  </si>
  <si>
    <t>television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</si>
  <si>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</si>
  <si>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</si>
  <si>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</si>
  <si>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</si>
  <si>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</si>
  <si>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</si>
  <si>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</si>
  <si>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</si>
  <si>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</si>
  <si>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</si>
  <si>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</si>
  <si>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</si>
  <si>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</si>
  <si>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</si>
  <si>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</si>
  <si>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</si>
  <si>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</si>
  <si>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</si>
  <si>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</si>
  <si>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</si>
  <si>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</si>
  <si>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</si>
  <si>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</si>
  <si>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</si>
  <si>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</si>
  <si>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</si>
  <si>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</si>
  <si>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</si>
  <si>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</si>
  <si>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</si>
  <si>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</si>
  <si>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</si>
  <si>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</si>
  <si>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</si>
  <si>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</si>
  <si>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</si>
  <si>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</si>
  <si>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Deadline Date</t>
  </si>
  <si>
    <t>Date Created</t>
  </si>
  <si>
    <t>Difference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</si>
  <si>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</si>
  <si>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</si>
  <si>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</si>
  <si>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</si>
  <si>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</si>
  <si>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</si>
  <si>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</si>
  <si>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</si>
  <si>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</si>
  <si>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</si>
  <si>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</si>
  <si>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</si>
  <si>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</si>
  <si>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Months</t>
  </si>
  <si>
    <t>Total Count of goal</t>
  </si>
  <si>
    <t>Count of goal</t>
  </si>
  <si>
    <t>Total Count of state</t>
  </si>
  <si>
    <t>&lt;1000</t>
  </si>
  <si>
    <t>&gt;51000</t>
  </si>
  <si>
    <t>1000-6000</t>
  </si>
  <si>
    <t>11000-16000</t>
  </si>
  <si>
    <t>16000-21000</t>
  </si>
  <si>
    <t>21000-26000</t>
  </si>
  <si>
    <t>26000-31000</t>
  </si>
  <si>
    <t>31000-36000</t>
  </si>
  <si>
    <t>36000-41000</t>
  </si>
  <si>
    <t>41000-46000</t>
  </si>
  <si>
    <t>46000-51000</t>
  </si>
  <si>
    <t>6000-11000</t>
  </si>
  <si>
    <t>Goal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</si>
  <si>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</si>
  <si>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</si>
  <si>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</si>
  <si>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</si>
  <si>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</si>
  <si>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</si>
  <si>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</si>
  <si>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</si>
  <si>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</si>
  <si>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Greater than 50000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</si>
  <si>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</si>
  <si>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</si>
  <si>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</si>
  <si>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</si>
  <si>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</si>
  <si>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</si>
  <si>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</si>
  <si>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Successful</t>
  </si>
  <si>
    <t>Percentage Successful</t>
  </si>
  <si>
    <t>Sum of backers_count</t>
  </si>
  <si>
    <t>Statistical Analysis</t>
  </si>
  <si>
    <t>Mean</t>
  </si>
  <si>
    <t>Median</t>
  </si>
  <si>
    <t>Minimum</t>
  </si>
  <si>
    <t>Maximum</t>
  </si>
  <si>
    <t>Variance</t>
  </si>
  <si>
    <t>Successful</t>
  </si>
  <si>
    <t>Failed</t>
  </si>
  <si>
    <t>Bin</t>
  </si>
  <si>
    <t>Frequency</t>
  </si>
  <si>
    <t>Cumulative %</t>
  </si>
  <si>
    <t>More</t>
  </si>
  <si>
    <t>Std Deviation</t>
  </si>
  <si>
    <t>Mode</t>
  </si>
  <si>
    <t>Skewness</t>
  </si>
  <si>
    <t xml:space="preserve">In both the Successful and the Failed cohorts, the distributions are  skewed, which diminishes the value of both the Mean and the Median.  The Failed Distribution revealed that 96.5% of the projects had less than 100 backers. Among the Successful cohort, only 66.8% had less than 100 backers.  
Regarding the larger variance of the Successful Cohort, it is reasonable given the less constrained skewness of the Failed Cohort.   </t>
  </si>
  <si>
    <t>Line chart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</si>
</sst>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"/>
    <numFmt numFmtId="165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</borders>
  <cellStyleXfs count="2">
    <xf numFmtId="0" fontId="0" fillId="0" borderId="0"/>
    <xf numFmtId="0" fontId="3" fillId="0" borderId="1" applyNumberFormat="0" applyFill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164" fontId="0" fillId="0" borderId="0" xfId="0" applyNumberFormat="1"/>
    <xf numFmtId="10" fontId="0" fillId="0" borderId="0" xfId="0" applyNumberFormat="1"/>
    <xf numFmtId="9" fontId="0" fillId="0" borderId="0" xfId="0" applyNumberFormat="1"/>
    <xf numFmtId="2" fontId="0" fillId="0" borderId="0" xfId="0" applyNumberFormat="1"/>
    <xf numFmtId="165" fontId="0" fillId="0" borderId="0" xfId="0" applyNumberFormat="1"/>
    <xf numFmtId="0" fontId="3" fillId="0" borderId="1" xfId="1"/>
    <xf numFmtId="10" fontId="0" fillId="0" borderId="0" xfId="0" applyNumberFormat="1" applyAlignment="1">
      <alignment vertical="top" wrapText="1"/>
    </xf>
    <xf numFmtId="0" fontId="3" fillId="0" borderId="0" xfId="1" applyBorder="1" applyAlignment="1">
      <alignment wrapText="1"/>
    </xf>
    <xf numFmtId="0" fontId="3" fillId="0" borderId="1" xfId="1" applyAlignment="1">
      <alignment wrapText="1"/>
    </xf>
  </cellXfs>
  <cellStyles count="2">
    <cellStyle name="Heading 3" xfId="1" builtinId="18"/>
    <cellStyle name="Normal" xfId="0" builtinId="0"/>
  </cellStyles>
  <dxfs count="10">
    <dxf>
      <fill>
        <patternFill>
          <fgColor rgb="FF00B050"/>
          <bgColor theme="2" tint="-0.24994659260841701"/>
        </patternFill>
      </fill>
    </dxf>
    <dxf>
      <fill>
        <patternFill>
          <fgColor rgb="FF00B050"/>
          <bgColor rgb="FFFFC000"/>
        </patternFill>
      </fill>
    </dxf>
    <dxf>
      <fill>
        <patternFill>
          <fgColor rgb="FF00B050"/>
          <bgColor rgb="FFC00000"/>
        </patternFill>
      </fill>
    </dxf>
    <dxf>
      <fill>
        <patternFill>
          <fgColor rgb="FF00B050"/>
          <bgColor rgb="FF00B050"/>
        </patternFill>
      </fill>
    </dxf>
    <dxf>
      <numFmt numFmtId="14" formatCode="0.00%"/>
    </dxf>
    <dxf>
      <numFmt numFmtId="14" formatCode="0.00%"/>
    </dxf>
    <dxf>
      <fill>
        <patternFill>
          <fgColor rgb="FF00B050"/>
          <bgColor theme="2" tint="-0.24994659260841701"/>
        </patternFill>
      </fill>
    </dxf>
    <dxf>
      <fill>
        <patternFill>
          <fgColor rgb="FF00B050"/>
          <bgColor rgb="FFFFC000"/>
        </patternFill>
      </fill>
    </dxf>
    <dxf>
      <fill>
        <patternFill>
          <fgColor rgb="FF00B050"/>
          <bgColor rgb="FFC00000"/>
        </patternFill>
      </fill>
    </dxf>
    <dxf>
      <fill>
        <patternFill>
          <fgColor rgb="FF00B050"/>
          <bgColor rgb="FF00B050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Stats'!$C$2:$C$3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Stats'!$B$4:$B$13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Stats'!$C$4:$C$13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FF-4C47-BF25-12F88C099663}"/>
            </c:ext>
          </c:extLst>
        </c:ser>
        <c:ser>
          <c:idx val="1"/>
          <c:order val="1"/>
          <c:tx>
            <c:strRef>
              <c:f>'Category Stats'!$D$2:$D$3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Stats'!$B$4:$B$13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Stats'!$D$4:$D$13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FF-4C47-BF25-12F88C099663}"/>
            </c:ext>
          </c:extLst>
        </c:ser>
        <c:ser>
          <c:idx val="2"/>
          <c:order val="2"/>
          <c:tx>
            <c:strRef>
              <c:f>'Category Stats'!$E$2:$E$3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Stats'!$B$4:$B$13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Stats'!$E$4:$E$13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FF-4C47-BF25-12F88C099663}"/>
            </c:ext>
          </c:extLst>
        </c:ser>
        <c:ser>
          <c:idx val="3"/>
          <c:order val="3"/>
          <c:tx>
            <c:strRef>
              <c:f>'Category Stats'!$F$2:$F$3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Stats'!$B$4:$B$13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Stats'!$F$4:$F$13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FF-4C47-BF25-12F88C099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6386111"/>
        <c:axId val="1716389023"/>
      </c:barChart>
      <c:catAx>
        <c:axId val="171638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389023"/>
        <c:crosses val="autoZero"/>
        <c:auto val="1"/>
        <c:lblAlgn val="ctr"/>
        <c:lblOffset val="100"/>
        <c:noMultiLvlLbl val="0"/>
      </c:catAx>
      <c:valAx>
        <c:axId val="171638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38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successful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40</c:v>
              </c:pt>
              <c:pt idx="5">
                <c:v>180</c:v>
              </c:pt>
              <c:pt idx="6">
                <c:v>0</c:v>
              </c:pt>
              <c:pt idx="7">
                <c:v>40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140</c:v>
              </c:pt>
              <c:pt idx="13">
                <c:v>140</c:v>
              </c:pt>
              <c:pt idx="14">
                <c:v>0</c:v>
              </c:pt>
              <c:pt idx="15">
                <c:v>9</c:v>
              </c:pt>
              <c:pt idx="16">
                <c:v>20</c:v>
              </c:pt>
              <c:pt idx="17">
                <c:v>0</c:v>
              </c:pt>
              <c:pt idx="18">
                <c:v>60</c:v>
              </c:pt>
              <c:pt idx="19">
                <c:v>0</c:v>
              </c:pt>
              <c:pt idx="20">
                <c:v>60</c:v>
              </c:pt>
              <c:pt idx="21">
                <c:v>0</c:v>
              </c:pt>
              <c:pt idx="22">
                <c:v>103</c:v>
              </c:pt>
              <c:pt idx="23">
                <c:v>0</c:v>
              </c:pt>
              <c:pt idx="24">
                <c:v>694</c:v>
              </c:pt>
              <c:pt idx="25">
                <c:v>40</c:v>
              </c:pt>
              <c:pt idx="26">
                <c:v>20</c:v>
              </c:pt>
              <c:pt idx="27">
                <c:v>0</c:v>
              </c:pt>
              <c:pt idx="28">
                <c:v>260</c:v>
              </c:pt>
              <c:pt idx="29">
                <c:v>0</c:v>
              </c:pt>
              <c:pt idx="30">
                <c:v>60</c:v>
              </c:pt>
              <c:pt idx="31">
                <c:v>34</c:v>
              </c:pt>
              <c:pt idx="32">
                <c:v>40</c:v>
              </c:pt>
              <c:pt idx="33">
                <c:v>85</c:v>
              </c:pt>
              <c:pt idx="34">
                <c:v>80</c:v>
              </c:pt>
              <c:pt idx="35">
                <c:v>60</c:v>
              </c:pt>
              <c:pt idx="36">
                <c:v>0</c:v>
              </c:pt>
              <c:pt idx="37">
                <c:v>0</c:v>
              </c:pt>
              <c:pt idx="38">
                <c:v>20</c:v>
              </c:pt>
              <c:pt idx="39">
                <c:v>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E6A2-4DC8-AB57-F27468CEA1B7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100</c:v>
              </c:pt>
              <c:pt idx="1">
                <c:v>0</c:v>
              </c:pt>
              <c:pt idx="2">
                <c:v>0</c:v>
              </c:pt>
              <c:pt idx="3">
                <c:v>40</c:v>
              </c:pt>
              <c:pt idx="4">
                <c:v>0</c:v>
              </c:pt>
              <c:pt idx="5">
                <c:v>0</c:v>
              </c:pt>
              <c:pt idx="6">
                <c:v>80</c:v>
              </c:pt>
              <c:pt idx="7">
                <c:v>0</c:v>
              </c:pt>
              <c:pt idx="8">
                <c:v>40</c:v>
              </c:pt>
              <c:pt idx="9">
                <c:v>40</c:v>
              </c:pt>
              <c:pt idx="10">
                <c:v>120</c:v>
              </c:pt>
              <c:pt idx="11">
                <c:v>20</c:v>
              </c:pt>
              <c:pt idx="12">
                <c:v>0</c:v>
              </c:pt>
              <c:pt idx="13">
                <c:v>20</c:v>
              </c:pt>
              <c:pt idx="14">
                <c:v>60</c:v>
              </c:pt>
              <c:pt idx="15">
                <c:v>11</c:v>
              </c:pt>
              <c:pt idx="16">
                <c:v>0</c:v>
              </c:pt>
              <c:pt idx="17">
                <c:v>40</c:v>
              </c:pt>
              <c:pt idx="18">
                <c:v>60</c:v>
              </c:pt>
              <c:pt idx="19">
                <c:v>20</c:v>
              </c:pt>
              <c:pt idx="20">
                <c:v>0</c:v>
              </c:pt>
              <c:pt idx="21">
                <c:v>20</c:v>
              </c:pt>
              <c:pt idx="22">
                <c:v>57</c:v>
              </c:pt>
              <c:pt idx="23">
                <c:v>20</c:v>
              </c:pt>
              <c:pt idx="24">
                <c:v>353</c:v>
              </c:pt>
              <c:pt idx="25">
                <c:v>0</c:v>
              </c:pt>
              <c:pt idx="26">
                <c:v>0</c:v>
              </c:pt>
              <c:pt idx="27">
                <c:v>20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2</c:v>
              </c:pt>
              <c:pt idx="33">
                <c:v>80</c:v>
              </c:pt>
              <c:pt idx="34">
                <c:v>0</c:v>
              </c:pt>
              <c:pt idx="35">
                <c:v>0</c:v>
              </c:pt>
              <c:pt idx="36">
                <c:v>47</c:v>
              </c:pt>
              <c:pt idx="37">
                <c:v>100</c:v>
              </c:pt>
              <c:pt idx="38">
                <c:v>120</c:v>
              </c:pt>
              <c:pt idx="39">
                <c:v>60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E6A2-4DC8-AB57-F27468CEA1B7}"/>
            </c:ext>
          </c:extLst>
        </c:ser>
        <c:ser>
          <c:idx val="2"/>
          <c:order val="2"/>
          <c:tx>
            <c:v>canceled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20</c:v>
              </c:pt>
              <c:pt idx="2">
                <c:v>24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20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20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40</c:v>
              </c:pt>
              <c:pt idx="30">
                <c:v>0</c:v>
              </c:pt>
              <c:pt idx="31">
                <c:v>0</c:v>
              </c:pt>
              <c:pt idx="32">
                <c:v>18</c:v>
              </c:pt>
              <c:pt idx="33">
                <c:v>17</c:v>
              </c:pt>
              <c:pt idx="34">
                <c:v>0</c:v>
              </c:pt>
              <c:pt idx="35">
                <c:v>0</c:v>
              </c:pt>
              <c:pt idx="36">
                <c:v>10</c:v>
              </c:pt>
              <c:pt idx="37">
                <c:v>0</c:v>
              </c:pt>
              <c:pt idx="38">
                <c:v>60</c:v>
              </c:pt>
              <c:pt idx="39">
                <c:v>100</c:v>
              </c:pt>
              <c:pt idx="40">
                <c:v>20</c:v>
              </c:pt>
            </c:numLit>
          </c:val>
          <c:extLst>
            <c:ext xmlns:c16="http://schemas.microsoft.com/office/drawing/2014/chart" uri="{C3380CC4-5D6E-409C-BE32-E72D297353CC}">
              <c16:uniqueId val="{00000002-E6A2-4DC8-AB57-F27468CEA1B7}"/>
            </c:ext>
          </c:extLst>
        </c:ser>
        <c:ser>
          <c:idx val="3"/>
          <c:order val="3"/>
          <c:tx>
            <c:v>live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19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6</c:v>
              </c:pt>
              <c:pt idx="32">
                <c:v>0</c:v>
              </c:pt>
              <c:pt idx="33">
                <c:v>5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E6A2-4DC8-AB57-F27468CEA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6890943"/>
        <c:axId val="1666883871"/>
      </c:barChart>
      <c:catAx>
        <c:axId val="1666890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883871"/>
        <c:crosses val="autoZero"/>
        <c:auto val="1"/>
        <c:lblAlgn val="ctr"/>
        <c:lblOffset val="100"/>
        <c:noMultiLvlLbl val="0"/>
      </c:catAx>
      <c:valAx>
        <c:axId val="166688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890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</c:pivotFmts>
    <c:plotArea>
      <c:layout/>
      <c:lineChart>
        <c:grouping val="standard"/>
        <c:varyColors val="0"/>
        <c:ser>
          <c:idx val="0"/>
          <c:order val="0"/>
          <c:tx>
            <c:v>canceled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34</c:v>
              </c:pt>
              <c:pt idx="1">
                <c:v>27</c:v>
              </c:pt>
              <c:pt idx="2">
                <c:v>28</c:v>
              </c:pt>
              <c:pt idx="3">
                <c:v>27</c:v>
              </c:pt>
              <c:pt idx="4">
                <c:v>26</c:v>
              </c:pt>
              <c:pt idx="5">
                <c:v>27</c:v>
              </c:pt>
              <c:pt idx="6">
                <c:v>43</c:v>
              </c:pt>
              <c:pt idx="7">
                <c:v>33</c:v>
              </c:pt>
              <c:pt idx="8">
                <c:v>24</c:v>
              </c:pt>
              <c:pt idx="9">
                <c:v>20</c:v>
              </c:pt>
              <c:pt idx="10">
                <c:v>37</c:v>
              </c:pt>
              <c:pt idx="11">
                <c:v>23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900-44F4-B246-65360F5F736C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149</c:v>
              </c:pt>
              <c:pt idx="1">
                <c:v>106</c:v>
              </c:pt>
              <c:pt idx="2">
                <c:v>108</c:v>
              </c:pt>
              <c:pt idx="3">
                <c:v>102</c:v>
              </c:pt>
              <c:pt idx="4">
                <c:v>126</c:v>
              </c:pt>
              <c:pt idx="5">
                <c:v>147</c:v>
              </c:pt>
              <c:pt idx="6">
                <c:v>150</c:v>
              </c:pt>
              <c:pt idx="7">
                <c:v>134</c:v>
              </c:pt>
              <c:pt idx="8">
                <c:v>127</c:v>
              </c:pt>
              <c:pt idx="9">
                <c:v>149</c:v>
              </c:pt>
              <c:pt idx="10">
                <c:v>114</c:v>
              </c:pt>
              <c:pt idx="11">
                <c:v>118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21-2900-44F4-B246-65360F5F736C}"/>
            </c:ext>
          </c:extLst>
        </c:ser>
        <c:ser>
          <c:idx val="3"/>
          <c:order val="2"/>
          <c:tx>
            <c:v>successful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182</c:v>
              </c:pt>
              <c:pt idx="1">
                <c:v>202</c:v>
              </c:pt>
              <c:pt idx="2">
                <c:v>180</c:v>
              </c:pt>
              <c:pt idx="3">
                <c:v>192</c:v>
              </c:pt>
              <c:pt idx="4">
                <c:v>234</c:v>
              </c:pt>
              <c:pt idx="5">
                <c:v>211</c:v>
              </c:pt>
              <c:pt idx="6">
                <c:v>194</c:v>
              </c:pt>
              <c:pt idx="7">
                <c:v>166</c:v>
              </c:pt>
              <c:pt idx="8">
                <c:v>147</c:v>
              </c:pt>
              <c:pt idx="9">
                <c:v>183</c:v>
              </c:pt>
              <c:pt idx="10">
                <c:v>183</c:v>
              </c:pt>
              <c:pt idx="11">
                <c:v>111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23-2900-44F4-B246-65360F5F7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1753871"/>
        <c:axId val="791754287"/>
      </c:lineChart>
      <c:catAx>
        <c:axId val="791753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754287"/>
        <c:crosses val="autoZero"/>
        <c:auto val="1"/>
        <c:lblAlgn val="ctr"/>
        <c:lblOffset val="100"/>
        <c:noMultiLvlLbl val="0"/>
      </c:catAx>
      <c:valAx>
        <c:axId val="79175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75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Bonus!$G$7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Bonus!$B$8:$B$19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Bonus!$G$8:$G$19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DB-4644-A015-CEE43190B09A}"/>
            </c:ext>
          </c:extLst>
        </c:ser>
        <c:ser>
          <c:idx val="5"/>
          <c:order val="1"/>
          <c:tx>
            <c:strRef>
              <c:f>Bonus!$H$7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Bonus!$B$8:$B$19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Bonus!$H$8:$H$19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DB-4644-A015-CEE43190B09A}"/>
            </c:ext>
          </c:extLst>
        </c:ser>
        <c:ser>
          <c:idx val="6"/>
          <c:order val="2"/>
          <c:tx>
            <c:strRef>
              <c:f>Bonus!$I$7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Bonus!$B$8:$B$19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Bonus!$I$8:$I$19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1DB-4644-A015-CEE43190B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6380703"/>
        <c:axId val="1716392767"/>
      </c:lineChart>
      <c:catAx>
        <c:axId val="171638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32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392767"/>
        <c:crosses val="autoZero"/>
        <c:auto val="1"/>
        <c:lblAlgn val="ctr"/>
        <c:lblOffset val="100"/>
        <c:noMultiLvlLbl val="0"/>
      </c:catAx>
      <c:valAx>
        <c:axId val="171639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380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319087</xdr:colOff>
      <xdr:row>1</xdr:row>
      <xdr:rowOff>9525</xdr:rowOff>
    </xdr:from>
    <xdr:to>
      <xdr:col>16</xdr:col>
      <xdr:colOff>176212</xdr:colOff>
      <xdr:row>15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9CD7E3C-0757-40E4-971C-10DA89A35D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22</xdr:row>
      <xdr:rowOff>0</xdr:rowOff>
    </xdr:from>
    <xdr:to>
      <xdr:col>18</xdr:col>
      <xdr:colOff>295275</xdr:colOff>
      <xdr:row>36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834FD4E-EE73-496D-B8F7-63486C81DA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723899</xdr:colOff>
      <xdr:row>76</xdr:row>
      <xdr:rowOff>33337</xdr:rowOff>
    </xdr:from>
    <xdr:to>
      <xdr:col>14</xdr:col>
      <xdr:colOff>76199</xdr:colOff>
      <xdr:row>90</xdr:row>
      <xdr:rowOff>109537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CA74BB9-0C4B-44C7-AE41-134F9F28AB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22</xdr:row>
      <xdr:rowOff>95250</xdr:rowOff>
    </xdr:from>
    <xdr:to>
      <xdr:col>9</xdr:col>
      <xdr:colOff>171450</xdr:colOff>
      <xdr:row>37</xdr:row>
      <xdr:rowOff>19049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D532DD-C4E6-4DB2-95EF-56CDB08B37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cent Baria" refreshedDate="44540.789686226854" createdVersion="7" refreshedVersion="7" minRefreshableVersion="3" recordCount="4114" xr:uid="{987D676D-9C3C-448F-AB49-143FB6852B54}">
  <cacheSource type="worksheet">
    <worksheetSource name="Kickstarter_Table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36">
        <s v="television"/>
        <s v="deo/shorts"/>
        <s v="ce fiction"/>
        <s v="ideo/drama"/>
        <s v="ocumentary"/>
        <s v="/animation"/>
        <s v="plays"/>
        <s v="logy/web"/>
        <s v="earables"/>
        <s v="nfiction"/>
        <s v="/fiction"/>
        <s v="ock"/>
        <s v="tal"/>
        <s v="azz"/>
        <s v="sic"/>
        <s v="sm/audio"/>
        <s v="mes"/>
        <s v="ks"/>
        <s v="hotobooks"/>
        <s v="slations"/>
        <s v="podcasts"/>
        <s v="hy/nature"/>
        <s v="rt books"/>
        <s v="hy/places"/>
        <s v="pop"/>
        <s v="ith"/>
        <s v="/gadgets"/>
        <s v="hardware"/>
        <s v="hy/people"/>
        <s v="ch"/>
        <s v="ts"/>
        <s v="loration"/>
        <s v="erspaces"/>
        <s v="paces"/>
        <s v="'s books"/>
        <s v="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cent Baria" refreshedDate="44541.802532060188" createdVersion="7" refreshedVersion="7" minRefreshableVersion="3" recordCount="4114" xr:uid="{675EC95C-CB6C-422E-B0BC-1D7A020334A8}">
  <cacheSource type="worksheet">
    <worksheetSource name="Kickstarter_Table" sheet="Kickstarter Table (2)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659990136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cent Baria" refreshedDate="44543.427679398148" createdVersion="7" refreshedVersion="7" minRefreshableVersion="3" recordCount="4115" xr:uid="{4D86E226-4BA7-46C6-A472-DCEC57E7B316}">
  <cacheSource type="worksheet">
    <worksheetSource ref="A1:U1048576" sheet="Kickstarter Table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eadline Date" numFmtId="0">
      <sharedItems containsNonDate="0" containsDate="1" containsString="0" containsBlank="1" minDate="2009-08-10T19:26:00" maxDate="2017-05-03T19:12:00"/>
    </cacheField>
    <cacheField name="Date Created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ifference" numFmtId="0">
      <sharedItems containsString="0" containsBlank="1" containsNumber="1" minValue="1.0698495371034369" maxValue="90" count="1510">
        <n v="31.117928240702895"/>
        <n v="30"/>
        <n v="10"/>
        <n v="16.299687499995343"/>
        <n v="40"/>
        <n v="6.9304166666988749"/>
        <n v="35"/>
        <n v="31.346504629596893"/>
        <n v="44.411747685197042"/>
        <n v="36.174895833304618"/>
        <n v="25.55615740740177"/>
        <n v="18.451180555595784"/>
        <n v="45.43274305560044"/>
        <n v="30.041666666700621"/>
        <n v="60"/>
        <n v="15.421296296306537"/>
        <n v="26.859942129594856"/>
        <n v="32.998576388898073"/>
        <n v="18"/>
        <n v="41.538460648102046"/>
        <n v="15"/>
        <n v="23.708171296297223"/>
        <n v="29.958333333299379"/>
        <n v="30.910555555601604"/>
        <n v="19.952685185198789"/>
        <n v="30.209652777797601"/>
        <n v="45"/>
        <n v="60.041666666606034"/>
        <n v="30.983101851903484"/>
        <n v="38.955347222195996"/>
        <n v="14.36753472230339"/>
        <n v="21"/>
        <n v="14.117777777799347"/>
        <n v="31.639166666696838"/>
        <n v="19.098182870402525"/>
        <n v="22"/>
        <n v="25"/>
        <n v="23.295451388905349"/>
        <n v="26.428078703698702"/>
        <n v="32.103182870305318"/>
        <n v="19.989803240699985"/>
        <n v="78.409212962906167"/>
        <n v="60.041666666700621"/>
        <n v="52.979432870393794"/>
        <n v="3.9675115740974434"/>
        <n v="14.863553240800684"/>
        <n v="74.041666666598758"/>
        <n v="9.5307523148003384"/>
        <n v="26"/>
        <n v="61"/>
        <n v="46.134456018502533"/>
        <n v="28.016932870399614"/>
        <n v="20"/>
        <n v="66.462488425902848"/>
        <n v="36.184328703697247"/>
        <n v="20.041666666700621"/>
        <n v="24"/>
        <n v="23"/>
        <n v="23.346458333398914"/>
        <n v="18.275231481500668"/>
        <n v="14"/>
        <n v="34.299618055600149"/>
        <n v="24.040300925902557"/>
        <n v="7.8665740740980254"/>
        <n v="45.958333333299379"/>
        <n v="89.956666666701494"/>
        <n v="29.889050925899937"/>
        <n v="15.722800925999763"/>
        <n v="36.134675925997726"/>
        <n v="30.49378472220269"/>
        <n v="29.958333333401242"/>
        <n v="27.929027777703595"/>
        <n v="15.162488425899937"/>
        <n v="45.041666666700621"/>
        <n v="29.922175925894408"/>
        <n v="29.798402777698357"/>
        <n v="33.409756944500259"/>
        <n v="44.017662037098489"/>
        <n v="50"/>
        <n v="30.950219907404971"/>
        <n v="21.041666666700621"/>
        <n v="57.182384259300306"/>
        <n v="59.958333333299379"/>
        <n v="27"/>
        <n v="42.994675925896445"/>
        <n v="30.161226851800166"/>
        <n v="42.041666666700621"/>
        <n v="43"/>
        <n v="32.860694444403634"/>
        <n v="34.038726851897081"/>
        <n v="29.249965277798765"/>
        <n v="34.958333333401242"/>
        <n v="16.958333333393966"/>
        <n v="39.800428240800102"/>
        <n v="57.374745370303572"/>
        <n v="30.02043981479801"/>
        <n v="24.056516203701904"/>
        <n v="60.041666666598758"/>
        <n v="28.332199074102391"/>
        <n v="42.026620370401361"/>
        <n v="29.946481481500086"/>
        <n v="29.143611111096106"/>
        <n v="59.958333333401242"/>
        <n v="29.993680555497122"/>
        <n v="42.769189814898709"/>
        <n v="49.958333333306655"/>
        <n v="31"/>
        <n v="31.964293981502124"/>
        <n v="41.193634259303508"/>
        <n v="58.340532407397404"/>
        <n v="29.997106481496303"/>
        <n v="29.958333333393966"/>
        <n v="48.729120370400778"/>
        <n v="52.91552083339775"/>
        <n v="20.412499999998545"/>
        <n v="19.389699074097734"/>
        <n v="39.972233796303044"/>
        <n v="50.041666666693345"/>
        <n v="36.547754629595147"/>
        <n v="79.812268518500787"/>
        <n v="32.004097222299606"/>
        <n v="63.503263888902438"/>
        <n v="30.130671296297805"/>
        <n v="45.660428240706096"/>
        <n v="49.736064814802376"/>
        <n v="41.598726851800166"/>
        <n v="85.985567129704577"/>
        <n v="45.041666666598758"/>
        <n v="50.300115740799811"/>
        <n v="29.233090277703013"/>
        <n v="60.883668981499795"/>
        <n v="34.378599537005357"/>
        <n v="33.83986111109698"/>
        <n v="85.646377314798883"/>
        <n v="36.996620370402525"/>
        <n v="19.497638888904476"/>
        <n v="44.958333333299379"/>
        <n v="30.888680555603059"/>
        <n v="49.963460648206819"/>
        <n v="18.231643518505734"/>
        <n v="32.362743055506144"/>
        <n v="35.582245370402234"/>
        <n v="59.995266203703068"/>
        <n v="35.437951388899819"/>
        <n v="59.411481481496594"/>
        <n v="30.041666666693345"/>
        <n v="39.958333333306655"/>
        <n v="38.988460648099135"/>
        <n v="19.958333333299379"/>
        <n v="14.90019675919757"/>
        <n v="41.112824074101809"/>
        <n v="44.438032407400897"/>
        <n v="33.284062500002619"/>
        <n v="87.494340277800802"/>
        <n v="29.407025462896854"/>
        <n v="35.041666666700621"/>
        <n v="28.011273148200416"/>
        <n v="33"/>
        <n v="33.641365740702895"/>
        <n v="27.098043981401133"/>
        <n v="30.220046296301007"/>
        <n v="23.699918981503288"/>
        <n v="31.650196759204846"/>
        <n v="41.653043981496012"/>
        <n v="29.958333333306655"/>
        <n v="38.109293981498922"/>
        <n v="31.179224537103437"/>
        <n v="56.285995370402816"/>
        <n v="30.205937500002619"/>
        <n v="18.286365740699694"/>
        <n v="30.38721064820129"/>
        <n v="44.126226851796673"/>
        <n v="38.099895833300252"/>
        <n v="39.958333333299379"/>
        <n v="30.041666666598758"/>
        <n v="31.041666666700621"/>
        <n v="28.76480324070144"/>
        <n v="22.146180555602768"/>
        <n v="44.234722222201526"/>
        <n v="21.789456018501369"/>
        <n v="45.062314814800629"/>
        <n v="30.30634259260114"/>
        <n v="39.630347222206183"/>
        <n v="34.958333333306655"/>
        <n v="40.089768518497294"/>
        <n v="41.735752314794809"/>
        <n v="30.04157407409366"/>
        <n v="24.422592592498404"/>
        <n v="34.510219907402643"/>
        <n v="30.573402777801675"/>
        <n v="31.894560185202863"/>
        <n v="29.998715277804877"/>
        <n v="30.407743055598985"/>
        <n v="35.987962962899473"/>
        <n v="42.379120370394958"/>
        <n v="30.624224537001282"/>
        <n v="30.509872685201117"/>
        <n v="21.041666666598758"/>
        <n v="46.986562500002037"/>
        <n v="29.333078703697538"/>
        <n v="34.086840277799638"/>
        <n v="40.041666666598758"/>
        <n v="32.032361111101636"/>
        <n v="16"/>
        <n v="24.648124999999709"/>
        <n v="11.21898148139735"/>
        <n v="59.958333333393966"/>
        <n v="13.881944444401597"/>
        <n v="28.149942129697592"/>
        <n v="73.306226851906104"/>
        <n v="33.041666666700621"/>
        <n v="24.958333333299379"/>
        <n v="30.834131944502587"/>
        <n v="45.018958333399496"/>
        <n v="21.471516203702777"/>
        <n v="31.624131944503461"/>
        <n v="59.992847222201817"/>
        <n v="49.998969907399442"/>
        <n v="35.190960648105829"/>
        <n v="26.710069444401597"/>
        <n v="41.041666666700621"/>
        <n v="30.99958333329414"/>
        <n v="23.294386574103555"/>
        <n v="53.170543981395895"/>
        <n v="42"/>
        <n v="54.978842592594447"/>
        <n v="59.041770833398914"/>
        <n v="59.568738425994525"/>
        <n v="45.041666666606034"/>
        <n v="44.637673611097853"/>
        <n v="29.999259259297105"/>
        <n v="29.114826388904476"/>
        <n v="31.116388888898655"/>
        <n v="30.464513888895453"/>
        <n v="20.968668981498922"/>
        <n v="21.177152777701849"/>
        <n v="21.492268518501078"/>
        <n v="45.225821759202518"/>
        <n v="39.147337962902384"/>
        <n v="40.405011574097443"/>
        <n v="40.041666666606034"/>
        <n v="12.529571759201644"/>
        <n v="44.469398148205073"/>
        <n v="36.53677083329967"/>
        <n v="19.349733796305372"/>
        <n v="58.999872685206356"/>
        <n v="23.010196759300015"/>
        <n v="55.609062499999709"/>
        <n v="60.041666666693345"/>
        <n v="30.987604166693927"/>
        <n v="36.961400462998427"/>
        <n v="23.823587962899182"/>
        <n v="45.974432870396413"/>
        <n v="30.71087962960155"/>
        <n v="32.997465277694573"/>
        <n v="59.651493055498577"/>
        <n v="29.595821759299724"/>
        <n v="29"/>
        <n v="31.659004629596893"/>
        <n v="29.993865740696492"/>
        <n v="28.999097222200362"/>
        <n v="15.538020833300834"/>
        <n v="36"/>
        <n v="55"/>
        <n v="42.375706018603523"/>
        <n v="37"/>
        <n v="32.589247685202281"/>
        <n v="33.630555555602768"/>
        <n v="33.473935185204027"/>
        <n v="30.988148148200708"/>
        <n v="29.360370370304736"/>
        <n v="35.65172453699779"/>
        <n v="36.539849537104601"/>
        <n v="42.615266203698411"/>
        <n v="28"/>
        <n v="33.152256944398687"/>
        <n v="37.18115740740177"/>
        <n v="55.029756944401015"/>
        <n v="41.781909722194541"/>
        <n v="33.045578703698993"/>
        <n v="40.041666666700621"/>
        <n v="33.34135416670324"/>
        <n v="31.403854166695965"/>
        <n v="30.349432870301825"/>
        <n v="41.868645833295886"/>
        <n v="50.454317129602714"/>
        <n v="31.04374999999709"/>
        <n v="30.997615740699985"/>
        <n v="19.473379629605915"/>
        <n v="17.558020833297633"/>
        <n v="30.603541666700039"/>
        <n v="25.165682870399905"/>
        <n v="18.123043981504452"/>
        <n v="30.905335648196342"/>
        <n v="46"/>
        <n v="20.03684027770214"/>
        <n v="30.423414351796964"/>
        <n v="60.958333333299379"/>
        <n v="17.391550925902266"/>
        <n v="50.109039351802494"/>
        <n v="34.223090277795563"/>
        <n v="37.522627314800047"/>
        <n v="29.482581018499332"/>
        <n v="39.142951388901565"/>
        <n v="57.60168981480092"/>
        <n v="38.159166666606325"/>
        <n v="18.146527777804295"/>
        <n v="33.46868055559753"/>
        <n v="15.466388888904476"/>
        <n v="55.597488425904885"/>
        <n v="42.594606481507071"/>
        <n v="29.999016203699284"/>
        <n v="31.172592592600267"/>
        <n v="46.147870370397868"/>
        <n v="26.091689814798883"/>
        <n v="17.060347222206474"/>
        <n v="50.13527777769923"/>
        <n v="35.454733796301298"/>
        <n v="33.107106481504161"/>
        <n v="22.059236111097562"/>
        <n v="52.563981481398514"/>
        <n v="15.009710648198961"/>
        <n v="31.399965277698357"/>
        <n v="53.6079745370007"/>
        <n v="7.8261458333945484"/>
        <n v="9.198912037005357"/>
        <n v="30.366412037001282"/>
        <n v="34.245312499995634"/>
        <n v="36.048865740704059"/>
        <n v="20.958333333299379"/>
        <n v="26.352233796198561"/>
        <n v="12.632615740694746"/>
        <n v="59.66718750000291"/>
        <n v="33.343148148102046"/>
        <n v="42.667152777801675"/>
        <n v="34.573576388902438"/>
        <n v="17.075462962900929"/>
        <n v="38.523009259304672"/>
        <n v="39.960000000006403"/>
        <n v="14.19149305549945"/>
        <n v="27.958333333299379"/>
        <n v="32.379895833306364"/>
        <n v="59.942673611098144"/>
        <n v="11.069502314800047"/>
        <n v="59.47967592599889"/>
        <n v="30.212060185200244"/>
        <n v="30.179768518501078"/>
        <n v="22.309050925905467"/>
        <n v="37.994004629603296"/>
        <n v="60.102245370406308"/>
        <n v="59.302245370396122"/>
        <n v="35.496701388903602"/>
        <n v="86.966631944502296"/>
        <n v="25.293680555601895"/>
        <n v="45.987800925999181"/>
        <n v="51.680300925901975"/>
        <n v="25.30462962960155"/>
        <n v="45.406076388906513"/>
        <n v="31.476388888899237"/>
        <n v="31.528078703704523"/>
        <n v="38.354930555498868"/>
        <n v="31.160532407397113"/>
        <n v="29.924421296200308"/>
        <n v="50.137581018498167"/>
        <n v="41.981643518498458"/>
        <n v="34.556689814802667"/>
        <n v="44.958333333401242"/>
        <n v="29.512916666702949"/>
        <n v="43.809155092596484"/>
        <n v="39.068773148101172"/>
        <n v="33.999421296299261"/>
        <n v="52.126319444498222"/>
        <n v="31.041666666606034"/>
        <n v="21.404826388905349"/>
        <n v="41.958333333299379"/>
        <n v="46.097974537100527"/>
        <n v="38"/>
        <n v="32.149236111101345"/>
        <n v="59.958333333306655"/>
        <n v="36.987118055600149"/>
        <n v="29.425254629604751"/>
        <n v="35.373981481505325"/>
        <n v="31.203182870296587"/>
        <n v="29.990624999998545"/>
        <n v="54.232638888897782"/>
        <n v="25.02861111110542"/>
        <n v="33.243425925902557"/>
        <n v="52.694560185205773"/>
        <n v="24.725925926002674"/>
        <n v="29.777314814804413"/>
        <n v="30.035069444398687"/>
        <n v="29.565115740799229"/>
        <n v="8.2591203703996143"/>
        <n v="56.294884259295941"/>
        <n v="27.999351851802203"/>
        <n v="29.963090277800802"/>
        <n v="22.914687500000582"/>
        <n v="33.958333333299379"/>
        <n v="45.205960648097971"/>
        <n v="54.204085648103501"/>
        <n v="31.999259259202518"/>
        <n v="31.884375000001455"/>
        <n v="22.385856481399969"/>
        <n v="25.223310185203445"/>
        <n v="42.720509259299433"/>
        <n v="56.926145833305782"/>
        <n v="44.042187499995634"/>
        <n v="30.064826388901565"/>
        <n v="41.09903935190232"/>
        <n v="59.764953703699575"/>
        <n v="7"/>
        <n v="32.041666666700621"/>
        <n v="30.627847222196579"/>
        <n v="26.985902777705633"/>
        <n v="40.20387731489609"/>
        <n v="59.594780092600558"/>
        <n v="13"/>
        <n v="31.041666666598758"/>
        <n v="13.904537036993133"/>
        <n v="30.929803240702313"/>
        <n v="34"/>
        <n v="30.681226851898828"/>
        <n v="18.041666666700621"/>
        <n v="54.522013888898073"/>
        <n v="18.868425925902557"/>
        <n v="19.304594907400315"/>
        <n v="32.301516203697247"/>
        <n v="33.082465277802839"/>
        <n v="31.855057870401652"/>
        <n v="60.027164351799001"/>
        <n v="30.584560185197915"/>
        <n v="35.505949074096861"/>
        <n v="32"/>
        <n v="44.460266203699575"/>
        <n v="32.785729166695091"/>
        <n v="29.986423611102509"/>
        <n v="22.933194444398396"/>
        <n v="16.091493055602768"/>
        <n v="32.344016203700448"/>
        <n v="30.462962962999882"/>
        <n v="27.524444444403343"/>
        <n v="30.446215277799638"/>
        <n v="34.166886574101227"/>
        <n v="30.372499999997672"/>
        <n v="30.206863425999472"/>
        <n v="50.09990740739886"/>
        <n v="47"/>
        <n v="7.9865277778008021"/>
        <n v="58.870405092602596"/>
        <n v="22.411574074096279"/>
        <n v="15.388634259295941"/>
        <n v="60.995706018497003"/>
        <n v="31.049502314803249"/>
        <n v="35.634108796301007"/>
        <n v="56.586273148204782"/>
        <n v="48.958333333299379"/>
        <n v="32.195324074105883"/>
        <n v="34.95752314820129"/>
        <n v="30.176944444501714"/>
        <n v="69.421539351897081"/>
        <n v="49.462418981500377"/>
        <n v="28.528171296296932"/>
        <n v="90"/>
        <n v="30.732465277804295"/>
        <n v="23.44920138890302"/>
        <n v="23.472893518504861"/>
        <n v="13.198761574101809"/>
        <n v="31.012002314797428"/>
        <n v="30.676030092603469"/>
        <n v="36.638993055603351"/>
        <n v="27.193425925906922"/>
        <n v="18.004664351799875"/>
        <n v="30.135451388901856"/>
        <n v="19.958333333401242"/>
        <n v="39.114375000004657"/>
        <n v="10.375254629601841"/>
        <n v="16.017129629603005"/>
        <n v="29.063564814801794"/>
        <n v="35.543425926000054"/>
        <n v="52.347847222197743"/>
        <n v="14.854571759300597"/>
        <n v="29.2679861111028"/>
        <n v="34.589745370300079"/>
        <n v="30.889942129702831"/>
        <n v="58.639548611099599"/>
        <n v="36.958391203705105"/>
        <n v="51.587662037003611"/>
        <n v="34.882083333402989"/>
        <n v="30.161979166703532"/>
        <n v="29.287071759295941"/>
        <n v="62"/>
        <n v="18.488576388903311"/>
        <n v="21.954745370399905"/>
        <n v="22.320532407400606"/>
        <n v="55.818738425899937"/>
        <n v="31.26626157409919"/>
        <n v="26.061608796306245"/>
        <n v="33.913356481505616"/>
        <n v="44.556967592601723"/>
        <n v="42.980023148098553"/>
        <n v="29.970254629603005"/>
        <n v="34.88804398150387"/>
        <n v="52.983715277798183"/>
        <n v="30.315810185195005"/>
        <n v="13.041666666700621"/>
        <n v="40.832465277700976"/>
        <n v="20.857893518499623"/>
        <n v="36.675937500003783"/>
        <n v="29.708344907405262"/>
        <n v="30.289143518501078"/>
        <n v="48"/>
        <n v="44.958333333393966"/>
        <n v="21.049305555505271"/>
        <n v="54.896064814798592"/>
        <n v="30.461111111100763"/>
        <n v="28.520879629599222"/>
        <n v="58.092615740701149"/>
        <n v="33.354699074101518"/>
        <n v="30.390601851897372"/>
        <n v="41.036273148100008"/>
        <n v="32.484687500000291"/>
        <n v="59.5092129629993"/>
        <n v="14.420729166602541"/>
        <n v="16.774317129602423"/>
        <n v="22.469027777704468"/>
        <n v="58.417789351900865"/>
        <n v="58.937928240804467"/>
        <n v="29.929016203699575"/>
        <n v="42.178912037103146"/>
        <n v="28.374074074097734"/>
        <n v="27.698564814796555"/>
        <n v="37.390706018493802"/>
        <n v="58.889942129600968"/>
        <n v="29.424247685201408"/>
        <n v="30.116990740702022"/>
        <n v="30.683414351799001"/>
        <n v="28.174270833304035"/>
        <n v="36.308877314797428"/>
        <n v="31.248657407399151"/>
        <n v="49"/>
        <n v="30.267106481500377"/>
        <n v="32.322615740697074"/>
        <n v="24.149710648096516"/>
        <n v="49.163923611100472"/>
        <n v="29.087604166699748"/>
        <n v="36.434872685196751"/>
        <n v="30.044953703698411"/>
        <n v="41.961296296300134"/>
        <n v="34.001458333295886"/>
        <n v="20.477222222201817"/>
        <n v="23.094537037097325"/>
        <n v="59.110659722202399"/>
        <n v="69.468564814800629"/>
        <n v="31.469803240797773"/>
        <n v="28.999953703700157"/>
        <n v="15.06313657409919"/>
        <n v="24.966215277796437"/>
        <n v="40.165949074005766"/>
        <n v="24.017465277698648"/>
        <n v="57.098923611098144"/>
        <n v="21.562870370296878"/>
        <n v="30.591678240802139"/>
        <n v="59.968495370398159"/>
        <n v="28.792268518496712"/>
        <n v="44.158657407395367"/>
        <n v="42.660682870300661"/>
        <n v="9.2787847223007702"/>
        <n v="89.958333333393966"/>
        <n v="32.395532407397695"/>
        <n v="53.332071759199607"/>
        <n v="59.727210648095934"/>
        <n v="41.201145833401824"/>
        <n v="33.127453703702486"/>
        <n v="53.559317129605915"/>
        <n v="40.037800925900228"/>
        <n v="33.500590277806623"/>
        <n v="30.453298611100763"/>
        <n v="27.324583333298506"/>
        <n v="38.059479166695382"/>
        <n v="43.08000000010361"/>
        <n v="56.233796296299261"/>
        <n v="45.205231481500959"/>
        <n v="13.851678240702313"/>
        <n v="32.307372685201699"/>
        <n v="33.39027777780575"/>
        <n v="38.375381944497349"/>
        <n v="28.586562500000582"/>
        <n v="31.222106481502124"/>
        <n v="42.876956018502824"/>
        <n v="44.404189814806159"/>
        <n v="31.475543981498049"/>
        <n v="27.220393518502533"/>
        <n v="50.236122685200826"/>
        <n v="30.685578703705687"/>
        <n v="30.185648148093605"/>
        <n v="46.43973379630188"/>
        <n v="59.842175925994525"/>
        <n v="48.96199074069591"/>
        <n v="27.958333333401242"/>
        <n v="33.79693287039845"/>
        <n v="32.340185185203154"/>
        <n v="32.848067129700212"/>
        <n v="30.913055555502069"/>
        <n v="29.521828703698702"/>
        <n v="34.010254629698466"/>
        <n v="23.940046296294895"/>
        <n v="30.095023148198379"/>
        <n v="11.649930555598985"/>
        <n v="41.25493055559491"/>
        <n v="45.950370370403107"/>
        <n v="29.922858796395303"/>
        <n v="20.184745370403107"/>
        <n v="43.597118055600731"/>
        <n v="37.045960648101754"/>
        <n v="56.424594907402934"/>
        <n v="54.53035879629897"/>
        <n v="13.718148148196633"/>
        <n v="59.524525462999009"/>
        <n v="12.220208333295886"/>
        <n v="58.958333333204791"/>
        <n v="31.998032407398568"/>
        <n v="22.240335648100881"/>
        <n v="35.823634259199025"/>
        <n v="29.906631944402761"/>
        <n v="29.189467592601432"/>
        <n v="36.815729166701203"/>
        <n v="29.984456018595665"/>
        <n v="42.405648148196633"/>
        <n v="31.486805555505271"/>
        <n v="30.865104166703532"/>
        <n v="37.25993055550498"/>
        <n v="29.37799768520199"/>
        <n v="31.846435185099836"/>
        <n v="23.443402777804295"/>
        <n v="31.946087962998718"/>
        <n v="12"/>
        <n v="59.732986111099308"/>
        <n v="27.915474537097907"/>
        <n v="59.628854166599922"/>
        <n v="35.99534722219687"/>
        <n v="20.172604166698875"/>
        <n v="32.017013888900692"/>
        <n v="48.829039351898246"/>
        <n v="32.288622685206064"/>
        <n v="17"/>
        <n v="28.33846064809768"/>
        <n v="19.111458333303744"/>
        <n v="33.36221064820711"/>
        <n v="33.617581018595956"/>
        <n v="38.151458333297342"/>
        <n v="14.871550925905467"/>
        <n v="63.502916666606325"/>
        <n v="20.13497685189941"/>
        <n v="37.228564814802667"/>
        <n v="50.041666666700621"/>
        <n v="46.819745370397868"/>
        <n v="52.920173611099017"/>
        <n v="24.553414351903484"/>
        <n v="28.822743055497995"/>
        <n v="29.082060185297451"/>
        <n v="28.958333333401242"/>
        <n v="33.042453703696083"/>
        <n v="35.301678240699403"/>
        <n v="32.822800925998308"/>
        <n v="18.095694444396941"/>
        <n v="30.967685185205482"/>
        <n v="45.451921296298678"/>
        <n v="16.224016203705105"/>
        <n v="22.291597222203563"/>
        <n v="35.557025463000173"/>
        <n v="27.544085648100008"/>
        <n v="29.998506944502878"/>
        <n v="43.984756944497349"/>
        <n v="14.991516203699575"/>
        <n v="25.041666666700621"/>
        <n v="28.082627314797719"/>
        <n v="40.358888888906222"/>
        <n v="28.053530092598521"/>
        <n v="22.098518518498167"/>
        <n v="27.063703703803185"/>
        <n v="15.346076388901565"/>
        <n v="13.253368055498868"/>
        <n v="36.341192129599222"/>
        <n v="37.275104166707024"/>
        <n v="30.359606481499213"/>
        <n v="16.046979166603705"/>
        <n v="30.948715277700103"/>
        <n v="38.658645833304035"/>
        <n v="37.331249999995634"/>
        <n v="54.10545138890302"/>
        <n v="28.925173611096398"/>
        <n v="46.627592592602014"/>
        <n v="32.519895833400369"/>
        <n v="41.154398148100881"/>
        <n v="39.971331018503406"/>
        <n v="21.952430555604224"/>
        <n v="31.665960648198961"/>
        <n v="38.568703703698702"/>
        <n v="46.115740740700858"/>
        <n v="33.066064814804122"/>
        <n v="36.747615740801848"/>
        <n v="22.279884259303799"/>
        <n v="29.259594907402061"/>
        <n v="30.041666666606034"/>
        <n v="31.623657407399151"/>
        <n v="14.832731481401424"/>
        <n v="27.353263888900983"/>
        <n v="66.328865740797482"/>
        <n v="44"/>
        <n v="36.041666666700621"/>
        <n v="33.599849537000409"/>
        <n v="33.958333333197515"/>
        <n v="31.109317129703413"/>
        <n v="36.863611111097271"/>
        <n v="34.158055555599276"/>
        <n v="45.430034722201526"/>
        <n v="36.994143518502824"/>
        <n v="37.712349537097907"/>
        <n v="29.642662036996626"/>
        <n v="55.160266203696665"/>
        <n v="45.416585648199543"/>
        <n v="32.478923611197388"/>
        <n v="29.76869212960446"/>
        <n v="15.041666666598758"/>
        <n v="54.030821759304672"/>
        <n v="29.096412037099071"/>
        <n v="35.43028935190523"/>
        <n v="29.492557870398741"/>
        <n v="39.462615740696492"/>
        <n v="39.313495370304736"/>
        <n v="36.135150463000173"/>
        <n v="57.832453703696956"/>
        <n v="30.081099537099362"/>
        <n v="41.050752314804413"/>
        <n v="31.457847222205601"/>
        <n v="30.53712962960708"/>
        <n v="36.45125000000553"/>
        <n v="48.510671296302462"/>
        <n v="34.10497685179871"/>
        <n v="15.407465277799929"/>
        <n v="13.406435185199371"/>
        <n v="15.33100694440509"/>
        <n v="30.925532407396531"/>
        <n v="12.377858796302462"/>
        <n v="26.98750000000291"/>
        <n v="27.536701388904476"/>
        <n v="66.844618055598403"/>
        <n v="62.392013888900692"/>
        <n v="14.148043981505907"/>
        <n v="53.866122685205482"/>
        <n v="48.180150462896563"/>
        <n v="38.193761574104428"/>
        <n v="47.904953703698993"/>
        <n v="29.958333333204791"/>
        <n v="34.975046296298387"/>
        <n v="39.421550925901101"/>
        <n v="32.351354166705278"/>
        <n v="51.260185185194132"/>
        <n v="30.448217592602305"/>
        <n v="30.608090277703013"/>
        <n v="3"/>
        <n v="35.251215277799929"/>
        <n v="31.47334490740468"/>
        <n v="29.84285879629897"/>
        <n v="13.976377314902493"/>
        <n v="36.468252314800338"/>
        <n v="28.956875000003492"/>
        <n v="35.122210648100008"/>
        <n v="14.128472222299024"/>
        <n v="34.665925925903139"/>
        <n v="28.107129629599513"/>
        <n v="30.801712963002501"/>
        <n v="30.804374999999709"/>
        <n v="27.499212962997262"/>
        <n v="59.284421296302753"/>
        <n v="11.478657407402352"/>
        <n v="57.667245370299497"/>
        <n v="22.505960648100881"/>
        <n v="33.294247685204027"/>
        <n v="22.573703703703359"/>
        <n v="10.556562500001746"/>
        <n v="22.187696759297978"/>
        <n v="30.333229166702949"/>
        <n v="28.124131944503461"/>
        <n v="30.408773148206819"/>
        <n v="35.502418981501251"/>
        <n v="26.297442129602132"/>
        <n v="32.330925925896736"/>
        <n v="20.62107638890302"/>
        <n v="40.329363425902557"/>
        <n v="36.209560185197915"/>
        <n v="35.550775463001628"/>
        <n v="6.3739583333008341"/>
        <n v="12.035347222299606"/>
        <n v="31.041469907402643"/>
        <n v="35.021655092597939"/>
        <n v="34.414837962998718"/>
        <n v="16.542662036998081"/>
        <n v="17.208425925899064"/>
        <n v="25.211840277799638"/>
        <n v="24.503900462899765"/>
        <n v="20.046608796299552"/>
        <n v="24.958333333393966"/>
        <n v="34.248530092605506"/>
        <n v="18.359965277799347"/>
        <n v="61.998877314799756"/>
        <n v="28.369849537099071"/>
        <n v="28.202384259202518"/>
        <n v="18.92258101850166"/>
        <n v="42.975231481497758"/>
        <n v="78.454513888900692"/>
        <n v="34.189606481500959"/>
        <n v="25.457650462900347"/>
        <n v="34.123738425900228"/>
        <n v="33.423217592600849"/>
        <n v="41.391770833302871"/>
        <n v="25.054722222201235"/>
        <n v="29.99994212960155"/>
        <n v="28.078750000000582"/>
        <n v="31.325486111098144"/>
        <n v="77.041550925998308"/>
        <n v="31.666099536996626"/>
        <n v="31.522291666602541"/>
        <n v="51.674212962898309"/>
        <n v="30.100196759296523"/>
        <n v="21.092708333395422"/>
        <n v="30.061828703699575"/>
        <n v="30.532766203701613"/>
        <n v="20.506134259201644"/>
        <n v="49.999016203597421"/>
        <n v="34.98361111109989"/>
        <n v="56.096111111095524"/>
        <n v="24.057777777801675"/>
        <n v="40.221932870299497"/>
        <n v="29.958113425993361"/>
        <n v="31.262592592604051"/>
        <n v="28.251539351906104"/>
        <n v="22.674444444397523"/>
        <n v="45.041666666693345"/>
        <n v="30.86942129630188"/>
        <n v="39.470833333303744"/>
        <n v="57.887233796296641"/>
        <n v="15.005682870403689"/>
        <n v="36.817986111105711"/>
        <n v="48.784861111096689"/>
        <n v="21.08201388890302"/>
        <n v="31.69684027780022"/>
        <n v="5.917210648098262"/>
        <n v="38.060231481496885"/>
        <n v="29.114583333299379"/>
        <n v="34.919930555603059"/>
        <n v="33.991354166602832"/>
        <n v="33.112303240697656"/>
        <n v="39.680266203700739"/>
        <n v="28.911377314900164"/>
        <n v="13.834131944400724"/>
        <n v="36.054155092599103"/>
        <n v="70.928240740693582"/>
        <n v="59.628993055601313"/>
        <n v="33.041666666598758"/>
        <n v="10.356550925898773"/>
        <n v="16.237800925897318"/>
        <n v="51.430000000000291"/>
        <n v="34.958333333299379"/>
        <n v="48.101423611100472"/>
        <n v="29.979768518598576"/>
        <n v="22.577905092599394"/>
        <n v="55.958333333299379"/>
        <n v="46.205729166700621"/>
        <n v="22.045833333300834"/>
        <n v="32.380127314798301"/>
        <n v="28.116504629600968"/>
        <n v="18.414918981499795"/>
        <n v="18.623807870302699"/>
        <n v="32.336747685199953"/>
        <n v="22.485949074100063"/>
        <n v="29.999502314800338"/>
        <n v="51.549629629596893"/>
        <n v="30.6976736111028"/>
        <n v="38.739386574001401"/>
        <n v="31.017384259299433"/>
        <n v="34.882662037001865"/>
        <n v="27.349780092597939"/>
        <n v="24.559988426000928"/>
        <n v="34.950578703697829"/>
        <n v="56.531643518501369"/>
        <n v="28.614525462995516"/>
        <n v="31.087696759204846"/>
        <n v="31.722615740705805"/>
        <n v="32.943703703698702"/>
        <n v="59.217719907501305"/>
        <n v="48.685428240700276"/>
        <n v="29.798576388900983"/>
        <n v="51.875162037002156"/>
        <n v="14.263784722199489"/>
        <n v="40.141574074099481"/>
        <n v="43.208657407398277"/>
        <n v="41.198287036997499"/>
        <n v="39.4098958333052"/>
        <n v="33.621828703704523"/>
        <n v="28.499861111100472"/>
        <n v="37.002731481501542"/>
        <n v="26.574027777700394"/>
        <n v="36.874513889000809"/>
        <n v="25.041666666606034"/>
        <n v="27.311203703698993"/>
        <n v="30.13504629630188"/>
        <n v="22.426921296297223"/>
        <n v="17.012465277701267"/>
        <n v="30.042962962899765"/>
        <n v="35.750289351904939"/>
        <n v="31.51473379629897"/>
        <n v="27.967048611099017"/>
        <n v="39.10314814819867"/>
        <n v="33.13364583330258"/>
        <n v="29.00223379630188"/>
        <n v="34.265543981506198"/>
        <n v="37.110659722202399"/>
        <n v="42.016840277698066"/>
        <n v="30.069027777804877"/>
        <n v="21.365856481497758"/>
        <n v="29.406261574098608"/>
        <n v="26.574884259302053"/>
        <n v="32.377314814897545"/>
        <n v="31.006134259303508"/>
        <n v="30.976585648197215"/>
        <n v="30.958333333299379"/>
        <n v="42.958333333299379"/>
        <n v="28.996030092603178"/>
        <n v="29.508067129601841"/>
        <n v="35.016192129602132"/>
        <n v="31.853842592601723"/>
        <n v="30.172106481499213"/>
        <n v="36.687962962998427"/>
        <n v="28.3032870370007"/>
        <n v="28.361747685201408"/>
        <n v="30.247708333401533"/>
        <n v="57.640949074098899"/>
        <n v="32.191805555601604"/>
        <n v="30.247083333306364"/>
        <n v="30.712384259197279"/>
        <n v="42.873993055603933"/>
        <n v="20.430763888798538"/>
        <n v="31.483831018500496"/>
        <n v="11.933506944398687"/>
        <n v="29.499641203699866"/>
        <n v="49.176620370300952"/>
        <n v="28.350069444502878"/>
        <n v="25.282662037105183"/>
        <n v="29.685567129599804"/>
        <n v="19.153541666702949"/>
        <n v="30.266678240797773"/>
        <n v="16.100011574097152"/>
        <n v="16.432395833297051"/>
        <n v="14.991655092599103"/>
        <n v="31.401967592602887"/>
        <n v="22.215173611097271"/>
        <n v="42.934305555601895"/>
        <n v="36.191087962899473"/>
        <n v="8.1135995371005265"/>
        <n v="32.026342592602305"/>
        <n v="45.422476851897954"/>
        <n v="30.199166666701785"/>
        <n v="24.389016203698702"/>
        <n v="27.945995370406308"/>
        <n v="31.800740740800393"/>
        <n v="24.256805555603933"/>
        <n v="30.003865740698529"/>
        <n v="25.693645833300252"/>
        <n v="12.326296296305372"/>
        <n v="28.207245370402234"/>
        <n v="19.955636573999072"/>
        <n v="29.296099537001282"/>
        <n v="37.94585648150678"/>
        <n v="40.041666666693345"/>
        <n v="22.309074074102682"/>
        <n v="22.967430555603642"/>
        <n v="21.672696759196697"/>
        <n v="26.505844907398568"/>
        <n v="41.428819444503461"/>
        <n v="8.9674884259002283"/>
        <n v="28.974178240699985"/>
        <n v="59.86103009260114"/>
        <n v="59.829918981500668"/>
        <n v="23.932696759300597"/>
        <n v="29.940659722298733"/>
        <n v="29.961562500000582"/>
        <n v="23.971388888901856"/>
        <n v="31.753194444398105"/>
        <n v="43.806111111196515"/>
        <n v="35.304432870405435"/>
        <n v="4.5330555555046885"/>
        <n v="7.6724537037007394"/>
        <n v="28.382037037001282"/>
        <n v="7.1608333332987968"/>
        <n v="59.310243055500905"/>
        <n v="1.3195370370012824"/>
        <n v="14.341192129599222"/>
        <n v="29.998692129702249"/>
        <n v="11.532048611101345"/>
        <n v="17.392754629698175"/>
        <n v="39.557395833297051"/>
        <n v="14.972465277802257"/>
        <n v="29.609143518500787"/>
        <n v="28.539016203700157"/>
        <n v="24.964317129699339"/>
        <n v="31.293553240699111"/>
        <n v="58.124907407400315"/>
        <n v="12.556909722203272"/>
        <n v="33.232499999998254"/>
        <n v="20.041909722196579"/>
        <n v="49.153854166601377"/>
        <n v="31.476400462997844"/>
        <n v="27.954178240797773"/>
        <n v="28.046689814800629"/>
        <n v="29.987280092602305"/>
        <n v="13.642129629603005"/>
        <n v="30.165590277698357"/>
        <n v="14.931481481500668"/>
        <n v="28.348287037100818"/>
        <n v="28.004965277796146"/>
        <n v="28.44113425930118"/>
        <n v="16.769328703696374"/>
        <n v="59.211875000095461"/>
        <n v="9.6087152777981828"/>
        <n v="16.425659722197452"/>
        <n v="20.16747685179871"/>
        <n v="19.192962963003083"/>
        <n v="28.692696759302635"/>
        <n v="22.187245370405435"/>
        <n v="17.47392361110542"/>
        <n v="27.990405092605215"/>
        <n v="14.34305555550236"/>
        <n v="13.922800925902266"/>
        <n v="31.400046296294022"/>
        <n v="27.488703703704232"/>
        <n v="28.084722222200071"/>
        <n v="15.43937500010361"/>
        <n v="42.618333333397459"/>
        <n v="27.291435185201408"/>
        <n v="35.6304513888972"/>
        <n v="28.157256944497931"/>
        <n v="28.482094907398277"/>
        <n v="30.630613425899355"/>
        <n v="35.714074074094242"/>
        <n v="74.314432870400196"/>
        <n v="26.538217592606088"/>
        <n v="4.1664236111028004"/>
        <n v="27.047465277799347"/>
        <n v="29.399699074099772"/>
        <n v="43.563726851898537"/>
        <n v="28.989097222300188"/>
        <n v="29.995902777802257"/>
        <n v="51.404247685204609"/>
        <n v="37.21164351850166"/>
        <n v="29.214212963001046"/>
        <n v="31.160810185203445"/>
        <n v="17.516886574099772"/>
        <n v="14.383078703693172"/>
        <n v="58.120833333297924"/>
        <n v="29.644930555499741"/>
        <n v="29.059594907397695"/>
        <n v="30.997835648202454"/>
        <n v="31.540011574106757"/>
        <n v="37.297314814801211"/>
        <n v="30.256932870404853"/>
        <n v="21.079849536996335"/>
        <n v="48.219571759196697"/>
        <n v="29.947025462999591"/>
        <n v="31.174641203702777"/>
        <n v="54.489398148100008"/>
        <n v="22.487546296302753"/>
        <n v="8.1754629630013369"/>
        <n v="19"/>
        <n v="5.0416666667006211"/>
        <n v="30.567407407404971"/>
        <n v="20.958333333401242"/>
        <n v="36.495208333304618"/>
        <n v="50.914942129602423"/>
        <n v="33.919212962893653"/>
        <n v="41.080000000001746"/>
        <n v="16.711724537002738"/>
        <n v="21.501342592600849"/>
        <n v="24.065972222197161"/>
        <n v="89.902743055601604"/>
        <n v="31.053275463003956"/>
        <n v="9.4200810184993315"/>
        <n v="42.891655092600558"/>
        <n v="22.942743055602477"/>
        <n v="27.397430555502069"/>
        <n v="22.006712962902384"/>
        <n v="28.641053240702604"/>
        <n v="31.810729166703823"/>
        <n v="29.469664351905521"/>
        <n v="33.086296296300134"/>
        <n v="26.694085648203327"/>
        <n v="26.356631944501714"/>
        <n v="55.759016203701322"/>
        <n v="29.95094907409657"/>
        <n v="44.976168981498631"/>
        <n v="59.985243055496539"/>
        <n v="30.113217592603178"/>
        <n v="29.911331018498458"/>
        <n v="58.395763888896909"/>
        <n v="29.990289351902902"/>
        <n v="32.321087962896854"/>
        <n v="47.229409722203854"/>
        <n v="31.496759259200189"/>
        <n v="37.20401620370103"/>
        <n v="37.500798611101345"/>
        <n v="31.141539351898246"/>
        <n v="32.997847222199198"/>
        <n v="34.041620370400778"/>
        <n v="31.312997685206938"/>
        <n v="47.357488425899646"/>
        <n v="21.315532407403225"/>
        <n v="31.498333333402115"/>
        <n v="14.997847222206474"/>
        <n v="30.352118055503524"/>
        <n v="33.190416666693636"/>
        <n v="23.69162037030037"/>
        <n v="24.910266203798528"/>
        <n v="28.264490740701149"/>
        <n v="32.966087962900929"/>
        <n v="23.903217592596775"/>
        <n v="31.483124999998836"/>
        <n v="28.693750000005821"/>
        <n v="18.57953703700332"/>
        <n v="21.59216435180133"/>
        <n v="29.405034722200071"/>
        <n v="30.851134259297396"/>
        <n v="23.358935185198789"/>
        <n v="16.116458333402989"/>
        <n v="29.996354166600213"/>
        <n v="31.338865740697656"/>
        <n v="34.062534722201235"/>
        <n v="15.990254629701667"/>
        <n v="44.17046296299668"/>
        <n v="26.307048611197388"/>
        <n v="34.215983796304499"/>
        <n v="34.451412037000409"/>
        <n v="31.130810185197333"/>
        <n v="17.364432870497694"/>
        <n v="31.265902777697193"/>
        <n v="36.183854166600213"/>
        <n v="31.463425925903721"/>
        <n v="21.160046296303335"/>
        <n v="19.186157407406427"/>
        <n v="20.042037036997499"/>
        <n v="44.555138888899819"/>
        <n v="37.905763888898946"/>
        <n v="21.107106481504161"/>
        <n v="13.797256944497349"/>
        <n v="27.569317129695264"/>
        <n v="32.707928240801266"/>
        <n v="39.80216435190232"/>
        <n v="14.065682870299497"/>
        <n v="22.152824074000819"/>
        <n v="2.4666319445022964"/>
        <n v="10.635324073999072"/>
        <n v="27.284189814796264"/>
        <n v="27.958333333204791"/>
        <n v="21.592974537001282"/>
        <n v="22.90947916659934"/>
        <n v="32.911226851902029"/>
        <n v="20.63768518519646"/>
        <n v="58.91958333329967"/>
        <n v="14.323449074101518"/>
        <n v="23.607175925899355"/>
        <n v="21.597546296296059"/>
        <n v="35.256817129600677"/>
        <n v="37.062905092599976"/>
        <n v="56.965532407397404"/>
        <n v="13.526041666598758"/>
        <n v="35.440439814796264"/>
        <n v="10.850613425900519"/>
        <n v="21.58329861110542"/>
        <n v="17.640625"/>
        <n v="14.113229166701785"/>
        <n v="18.89531249999709"/>
        <n v="21.897581018500205"/>
        <n v="36.00857638890011"/>
        <n v="30.999016203699284"/>
        <n v="20.659537037106929"/>
        <n v="23.812037037103437"/>
        <n v="29.972928240800684"/>
        <n v="24.191828703704232"/>
        <n v="17.444444444401597"/>
        <n v="35.041666666598758"/>
        <n v="24.52643518520199"/>
        <n v="37.03740740739886"/>
        <n v="29.390416666698002"/>
        <n v="25.110300925902266"/>
        <n v="14.044629629599513"/>
        <n v="26.719340277799347"/>
        <n v="40.43832175929856"/>
        <n v="22.956296296302753"/>
        <n v="29.48630787039292"/>
        <n v="20.982106481496885"/>
        <n v="38.059282407397404"/>
        <n v="27.250115740804176"/>
        <n v="9.4745601852046093"/>
        <n v="29.500173611100763"/>
        <n v="10.834999999999127"/>
        <n v="28.358275462902384"/>
        <n v="43.116111111099599"/>
        <n v="18.074247685202863"/>
        <n v="8.9096990741018089"/>
        <n v="28.437777777799056"/>
        <n v="21.614074074102973"/>
        <n v="19.026585648200125"/>
        <n v="24.987881944398396"/>
        <n v="25.335486111100181"/>
        <n v="31.06186342590081"/>
        <n v="16.508182870398741"/>
        <n v="21.144525463001628"/>
        <n v="25.947141203701904"/>
        <n v="13.296412037001573"/>
        <n v="22.554074073996162"/>
        <n v="27.415497685200535"/>
        <n v="8.2911342593070003"/>
        <n v="23.681423611094942"/>
        <n v="28.114143518600031"/>
        <n v="22.526782407403516"/>
        <n v="31.085335648102046"/>
        <n v="30.542627314898709"/>
        <n v="26.982835648203036"/>
        <n v="28.492141203700157"/>
        <n v="15.851527777798765"/>
        <n v="41.247164351800166"/>
        <n v="25.040833333398041"/>
        <n v="28.359618055597821"/>
        <n v="37.879375000004075"/>
        <n v="41.012847222198616"/>
        <n v="21.078807870399032"/>
        <n v="21.017638888901274"/>
        <n v="27.119166666700039"/>
        <n v="17.845023148096516"/>
        <n v="12.38839120369812"/>
        <n v="25.958078703697538"/>
        <n v="24.55755787040107"/>
        <n v="31.415960648104374"/>
        <n v="23.898611111100763"/>
        <n v="30.239224536999245"/>
        <n v="19.349814814799174"/>
        <n v="11.0350115741021"/>
        <n v="28.957997685094597"/>
        <n v="12.174722222298442"/>
        <n v="59.746944444494147"/>
        <n v="54.254803240699403"/>
        <n v="16.288217592606088"/>
        <n v="14.326574074104428"/>
        <n v="11.23096064820129"/>
        <n v="23.145219907397404"/>
        <n v="13.345300925902848"/>
        <n v="22.897048611099308"/>
        <n v="13.111435185201117"/>
        <n v="16.36097222220269"/>
        <n v="34.114930555602768"/>
        <n v="29.640810185097507"/>
        <n v="20.814363426005002"/>
        <n v="25.750092592497822"/>
        <n v="27.630949074002274"/>
        <n v="57.560787037000409"/>
        <n v="14.40309027780313"/>
        <n v="10.970995370400487"/>
        <n v="27.91399305559753"/>
        <n v="29.142766203702195"/>
        <n v="20.279884259303799"/>
        <n v="28.209988425900519"/>
        <n v="15.566122685202572"/>
        <n v="31.109837962998427"/>
        <n v="29.772164351896208"/>
        <n v="36.978287037105474"/>
        <n v="21.505277777803713"/>
        <n v="24.087256944403634"/>
        <n v="22.099374999997963"/>
        <n v="28.405671296299261"/>
        <n v="31.971296296302171"/>
        <n v="30.657881944396649"/>
        <n v="42.058159722197161"/>
        <n v="22.277453703696665"/>
        <n v="35.224930555501487"/>
        <n v="18.094699074099481"/>
        <n v="9.1547800925982301"/>
        <n v="28.119722222298151"/>
        <n v="46.043414351901447"/>
        <n v="27.959687499998836"/>
        <n v="31.382094907399733"/>
        <n v="26.482604166601959"/>
        <n v="38.031458333301998"/>
        <n v="45.251689814802376"/>
        <n v="22.129513888896327"/>
        <n v="24.259212963006576"/>
        <n v="57.377696759300306"/>
        <n v="34.952789351897081"/>
        <n v="26.28260416660487"/>
        <n v="14.663773148196924"/>
        <n v="18.408773148206819"/>
        <n v="25.205127314802667"/>
        <n v="6.2752777778005111"/>
        <n v="14.036087963002501"/>
        <n v="31.873958333300834"/>
        <n v="14.389710648101754"/>
        <n v="32.784421296302753"/>
        <n v="30.228460648198961"/>
        <n v="23.939305555599276"/>
        <n v="32.919085648100008"/>
        <n v="17.55474537039845"/>
        <n v="50.424224537004193"/>
        <n v="58.613842592596484"/>
        <n v="24.41253472219978"/>
        <n v="43.418206018599449"/>
        <n v="47.999606481505907"/>
        <n v="59.9554861111028"/>
        <n v="17.581261573999655"/>
        <n v="40.892048611101927"/>
        <n v="27.965891203704814"/>
        <n v="31.557847222298733"/>
        <n v="33.019652777802548"/>
        <n v="10.52127314810059"/>
        <n v="23.291828703702777"/>
        <n v="29.487754629604751"/>
        <n v="30.047500000000582"/>
        <n v="23.274317129704286"/>
        <n v="46.307407407402934"/>
        <n v="27.333217592597066"/>
        <n v="22.270000000004075"/>
        <n v="11.021041666695965"/>
        <n v="21.386782407404098"/>
        <n v="23.216759259295941"/>
        <n v="13.444317129600677"/>
        <n v="20.53788194450317"/>
        <n v="34.241006944401306"/>
        <n v="12.361319444396941"/>
        <n v="20.591689814806159"/>
        <n v="34.446284722202108"/>
        <n v="33.605578703703941"/>
        <n v="25.281724537002447"/>
        <n v="14.503240740799811"/>
        <n v="29.107187500005239"/>
        <n v="44.507071759304381"/>
        <n v="9.0349652778022573"/>
        <n v="29.746192129598057"/>
        <n v="36.949456018497585"/>
        <n v="30.081018518598285"/>
        <n v="37.419629629606789"/>
        <n v="38.78648148150387"/>
        <n v="21.20701388890302"/>
        <n v="21.17803240739886"/>
        <n v="25.942442129700794"/>
        <n v="21.118900462905003"/>
        <n v="31.609641203700448"/>
        <n v="57.540520833295886"/>
        <n v="30.285798611104838"/>
        <n v="29.466898148100881"/>
        <n v="16.950613425899064"/>
        <n v="27.734131944402179"/>
        <n v="30.856550925898773"/>
        <n v="30.388125000004948"/>
        <n v="59.822534722203272"/>
        <n v="9.9131018518964993"/>
        <n v="38.038275462997262"/>
        <n v="22.599965277804586"/>
        <n v="21.977951388900692"/>
        <n v="29.989386574103264"/>
        <n v="31.351712963005411"/>
        <n v="26.657916666707024"/>
        <n v="20.542870370394667"/>
        <n v="31.038796296299552"/>
        <n v="28.351064814800338"/>
        <n v="40.072511574100645"/>
        <n v="29.1759259258979"/>
        <n v="37.326423611106293"/>
        <n v="30.736828703702486"/>
        <n v="53.491469907399733"/>
        <n v="19.182037037004193"/>
        <n v="14.187997685206938"/>
        <n v="14.14291666670033"/>
        <n v="20.633032407400606"/>
        <n v="33.083715277804004"/>
        <n v="27.22403935190232"/>
        <n v="37.673865740798647"/>
        <n v="22.055312500000582"/>
        <n v="32.617766203700739"/>
        <n v="29.096099536996917"/>
        <n v="24.526388888902147"/>
        <n v="35.780219907399442"/>
        <n v="28.631180555501487"/>
        <n v="27.983344907399442"/>
        <n v="43.501273148096516"/>
        <n v="32.470567129603296"/>
        <n v="55.28212962969701"/>
        <n v="50.431631944396941"/>
        <n v="33.831331018496712"/>
        <n v="46.414722222201817"/>
        <n v="38.629155092596193"/>
        <n v="36.261898148106411"/>
        <n v="29.698414351798419"/>
        <n v="16.469027777806332"/>
        <n v="18.666851851899992"/>
        <n v="59.11947916670033"/>
        <n v="34.255740740700276"/>
        <n v="11.943946759296523"/>
        <n v="55.071747685200535"/>
        <n v="10.925555555601022"/>
        <n v="31.246388888896035"/>
        <n v="24.958333333401242"/>
        <n v="26.673680555504689"/>
        <n v="31.069421296306245"/>
        <n v="22.979513888902147"/>
        <n v="18.443935185197915"/>
        <n v="25.981400463002501"/>
        <n v="41.317627314798301"/>
        <n v="14.446574074107048"/>
        <n v="39.577569444503752"/>
        <n v="49.198136574101227"/>
        <n v="29.408194444498804"/>
        <n v="21.025208333398041"/>
        <n v="1.0698495371034369"/>
        <n v="30.347152777801966"/>
        <n v="35.143287036997208"/>
        <n v="26.976967592599976"/>
        <n v="46.058692129699921"/>
        <n v="31.971412036997208"/>
        <n v="30.075185185203736"/>
        <n v="7.6393865740974434"/>
        <n v="41.592129629600095"/>
        <n v="30.249166666704696"/>
        <n v="40.18437499999709"/>
        <n v="44.806886574100645"/>
        <n v="13.981944444400142"/>
        <n v="42.334456018499623"/>
        <n v="37.641284722201817"/>
        <n v="32.019375000003492"/>
        <n v="59.920949074097734"/>
        <n v="20.138703703705687"/>
        <n v="12.002048611102509"/>
        <n v="28.315127314803249"/>
        <n v="12.207696759302053"/>
        <n v="45.189699073998781"/>
        <n v="27.524456018501951"/>
        <n v="27.911249999997381"/>
        <n v="29.061550925900519"/>
        <n v="44.869918981501542"/>
        <n v="3.7872800925979391"/>
        <n v="27.454432870399614"/>
        <n v="30.922824074099481"/>
        <n v="31.499745370296296"/>
        <n v="29.071990740798356"/>
        <n v="30.930023148102919"/>
        <n v="27.081863425897609"/>
        <n v="36.632962962896272"/>
        <n v="42.412754629694973"/>
        <n v="9.3084953703000792"/>
        <n v="29.482523148202745"/>
        <n v="21.43332175930118"/>
        <n v="22.929895833301998"/>
        <n v="31.42111111109989"/>
        <n v="30.036527777796437"/>
        <n v="21.171064814800047"/>
        <n v="28.995902777700394"/>
        <n v="29.793321759199898"/>
        <n v="13.402499999996508"/>
        <n v="39.998969907399442"/>
        <n v="19.827453703699575"/>
        <n v="28.913182870397577"/>
        <n v="58.010231481501251"/>
        <n v="45.536724536999827"/>
        <n v="20.070821759298269"/>
        <n v="29.128946759301471"/>
        <n v="50.041666666598758"/>
        <n v="31.106203703697247"/>
        <n v="17.000416666698584"/>
        <n v="17.529918981403171"/>
        <n v="33.578391203700448"/>
        <n v="58.893472222196579"/>
        <n v="29.718703703700157"/>
        <n v="29.988634259199898"/>
        <n v="24.019178240800102"/>
        <n v="6.4766550925996853"/>
        <n v="30.143194444397523"/>
        <n v="30.325405092597066"/>
        <n v="19.899317129602423"/>
        <n v="22.989814814798592"/>
        <n v="15.105277777802257"/>
        <n v="31.484351851897372"/>
        <n v="33.971574074101227"/>
        <n v="29.998206018601195"/>
        <n v="40.838472222203563"/>
        <n v="32.458101851902029"/>
        <n v="54.821458333397459"/>
        <n v="41.681840277800802"/>
        <n v="28.03137731480092"/>
        <n v="24.089398148200416"/>
        <n v="15.769062499995925"/>
        <n v="28.562094907400024"/>
        <n v="24.225706018602068"/>
        <n v="29.822175925895863"/>
        <n v="33.000138888899528"/>
        <n v="13.952118055596657"/>
        <n v="44.1208333333052"/>
        <n v="43.838437500002328"/>
        <n v="56.172025463005411"/>
        <n v="53.939282407402061"/>
        <n v="42.992291666698293"/>
        <n v="30.176655092596775"/>
        <n v="27.053402777797601"/>
        <n v="18.700428240699694"/>
        <m/>
      </sharedItems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cent Baria" refreshedDate="44543.667386342589" createdVersion="7" refreshedVersion="7" minRefreshableVersion="3" recordCount="4114" xr:uid="{B44569D7-3980-4459-BCC7-78FA46F6241E}">
  <cacheSource type="worksheet">
    <worksheetSource ref="A1:U4115" sheet="Kickstarter Table"/>
  </cacheSource>
  <cacheFields count="23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autoEnd="0" startNum="1000" endNum="50000" groupInterval="5000"/>
        <groupItems count="12">
          <s v="&lt;1000"/>
          <s v="1000-6000"/>
          <s v="6000-11000"/>
          <s v="11000-16000"/>
          <s v="16000-21000"/>
          <s v="21000-26000"/>
          <s v="26000-31000"/>
          <s v="31000-36000"/>
          <s v="36000-41000"/>
          <s v="41000-46000"/>
          <s v="46000-51000"/>
          <s v="&gt;51000"/>
        </groupItems>
      </fieldGroup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/>
    </cacheField>
    <cacheField name="Deadline Date" numFmtId="16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Created" numFmtId="164">
      <sharedItems containsSemiMixedTypes="0" containsNonDate="0" containsDate="1" containsString="0" minDate="2009-05-17T03:55:13" maxDate="2017-03-15T15:30:07"/>
    </cacheField>
    <cacheField name="Difference" numFmtId="1">
      <sharedItems containsSemiMixedTypes="0" containsString="0" containsNumber="1" minValue="1.0698495371034369" maxValue="90"/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1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1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1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1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1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1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1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1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1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1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1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1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1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1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1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1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1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1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1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4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4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4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4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4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4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4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4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4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4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4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4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4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4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4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4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4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4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4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4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5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5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5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5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5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5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5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5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5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5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5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5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5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5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5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5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5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5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5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5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6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6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6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6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6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6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6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6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6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6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6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6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6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6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6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6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6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6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6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6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6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6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6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6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6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6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6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6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6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6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6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6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6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6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6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6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6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6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6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6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6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6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6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6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6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6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6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6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6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6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6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6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6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6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6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6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6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6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6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6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6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6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6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6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6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6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6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6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6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6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6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6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6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6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6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6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6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6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6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7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7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7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7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7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7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7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7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7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7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7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7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7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7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7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7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7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7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7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7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7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7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7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7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7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7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7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7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7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7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7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7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7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7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7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7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7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7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7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7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18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18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18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18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18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18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18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18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1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18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18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18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18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18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18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18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18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18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18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18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18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18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18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18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18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18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18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18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18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18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18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18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18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18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18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18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18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18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18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18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14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14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14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14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14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14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14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14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14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14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14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14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14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14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14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14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14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14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14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19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19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19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19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19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19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19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19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1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19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19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19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1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19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19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19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19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1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19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19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19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19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19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19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19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19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19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19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19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19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19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19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19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19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19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19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1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19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19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19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19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19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19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19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19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19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19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19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19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19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19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19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19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19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19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19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0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0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0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0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0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0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0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0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0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0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0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0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0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0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0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0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0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0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18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18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18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18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18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18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18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18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18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18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18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18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18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18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18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18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18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18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18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18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18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18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18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18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18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18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18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18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18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18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18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18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18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18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18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18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18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18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18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1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1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1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1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1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1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1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1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1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1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1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1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1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1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1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1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1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1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1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1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2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2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2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2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2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2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2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2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2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2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2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2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2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2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2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2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2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2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2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3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3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3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3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3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3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3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3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3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3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3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3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3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3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3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3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3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3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3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3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4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4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4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4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4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4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4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4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4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4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4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4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4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4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4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4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4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4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4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4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4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4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4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4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4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4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4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4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4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4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4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4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4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4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4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4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4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4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4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4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5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5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5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5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5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5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5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5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5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5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5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5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5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5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5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5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5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5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5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5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5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5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5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5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5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5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5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5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5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5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5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5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5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5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5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5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5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5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5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5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5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5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5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5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5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5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5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5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5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5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5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5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5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5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5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5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5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5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5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18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18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18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18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18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18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18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18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18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18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18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18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1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18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18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18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18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18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18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18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18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18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18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18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18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18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18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18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18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18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18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18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1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18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18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18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18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18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18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18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18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18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1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18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18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18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18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18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18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18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18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18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18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18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18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18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18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18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1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18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18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18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18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18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18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18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18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18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18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18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18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18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18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18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18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18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18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18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18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18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6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6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6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6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6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6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6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6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6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6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6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6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6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6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6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6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6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6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6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6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1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1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1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1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1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1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1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1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1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1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1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1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1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1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1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1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1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1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1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6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6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6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6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6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6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6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6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6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6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6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6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6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6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6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6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6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6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6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6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1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1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1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1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1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1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1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1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1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1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1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1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1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1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1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1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1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1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1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1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27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27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27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27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27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27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27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27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27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27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27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27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27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27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27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27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27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27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27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27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27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27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27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27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27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27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27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27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27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27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27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27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27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27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27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27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27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27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27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27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28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28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28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28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28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28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28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28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28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28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28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28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28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28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28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28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28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28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28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28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27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27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27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27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27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27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27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27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27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27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27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27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27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27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27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27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27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27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27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27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2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27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27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27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27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27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27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27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27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27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27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27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27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27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27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27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27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27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27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27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2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27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27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27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27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27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27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27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27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2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27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27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27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27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27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27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27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27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27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27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27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27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27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27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27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27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27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27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27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27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27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27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27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27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27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27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2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27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27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1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1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1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1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1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1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1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1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1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1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1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1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1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1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1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1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1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1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1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1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1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1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1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1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1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1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1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1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1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1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1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1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1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1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1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1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1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1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1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6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6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6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6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6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6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6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6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6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6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6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6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6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6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6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6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6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6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6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6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6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6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6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6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6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6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6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6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6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6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6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6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6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6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6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6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6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6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6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16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16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16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16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16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16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16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16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16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16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16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16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16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16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16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16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16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16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16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16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4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4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4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4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4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4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4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4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4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4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4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4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4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4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4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4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4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4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4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4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16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16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16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16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16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16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16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1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16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16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16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16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16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16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16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16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16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16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16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16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16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16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16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16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16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16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16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16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16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16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16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16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16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16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16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1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16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16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16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16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16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16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16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16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16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16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16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16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16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16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16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16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16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16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16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16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16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16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16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1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1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1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1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1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1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1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1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1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1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1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1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1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1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1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1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1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1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1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1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29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29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29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29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29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29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29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29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29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29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29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29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29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29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29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29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29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29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29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29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7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7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7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7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7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7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7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7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7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7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7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7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7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7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7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7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7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7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7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7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7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7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7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7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7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7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7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7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7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7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7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7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7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7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7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7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7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7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7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7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29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29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29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29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29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29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29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29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29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29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29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29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2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29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29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29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29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29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29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29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1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1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1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1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1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1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1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1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1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1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1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1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1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1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1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1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1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1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1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1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1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1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1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1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1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1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1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1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1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1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1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1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1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1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1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1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1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1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1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1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0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0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0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0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0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0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0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0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0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0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0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0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0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0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0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0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0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0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0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14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14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14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14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14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14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14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14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14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14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14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14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14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14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14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14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14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14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14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14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14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14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14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14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14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14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14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14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14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14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14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14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14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14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14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14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14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14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14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14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7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7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7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7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7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7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7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7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7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7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7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7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7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7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7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7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7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7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7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7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7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7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7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7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7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7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7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7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7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7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7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7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7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7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7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7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7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1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1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1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1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1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1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1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1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1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1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1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1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1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1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1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1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1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1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1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1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1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1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1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1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1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1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1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1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1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1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1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1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1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1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1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1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1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1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1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1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1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1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1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1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1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1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1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1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1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1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1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1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1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1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1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1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2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2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2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2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2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2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2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2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2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2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2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2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2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2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2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2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2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2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2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2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7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7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7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7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7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7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7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7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7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7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7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7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7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7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7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7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7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7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7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3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3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3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3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3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3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3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3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3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3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3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3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3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3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3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3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3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3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3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27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27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27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27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27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27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27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27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27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27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27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27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27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27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27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27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27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27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27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27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4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4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4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4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4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4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4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4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4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4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4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4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4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4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4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4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4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4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4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4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4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4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4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4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4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4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4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4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4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4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4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4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4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4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4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4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4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4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35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35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35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35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35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35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35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35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35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35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35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35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35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35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35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35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35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35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35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35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3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3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3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3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3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3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3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3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3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3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3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3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3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3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3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3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3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3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3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3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3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3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3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3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3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3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3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3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3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3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3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3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3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3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3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3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3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3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3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3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3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3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3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3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3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3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3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3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3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3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3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3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3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3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3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3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3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3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3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3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3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3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3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3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3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3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3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3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3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3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3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3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3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3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3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3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3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3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3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3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3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3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3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3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3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3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3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3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3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3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3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3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3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3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3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3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3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3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3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3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3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3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3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3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3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3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3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3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3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3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3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3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3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3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3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3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3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3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3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3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3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3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3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3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3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3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3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3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3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3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3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3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3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3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3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3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3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3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3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3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3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3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3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3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3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3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3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3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3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3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3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3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3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3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3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3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3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3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3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35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35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35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35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35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35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35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35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35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35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35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35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35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35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35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35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35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35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35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35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35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35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35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35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35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35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35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35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35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35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35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35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35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35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35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35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35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35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35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35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35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35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35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35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35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35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35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35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35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35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35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35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35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35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35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35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35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35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35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35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35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35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35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35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35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35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3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35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35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35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35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35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35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3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35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35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35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35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35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35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35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35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35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35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35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35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35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35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3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35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35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35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35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35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35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35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35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35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35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35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35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35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35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35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3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35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35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35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35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35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35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35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35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35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35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35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35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35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35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x v="1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x v="8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x v="13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x v="14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x v="22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x v="24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x v="36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x v="49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x v="53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x v="56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x v="58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x v="66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x v="77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x v="104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s v="US"/>
    <s v="USD"/>
    <x v="106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x v="115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x v="118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x v="128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x v="13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x v="134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x v="147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x v="152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x v="165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x v="177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x v="179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x v="183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s v="NO"/>
    <s v="NOK"/>
    <x v="185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s v="US"/>
    <s v="USD"/>
    <x v="190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x v="200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s v="US"/>
    <s v="USD"/>
    <x v="202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x v="206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s v="SE"/>
    <s v="SEK"/>
    <x v="217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x v="219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s v="US"/>
    <s v="USD"/>
    <x v="221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x v="226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x v="228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x v="237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x v="261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x v="262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x v="283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s v="US"/>
    <s v="USD"/>
    <x v="307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x v="356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x v="372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x v="405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x v="428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x v="440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x v="442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x v="452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s v="US"/>
    <s v="USD"/>
    <x v="460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x v="465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x v="476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s v="US"/>
    <s v="USD"/>
    <x v="490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s v="US"/>
    <s v="USD"/>
    <x v="497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x v="516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x v="528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x v="556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x v="570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s v="GB"/>
    <s v="GBP"/>
    <x v="578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x v="583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s v="GB"/>
    <s v="GBP"/>
    <x v="585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s v="US"/>
    <s v="USD"/>
    <x v="58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x v="594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x v="598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x v="605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x v="612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x v="619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x v="634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x v="635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x v="638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x v="639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x v="645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x v="64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x v="659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x v="684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x v="690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x v="696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s v="NL"/>
    <s v="EUR"/>
    <x v="705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x v="70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x v="71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s v="US"/>
    <s v="USD"/>
    <x v="717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x v="730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x v="734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x v="741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x v="746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x v="75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x v="806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x v="807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x v="809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x v="811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x v="815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x v="819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x v="825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x v="831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s v="US"/>
    <s v="USD"/>
    <x v="833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x v="836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s v="US"/>
    <s v="USD"/>
    <x v="847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x v="876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x v="906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s v="US"/>
    <s v="USD"/>
    <x v="919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x v="927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x v="932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x v="943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x v="946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s v="US"/>
    <s v="USD"/>
    <x v="951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x v="95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x v="963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x v="989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x v="9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x v="1030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x v="1032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s v="US"/>
    <s v="USD"/>
    <x v="1049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x v="1050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x v="1059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x v="1062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x v="1075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s v="US"/>
    <s v="USD"/>
    <x v="108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s v="US"/>
    <s v="USD"/>
    <x v="1086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x v="1088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x v="1089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x v="1098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x v="1101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s v="GB"/>
    <s v="GBP"/>
    <x v="1128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x v="1141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x v="1149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x v="1150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x v="115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x v="1153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x v="117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x v="118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x v="1207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x v="1210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x v="1219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x v="1222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x v="1223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x v="1236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x v="1239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x v="1276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x v="1290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s v="GB"/>
    <s v="GBP"/>
    <x v="1303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x v="1307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x v="1308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x v="1339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x v="1366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x v="137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s v="GB"/>
    <s v="GBP"/>
    <x v="1378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x v="1379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x v="138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x v="1386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x v="139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x v="1395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x v="1405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x v="1406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x v="1420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x v="1447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x v="1456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x v="1461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x v="1462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s v="US"/>
    <s v="USD"/>
    <x v="1464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x v="1467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s v="US"/>
    <s v="USD"/>
    <x v="1473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s v="US"/>
    <s v="USD"/>
    <x v="1484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x v="1501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x v="1504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x v="1520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s v="US"/>
    <s v="USD"/>
    <x v="1568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x v="1581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x v="1585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x v="1587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x v="1589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x v="1591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x v="1592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x v="1610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x v="1617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x v="1637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x v="1640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x v="1654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x v="1670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x v="1679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s v="US"/>
    <s v="USD"/>
    <x v="1688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x v="1701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s v="US"/>
    <s v="USD"/>
    <x v="1717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x v="173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x v="1735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x v="1737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x v="1740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x v="1747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x v="1751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x v="1758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x v="17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x v="1761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x v="1790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x v="179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x v="1801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x v="1806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x v="1809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s v="US"/>
    <s v="USD"/>
    <x v="1823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x v="1825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x v="1833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x v="1835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x v="1840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x v="1858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x v="1879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x v="189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x v="1916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x v="1920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s v="US"/>
    <s v="USD"/>
    <x v="1926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x v="1953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x v="1956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x v="198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s v="US"/>
    <s v="USD"/>
    <x v="1987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x v="1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x v="2009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x v="2028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x v="2039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x v="2048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x v="2057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x v="2088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s v="US"/>
    <s v="USD"/>
    <x v="2098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x v="2102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x v="2112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x v="2117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x v="2126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x v="2129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x v="2143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s v="US"/>
    <s v="USD"/>
    <x v="2146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x v="214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x v="2156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x v="2160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x v="2163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x v="2194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x v="2195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x v="2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x v="2214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x v="2246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x v="225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x v="2283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x v="2296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x v="2300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x v="2311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x v="2322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x v="234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x v="235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x v="2371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x v="2377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x v="2400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x v="2416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x v="2419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x v="2420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x v="2422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x v="2426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x v="2429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x v="2439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x v="2460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x v="2474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x v="2476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x v="2489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s v="US"/>
    <s v="USD"/>
    <x v="25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x v="2526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s v="US"/>
    <s v="USD"/>
    <x v="2532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x v="2554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x v="2560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x v="2573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x v="2579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x v="2583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x v="2592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x v="2600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x v="2615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x v="2625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x v="2645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s v="US"/>
    <s v="USD"/>
    <x v="2651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s v="US"/>
    <s v="USD"/>
    <x v="2655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x v="2664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s v="ES"/>
    <s v="EUR"/>
    <x v="2676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x v="2684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x v="268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x v="2701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x v="2706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x v="2710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x v="2722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x v="2737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x v="2745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x v="2753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x v="2759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x v="2776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x v="2782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x v="2785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x v="2797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s v="US"/>
    <s v="USD"/>
    <x v="2803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x v="2826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x v="2829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s v="GB"/>
    <s v="GBP"/>
    <x v="2860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x v="286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x v="288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x v="2889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x v="2890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x v="2910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x v="293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x v="2968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s v="US"/>
    <s v="USD"/>
    <x v="2985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s v="US"/>
    <s v="USD"/>
    <x v="2989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x v="3002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x v="3030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x v="3036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s v="US"/>
    <s v="USD"/>
    <x v="3056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x v="305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x v="3059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s v="US"/>
    <s v="USD"/>
    <x v="3071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x v="3102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s v="US"/>
    <s v="USD"/>
    <x v="3116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s v="US"/>
    <s v="USD"/>
    <x v="3119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s v="US"/>
    <s v="USD"/>
    <x v="312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x v="3126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x v="3151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x v="31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x v="3160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x v="3162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x v="3205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x v="3213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x v="3221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x v="3240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x v="3244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x v="3256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x v="3263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s v="US"/>
    <s v="USD"/>
    <x v="3277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s v="ES"/>
    <s v="EUR"/>
    <x v="3294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x v="3301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x v="3310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x v="3352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x v="3385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x v="3421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x v="3435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x v="3455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x v="3458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s v="US"/>
    <s v="USD"/>
    <x v="3518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x v="3550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x v="3558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x v="3559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x v="3572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x v="3581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x v="3586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x v="3593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x v="3609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x v="3621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x v="3634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x v="3644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x v="3652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x v="3678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x v="3686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x v="3174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x v="3704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x v="3705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x v="3708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x v="3720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x v="3722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x v="3728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x v="3731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x v="3732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x v="3743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x v="3744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x v="3755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x v="3757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x v="3762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x v="3774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x v="3775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x v="3786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x v="381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x v="3831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x v="3835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s v="US"/>
    <s v="USD"/>
    <x v="3842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x v="3843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s v="GB"/>
    <s v="GBP"/>
    <x v="3849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x v="3866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x v="3871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x v="3884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x v="3968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s v="US"/>
    <s v="USD"/>
    <x v="3980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s v="US"/>
    <s v="USD"/>
    <x v="3983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x v="3997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x v="4014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x v="4020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s v="US"/>
    <s v="USD"/>
    <x v="4065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x v="411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x v="0"/>
    <n v="1434931811"/>
    <b v="0"/>
    <n v="182"/>
    <b v="1"/>
    <s v="film &amp; video/television"/>
    <n v="136.85882352941178"/>
    <n v="63.917582417582416"/>
    <x v="0"/>
    <s v="television"/>
    <d v="2015-07-23T03:00:00"/>
    <x v="0"/>
    <x v="0"/>
  </r>
  <r>
    <n v="1"/>
    <s v="FannibalFest Fan Convention"/>
    <s v="A Hannibal TV Show Fan Convention and Art Collective"/>
    <x v="1"/>
    <n v="14653"/>
    <x v="0"/>
    <s v="US"/>
    <s v="USD"/>
    <x v="1"/>
    <n v="1485872683"/>
    <b v="0"/>
    <n v="79"/>
    <b v="1"/>
    <s v="film &amp; video/television"/>
    <n v="142.60827250608273"/>
    <n v="185.48101265822785"/>
    <x v="0"/>
    <s v="television"/>
    <d v="2017-03-02T14:24:43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x v="2"/>
    <n v="1454691083"/>
    <b v="0"/>
    <n v="35"/>
    <b v="1"/>
    <s v="film &amp; video/television"/>
    <n v="105"/>
    <n v="15"/>
    <x v="0"/>
    <s v="television"/>
    <d v="2016-02-15T16:51:23"/>
    <x v="2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x v="3"/>
    <n v="1404822107"/>
    <b v="0"/>
    <n v="150"/>
    <b v="1"/>
    <s v="film &amp; video/television"/>
    <n v="103.89999999999999"/>
    <n v="69.266666666666666"/>
    <x v="0"/>
    <s v="television"/>
    <d v="2014-08-07T12:21:47"/>
    <x v="3"/>
    <x v="1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x v="4"/>
    <n v="1447963279"/>
    <b v="0"/>
    <n v="284"/>
    <b v="1"/>
    <s v="film &amp; video/television"/>
    <n v="122.99154545454545"/>
    <n v="190.55028169014085"/>
    <x v="0"/>
    <s v="television"/>
    <d v="2015-12-19T20:01:19"/>
    <x v="4"/>
    <x v="1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x v="5"/>
    <n v="1468362207"/>
    <b v="0"/>
    <n v="47"/>
    <b v="1"/>
    <s v="film &amp; video/television"/>
    <n v="109.77744436109028"/>
    <n v="93.40425531914893"/>
    <x v="0"/>
    <s v="television"/>
    <d v="2016-07-29T05:35:00"/>
    <x v="5"/>
    <x v="3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x v="6"/>
    <n v="1401846250"/>
    <b v="0"/>
    <n v="58"/>
    <b v="1"/>
    <s v="film &amp; video/television"/>
    <n v="106.4875"/>
    <n v="146.87931034482759"/>
    <x v="0"/>
    <s v="television"/>
    <d v="2014-06-14T01:44:10"/>
    <x v="6"/>
    <x v="2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x v="7"/>
    <n v="1464224867"/>
    <b v="0"/>
    <n v="57"/>
    <b v="1"/>
    <s v="film &amp; video/television"/>
    <n v="101.22222222222221"/>
    <n v="159.82456140350877"/>
    <x v="0"/>
    <s v="television"/>
    <d v="2016-07-05T01:07:47"/>
    <x v="7"/>
    <x v="4"/>
  </r>
  <r>
    <n v="8"/>
    <s v="Sizzling in the Kitchen Flynn Style"/>
    <s v="Help us raise the funds to film our pilot episode!"/>
    <x v="8"/>
    <n v="3501.52"/>
    <x v="0"/>
    <s v="US"/>
    <s v="USD"/>
    <x v="8"/>
    <n v="1460155212"/>
    <b v="0"/>
    <n v="12"/>
    <b v="1"/>
    <s v="film &amp; video/television"/>
    <n v="100.04342857142856"/>
    <n v="291.79333333333335"/>
    <x v="0"/>
    <s v="television"/>
    <d v="2016-04-15T21:00:00"/>
    <x v="8"/>
    <x v="5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x v="9"/>
    <n v="1458268144"/>
    <b v="0"/>
    <n v="20"/>
    <b v="1"/>
    <s v="film &amp; video/television"/>
    <n v="125.998"/>
    <n v="31.499500000000001"/>
    <x v="0"/>
    <s v="television"/>
    <d v="2016-04-17T02:29:04"/>
    <x v="9"/>
    <x v="1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x v="10"/>
    <n v="1400636279"/>
    <b v="0"/>
    <n v="19"/>
    <b v="1"/>
    <s v="film &amp; video/television"/>
    <n v="100.49999999999999"/>
    <n v="158.68421052631578"/>
    <x v="0"/>
    <s v="television"/>
    <d v="2014-06-25T01:37:59"/>
    <x v="10"/>
    <x v="6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x v="11"/>
    <n v="1469126462"/>
    <b v="0"/>
    <n v="75"/>
    <b v="1"/>
    <s v="film &amp; video/television"/>
    <n v="120.5"/>
    <n v="80.333333333333329"/>
    <x v="0"/>
    <s v="television"/>
    <d v="2016-08-22T03:00:00"/>
    <x v="11"/>
    <x v="7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x v="12"/>
    <n v="1401642425"/>
    <b v="0"/>
    <n v="827"/>
    <b v="1"/>
    <s v="film &amp; video/television"/>
    <n v="165.29333333333335"/>
    <n v="59.961305925030231"/>
    <x v="0"/>
    <s v="television"/>
    <d v="2014-07-16T03:00:00"/>
    <x v="12"/>
    <x v="8"/>
  </r>
  <r>
    <n v="13"/>
    <s v="Can't Go Home"/>
    <s v="A travel series hosted by touring musicians that profiles a different American city in each episode."/>
    <x v="8"/>
    <n v="5599"/>
    <x v="0"/>
    <s v="US"/>
    <s v="USD"/>
    <x v="13"/>
    <n v="1463588109"/>
    <b v="0"/>
    <n v="51"/>
    <b v="1"/>
    <s v="film &amp; video/television"/>
    <n v="159.97142857142856"/>
    <n v="109.78431372549019"/>
    <x v="0"/>
    <s v="television"/>
    <d v="2016-06-23T20:27:00"/>
    <x v="13"/>
    <x v="9"/>
  </r>
  <r>
    <n v="14"/>
    <s v="3010 | Sci-fi Series"/>
    <s v="A highly charged post apocalyptic sci fi series that pulls no punches!"/>
    <x v="12"/>
    <n v="6056"/>
    <x v="0"/>
    <s v="AU"/>
    <s v="AUD"/>
    <x v="14"/>
    <n v="1403051888"/>
    <b v="0"/>
    <n v="41"/>
    <b v="1"/>
    <s v="film &amp; video/television"/>
    <n v="100.93333333333334"/>
    <n v="147.70731707317074"/>
    <x v="0"/>
    <s v="television"/>
    <d v="2014-07-13T13:59:00"/>
    <x v="14"/>
    <x v="1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x v="15"/>
    <n v="1441790658"/>
    <b v="0"/>
    <n v="98"/>
    <b v="1"/>
    <s v="film &amp; video/television"/>
    <n v="106.60000000000001"/>
    <n v="21.755102040816325"/>
    <x v="0"/>
    <s v="television"/>
    <d v="2015-09-27T20:14:00"/>
    <x v="15"/>
    <x v="11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x v="16"/>
    <n v="1398971211"/>
    <b v="0"/>
    <n v="70"/>
    <b v="1"/>
    <s v="film &amp; video/television"/>
    <n v="100.24166666666667"/>
    <n v="171.84285714285716"/>
    <x v="0"/>
    <s v="television"/>
    <d v="2014-06-16T05:30:00"/>
    <x v="16"/>
    <x v="12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x v="17"/>
    <n v="1412530422"/>
    <b v="0"/>
    <n v="36"/>
    <b v="1"/>
    <s v="film &amp; video/television"/>
    <n v="100.66666666666666"/>
    <n v="41.944444444444443"/>
    <x v="0"/>
    <s v="television"/>
    <d v="2014-11-04T18:33:42"/>
    <x v="17"/>
    <x v="1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x v="18"/>
    <n v="1408366856"/>
    <b v="0"/>
    <n v="342"/>
    <b v="1"/>
    <s v="film &amp; video/television"/>
    <n v="106.32110000000002"/>
    <n v="93.264122807017543"/>
    <x v="0"/>
    <s v="television"/>
    <d v="2014-09-17T13:00:56"/>
    <x v="18"/>
    <x v="1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x v="19"/>
    <n v="1434828934"/>
    <b v="0"/>
    <n v="22"/>
    <b v="1"/>
    <s v="film &amp; video/television"/>
    <n v="145.29411764705881"/>
    <n v="56.136363636363633"/>
    <x v="0"/>
    <s v="television"/>
    <d v="2015-07-20T19:35:34"/>
    <x v="19"/>
    <x v="1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x v="20"/>
    <n v="1436983912"/>
    <b v="0"/>
    <n v="25"/>
    <b v="1"/>
    <s v="film &amp; video/television"/>
    <n v="100.2"/>
    <n v="80.16"/>
    <x v="0"/>
    <s v="television"/>
    <d v="2015-09-13T18:11:52"/>
    <x v="20"/>
    <x v="14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x v="21"/>
    <n v="1409151789"/>
    <b v="0"/>
    <n v="101"/>
    <b v="1"/>
    <s v="film &amp; video/television"/>
    <n v="109.13513513513513"/>
    <n v="199.9009900990099"/>
    <x v="0"/>
    <s v="television"/>
    <d v="2014-09-26T15:03:09"/>
    <x v="21"/>
    <x v="1"/>
  </r>
  <r>
    <n v="22"/>
    <s v="CREATURES OF HABIT!"/>
    <s v="Meet Gary, and Troy: Two unlikely friends that investigate &quot;strange phenomenon&quot;."/>
    <x v="18"/>
    <n v="410"/>
    <x v="0"/>
    <s v="US"/>
    <s v="USD"/>
    <x v="22"/>
    <n v="1418766740"/>
    <b v="0"/>
    <n v="8"/>
    <b v="1"/>
    <s v="film &amp; video/television"/>
    <n v="117.14285714285715"/>
    <n v="51.25"/>
    <x v="0"/>
    <s v="television"/>
    <d v="2015-01-01T07:59:00"/>
    <x v="22"/>
    <x v="15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x v="23"/>
    <n v="1428086501"/>
    <b v="0"/>
    <n v="23"/>
    <b v="1"/>
    <s v="film &amp; video/television"/>
    <n v="118.5"/>
    <n v="103.04347826086956"/>
    <x v="0"/>
    <s v="television"/>
    <d v="2015-04-30T15:20:00"/>
    <x v="23"/>
    <x v="16"/>
  </r>
  <r>
    <n v="24"/>
    <s v="Bring STL Up Late to TV"/>
    <s v="STL Up Late is a weekly late night comedy talk show for St. Louis television."/>
    <x v="19"/>
    <n v="38082.69"/>
    <x v="0"/>
    <s v="US"/>
    <s v="USD"/>
    <x v="24"/>
    <n v="1439494863"/>
    <b v="0"/>
    <n v="574"/>
    <b v="1"/>
    <s v="film &amp; video/television"/>
    <n v="108.80768571428572"/>
    <n v="66.346149825783982"/>
    <x v="0"/>
    <s v="television"/>
    <d v="2015-09-15T19:39:00"/>
    <x v="24"/>
    <x v="17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x v="25"/>
    <n v="1447115761"/>
    <b v="0"/>
    <n v="14"/>
    <b v="1"/>
    <s v="film &amp; video/television"/>
    <n v="133.33333333333331"/>
    <n v="57.142857142857146"/>
    <x v="0"/>
    <s v="television"/>
    <d v="2016-01-09T00:36:01"/>
    <x v="25"/>
    <x v="14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x v="26"/>
    <n v="1404822144"/>
    <b v="0"/>
    <n v="19"/>
    <b v="1"/>
    <s v="film &amp; video/television"/>
    <n v="155.20000000000002"/>
    <n v="102.10526315789474"/>
    <x v="0"/>
    <s v="television"/>
    <d v="2014-08-17T12:22:24"/>
    <x v="26"/>
    <x v="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x v="27"/>
    <n v="1413518233"/>
    <b v="0"/>
    <n v="150"/>
    <b v="1"/>
    <s v="film &amp; video/television"/>
    <n v="111.72500000000001"/>
    <n v="148.96666666666667"/>
    <x v="0"/>
    <s v="television"/>
    <d v="2014-11-16T04:57:13"/>
    <x v="27"/>
    <x v="13"/>
  </r>
  <r>
    <n v="28"/>
    <s v="John Earle Dog Training Concept Development Reel"/>
    <s v="John and Brian are on a quest to change people's lives and rehabilitate dogs."/>
    <x v="14"/>
    <n v="12042"/>
    <x v="0"/>
    <s v="US"/>
    <s v="USD"/>
    <x v="28"/>
    <n v="1447715284"/>
    <b v="0"/>
    <n v="71"/>
    <b v="1"/>
    <s v="film &amp; video/television"/>
    <n v="100.35000000000001"/>
    <n v="169.6056338028169"/>
    <x v="0"/>
    <s v="television"/>
    <d v="2015-12-16T23:08:04"/>
    <x v="28"/>
    <x v="1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x v="29"/>
    <n v="1403453368"/>
    <b v="0"/>
    <n v="117"/>
    <b v="1"/>
    <s v="film &amp; video/television"/>
    <n v="123.33333333333334"/>
    <n v="31.623931623931625"/>
    <x v="0"/>
    <s v="television"/>
    <d v="2014-07-22T16:09:28"/>
    <x v="29"/>
    <x v="1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x v="30"/>
    <n v="1406012515"/>
    <b v="0"/>
    <n v="53"/>
    <b v="1"/>
    <s v="film &amp; video/television"/>
    <n v="101.29975"/>
    <n v="76.45264150943396"/>
    <x v="0"/>
    <s v="television"/>
    <d v="2014-08-21T07:01:55"/>
    <x v="30"/>
    <x v="1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x v="31"/>
    <n v="1452193234"/>
    <b v="0"/>
    <n v="1"/>
    <b v="1"/>
    <s v="film &amp; video/television"/>
    <n v="100"/>
    <n v="13"/>
    <x v="0"/>
    <s v="television"/>
    <d v="2016-01-25T19:00:34"/>
    <x v="31"/>
    <x v="18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x v="32"/>
    <n v="1459523017"/>
    <b v="0"/>
    <n v="89"/>
    <b v="1"/>
    <s v="film &amp; video/television"/>
    <n v="100.24604569420035"/>
    <n v="320.44943820224717"/>
    <x v="0"/>
    <s v="television"/>
    <d v="2016-05-13T03:59:00"/>
    <x v="32"/>
    <x v="19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x v="33"/>
    <n v="1444405901"/>
    <b v="0"/>
    <n v="64"/>
    <b v="1"/>
    <s v="film &amp; video/television"/>
    <n v="102.0952380952381"/>
    <n v="83.75"/>
    <x v="0"/>
    <s v="television"/>
    <d v="2015-11-08T16:51:41"/>
    <x v="33"/>
    <x v="13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x v="34"/>
    <n v="1405928601"/>
    <b v="0"/>
    <n v="68"/>
    <b v="1"/>
    <s v="film &amp; video/television"/>
    <n v="130.46153846153845"/>
    <n v="49.882352941176471"/>
    <x v="0"/>
    <s v="television"/>
    <d v="2014-08-05T07:43:21"/>
    <x v="34"/>
    <x v="20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x v="35"/>
    <n v="1428130814"/>
    <b v="0"/>
    <n v="28"/>
    <b v="1"/>
    <s v="film &amp; video/television"/>
    <n v="166.5"/>
    <n v="59.464285714285715"/>
    <x v="0"/>
    <s v="television"/>
    <d v="2015-04-28T00:00:00"/>
    <x v="35"/>
    <x v="21"/>
  </r>
  <r>
    <n v="36"/>
    <s v="THE LISTENING BOX"/>
    <s v="A modern day priest makes an unusual discovery, setting off a chain of events."/>
    <x v="12"/>
    <n v="8529"/>
    <x v="0"/>
    <s v="US"/>
    <s v="USD"/>
    <x v="36"/>
    <n v="1425540125"/>
    <b v="0"/>
    <n v="44"/>
    <b v="1"/>
    <s v="film &amp; video/television"/>
    <n v="142.15"/>
    <n v="193.84090909090909"/>
    <x v="0"/>
    <s v="television"/>
    <d v="2015-04-04T06:22:05"/>
    <x v="36"/>
    <x v="22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x v="37"/>
    <n v="1422463079"/>
    <b v="0"/>
    <n v="253"/>
    <b v="1"/>
    <s v="film &amp; video/television"/>
    <n v="183.44090909090909"/>
    <n v="159.51383399209487"/>
    <x v="0"/>
    <s v="television"/>
    <d v="2015-02-27T16:37:59"/>
    <x v="37"/>
    <x v="1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x v="38"/>
    <n v="1365643344"/>
    <b v="0"/>
    <n v="66"/>
    <b v="1"/>
    <s v="film &amp; video/television"/>
    <n v="110.04"/>
    <n v="41.68181818181818"/>
    <x v="0"/>
    <s v="television"/>
    <d v="2013-05-11T01:22:24"/>
    <x v="38"/>
    <x v="1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x v="39"/>
    <n v="1398388068"/>
    <b v="0"/>
    <n v="217"/>
    <b v="1"/>
    <s v="film &amp; video/television"/>
    <n v="130.98000000000002"/>
    <n v="150.89861751152074"/>
    <x v="0"/>
    <s v="television"/>
    <d v="2014-05-25T22:59:00"/>
    <x v="39"/>
    <x v="2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x v="40"/>
    <n v="1401426488"/>
    <b v="0"/>
    <n v="16"/>
    <b v="1"/>
    <s v="film &amp; video/television"/>
    <n v="101.35000000000001"/>
    <n v="126.6875"/>
    <x v="0"/>
    <s v="television"/>
    <d v="2014-06-19T04:00:00"/>
    <x v="40"/>
    <x v="24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x v="41"/>
    <n v="1409924354"/>
    <b v="0"/>
    <n v="19"/>
    <b v="1"/>
    <s v="film &amp; video/television"/>
    <n v="100"/>
    <n v="105.26315789473684"/>
    <x v="0"/>
    <s v="television"/>
    <d v="2014-10-05T13:39:14"/>
    <x v="41"/>
    <x v="1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x v="42"/>
    <n v="1417188026"/>
    <b v="0"/>
    <n v="169"/>
    <b v="1"/>
    <s v="film &amp; video/television"/>
    <n v="141.85714285714286"/>
    <n v="117.51479289940828"/>
    <x v="0"/>
    <s v="television"/>
    <d v="2014-12-28T15:20:26"/>
    <x v="42"/>
    <x v="1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x v="43"/>
    <n v="1402599486"/>
    <b v="0"/>
    <n v="263"/>
    <b v="1"/>
    <s v="film &amp; video/television"/>
    <n v="308.65999999999997"/>
    <n v="117.36121673003802"/>
    <x v="0"/>
    <s v="television"/>
    <d v="2014-07-13T00:00:00"/>
    <x v="43"/>
    <x v="25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x v="44"/>
    <n v="1408760537"/>
    <b v="0"/>
    <n v="15"/>
    <b v="1"/>
    <s v="film &amp; video/television"/>
    <n v="100"/>
    <n v="133.33333333333334"/>
    <x v="0"/>
    <s v="television"/>
    <d v="2014-10-07T02:22:17"/>
    <x v="44"/>
    <x v="26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x v="45"/>
    <n v="1459177107"/>
    <b v="0"/>
    <n v="61"/>
    <b v="1"/>
    <s v="film &amp; video/television"/>
    <n v="120"/>
    <n v="98.360655737704917"/>
    <x v="0"/>
    <s v="television"/>
    <d v="2016-04-27T14:58:27"/>
    <x v="45"/>
    <x v="1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x v="46"/>
    <n v="1447628974"/>
    <b v="0"/>
    <n v="45"/>
    <b v="1"/>
    <s v="film &amp; video/television"/>
    <n v="104.16666666666667"/>
    <n v="194.44444444444446"/>
    <x v="0"/>
    <s v="television"/>
    <d v="2015-12-15T23:09:34"/>
    <x v="46"/>
    <x v="1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x v="47"/>
    <n v="1413834007"/>
    <b v="0"/>
    <n v="70"/>
    <b v="1"/>
    <s v="film &amp; video/television"/>
    <n v="107.61100000000002"/>
    <n v="76.865000000000009"/>
    <x v="0"/>
    <s v="television"/>
    <d v="2014-12-19T20:40:07"/>
    <x v="47"/>
    <x v="2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x v="48"/>
    <n v="1422534260"/>
    <b v="0"/>
    <n v="38"/>
    <b v="1"/>
    <s v="film &amp; video/television"/>
    <n v="107.94999999999999"/>
    <n v="56.815789473684212"/>
    <x v="0"/>
    <s v="television"/>
    <d v="2015-03-01T12:00:00"/>
    <x v="48"/>
    <x v="28"/>
  </r>
  <r>
    <n v="49"/>
    <s v="Driving Jersey - Season Five"/>
    <s v="Driving Jersey is real people telling real stories."/>
    <x v="14"/>
    <n v="12000"/>
    <x v="0"/>
    <s v="US"/>
    <s v="USD"/>
    <x v="49"/>
    <n v="1443068045"/>
    <b v="0"/>
    <n v="87"/>
    <b v="1"/>
    <s v="film &amp; video/television"/>
    <n v="100"/>
    <n v="137.93103448275863"/>
    <x v="0"/>
    <s v="television"/>
    <d v="2015-10-24T04:14:05"/>
    <x v="49"/>
    <x v="1"/>
  </r>
  <r>
    <n v="50"/>
    <s v="The Love Lounge"/>
    <s v="A brand new dating show which helps one lucky lady find her Mr Right with difficult decisions to make along the way."/>
    <x v="20"/>
    <n v="600"/>
    <x v="0"/>
    <s v="GB"/>
    <s v="GBP"/>
    <x v="50"/>
    <n v="1419271458"/>
    <b v="0"/>
    <n v="22"/>
    <b v="1"/>
    <s v="film &amp; video/television"/>
    <n v="100"/>
    <n v="27.272727272727273"/>
    <x v="0"/>
    <s v="television"/>
    <d v="2015-01-30T17:00:00"/>
    <x v="50"/>
    <x v="29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x v="51"/>
    <n v="1436653037"/>
    <b v="0"/>
    <n v="119"/>
    <b v="1"/>
    <s v="film &amp; video/television"/>
    <n v="128.0181818181818"/>
    <n v="118.33613445378151"/>
    <x v="0"/>
    <s v="television"/>
    <d v="2015-08-10T22:17:17"/>
    <x v="51"/>
    <x v="1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x v="52"/>
    <n v="1403023846"/>
    <b v="0"/>
    <n v="52"/>
    <b v="1"/>
    <s v="film &amp; video/television"/>
    <n v="116.21"/>
    <n v="223.48076923076923"/>
    <x v="0"/>
    <s v="television"/>
    <d v="2014-07-17T16:50:46"/>
    <x v="52"/>
    <x v="1"/>
  </r>
  <r>
    <n v="53"/>
    <s v="Rolling out Vegan Mashup's Season 2"/>
    <s v="Delicious TV's Vegan Mashup launching season two on public television"/>
    <x v="9"/>
    <n v="3289"/>
    <x v="0"/>
    <s v="US"/>
    <s v="USD"/>
    <x v="53"/>
    <n v="1395407445"/>
    <b v="0"/>
    <n v="117"/>
    <b v="1"/>
    <s v="film &amp; video/television"/>
    <n v="109.63333333333334"/>
    <n v="28.111111111111111"/>
    <x v="0"/>
    <s v="television"/>
    <d v="2014-04-04T22:00:00"/>
    <x v="53"/>
    <x v="3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x v="54"/>
    <n v="1448471221"/>
    <b v="0"/>
    <n v="52"/>
    <b v="1"/>
    <s v="film &amp; video/television"/>
    <n v="101"/>
    <n v="194.23076923076923"/>
    <x v="0"/>
    <s v="television"/>
    <d v="2015-12-25T17:07:01"/>
    <x v="54"/>
    <x v="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x v="55"/>
    <n v="1462576516"/>
    <b v="0"/>
    <n v="86"/>
    <b v="1"/>
    <s v="film &amp; video/television"/>
    <n v="128.95348837209301"/>
    <n v="128.95348837209303"/>
    <x v="0"/>
    <s v="television"/>
    <d v="2016-05-27T23:15:16"/>
    <x v="55"/>
    <x v="31"/>
  </r>
  <r>
    <n v="56"/>
    <s v="Voxwomen Cycling Show"/>
    <s v="We want to see more women's cycling on TV - and we need your help to make it happen!"/>
    <x v="6"/>
    <n v="8581"/>
    <x v="0"/>
    <s v="GB"/>
    <s v="GBP"/>
    <x v="56"/>
    <n v="1432559424"/>
    <b v="0"/>
    <n v="174"/>
    <b v="1"/>
    <s v="film &amp; video/television"/>
    <n v="107.26249999999999"/>
    <n v="49.316091954022987"/>
    <x v="0"/>
    <s v="television"/>
    <d v="2015-06-08T16:00:00"/>
    <x v="56"/>
    <x v="32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x v="57"/>
    <n v="1427399962"/>
    <b v="0"/>
    <n v="69"/>
    <b v="1"/>
    <s v="film &amp; video/television"/>
    <n v="101.89999999999999"/>
    <n v="221.52173913043478"/>
    <x v="0"/>
    <s v="television"/>
    <d v="2015-04-25T19:59:22"/>
    <x v="57"/>
    <x v="1"/>
  </r>
  <r>
    <n v="58"/>
    <s v="Gloaming"/>
    <s v="Alex thought he knew how the world worked. You live, you die and it's over. He was very, very wrong."/>
    <x v="3"/>
    <n v="10291"/>
    <x v="0"/>
    <s v="US"/>
    <s v="USD"/>
    <x v="58"/>
    <n v="1413827572"/>
    <b v="0"/>
    <n v="75"/>
    <b v="1"/>
    <s v="film &amp; video/television"/>
    <n v="102.91"/>
    <n v="137.21333333333334"/>
    <x v="0"/>
    <s v="television"/>
    <d v="2014-11-19T18:52:52"/>
    <x v="58"/>
    <x v="1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x v="59"/>
    <n v="1439530776"/>
    <b v="0"/>
    <n v="33"/>
    <b v="1"/>
    <s v="film &amp; video/television"/>
    <n v="100.12570000000001"/>
    <n v="606.82242424242418"/>
    <x v="0"/>
    <s v="television"/>
    <d v="2015-09-14T21:00:00"/>
    <x v="59"/>
    <x v="33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x v="60"/>
    <n v="1393882717"/>
    <b v="0"/>
    <n v="108"/>
    <b v="1"/>
    <s v="film &amp; video/shorts"/>
    <n v="103.29622222222221"/>
    <n v="43.040092592592593"/>
    <x v="0"/>
    <s v="shorts"/>
    <d v="2014-03-23T00:00:00"/>
    <x v="60"/>
    <x v="34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x v="61"/>
    <n v="1368646357"/>
    <b v="0"/>
    <n v="23"/>
    <b v="1"/>
    <s v="film &amp; video/shorts"/>
    <n v="148.30000000000001"/>
    <n v="322.39130434782606"/>
    <x v="0"/>
    <s v="shorts"/>
    <d v="2013-06-06T19:32:37"/>
    <x v="61"/>
    <x v="35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x v="62"/>
    <n v="1360177878"/>
    <b v="0"/>
    <n v="48"/>
    <b v="1"/>
    <s v="film &amp; video/shorts"/>
    <n v="154.73333333333332"/>
    <n v="96.708333333333329"/>
    <x v="0"/>
    <s v="shorts"/>
    <d v="2013-03-03T19:11:18"/>
    <x v="62"/>
    <x v="36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x v="63"/>
    <n v="1386194013"/>
    <b v="0"/>
    <n v="64"/>
    <b v="1"/>
    <s v="film &amp; video/shorts"/>
    <n v="113.51849999999999"/>
    <n v="35.474531249999998"/>
    <x v="0"/>
    <s v="shorts"/>
    <d v="2013-12-28T04:59:00"/>
    <x v="63"/>
    <x v="37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x v="64"/>
    <n v="1370651181"/>
    <b v="0"/>
    <n v="24"/>
    <b v="1"/>
    <s v="film &amp; video/shorts"/>
    <n v="173.33333333333334"/>
    <n v="86.666666666666671"/>
    <x v="0"/>
    <s v="shorts"/>
    <d v="2013-07-08T00:26:21"/>
    <x v="64"/>
    <x v="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x v="65"/>
    <n v="1405453354"/>
    <b v="0"/>
    <n v="57"/>
    <b v="1"/>
    <s v="film &amp; video/shorts"/>
    <n v="107.52857142857141"/>
    <n v="132.05263157894737"/>
    <x v="0"/>
    <s v="shorts"/>
    <d v="2014-08-11T05:59:00"/>
    <x v="65"/>
    <x v="38"/>
  </r>
  <r>
    <n v="66"/>
    <s v="A Stagnant Fever: Short Film"/>
    <s v="A dark comedy set in the '60s about clinical depression and one night stands."/>
    <x v="13"/>
    <n v="2372"/>
    <x v="0"/>
    <s v="US"/>
    <s v="USD"/>
    <x v="66"/>
    <n v="1466281420"/>
    <b v="0"/>
    <n v="26"/>
    <b v="1"/>
    <s v="film &amp; video/shorts"/>
    <n v="118.6"/>
    <n v="91.230769230769226"/>
    <x v="0"/>
    <s v="shorts"/>
    <d v="2016-07-18T20:23:40"/>
    <x v="66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x v="67"/>
    <n v="1339768804"/>
    <b v="0"/>
    <n v="20"/>
    <b v="1"/>
    <s v="film &amp; video/shorts"/>
    <n v="116.25000000000001"/>
    <n v="116.25"/>
    <x v="0"/>
    <s v="shorts"/>
    <d v="2012-07-15T14:00:04"/>
    <x v="67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x v="68"/>
    <n v="1390570791"/>
    <b v="0"/>
    <n v="36"/>
    <b v="1"/>
    <s v="film &amp; video/shorts"/>
    <n v="127.16666666666667"/>
    <n v="21.194444444444443"/>
    <x v="0"/>
    <s v="shorts"/>
    <d v="2014-02-23T13:39:51"/>
    <x v="68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x v="69"/>
    <n v="1314765025"/>
    <b v="0"/>
    <n v="178"/>
    <b v="1"/>
    <s v="film &amp; video/shorts"/>
    <n v="110.9423"/>
    <n v="62.327134831460668"/>
    <x v="0"/>
    <s v="shorts"/>
    <d v="2011-10-02T06:59:00"/>
    <x v="69"/>
    <x v="39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x v="70"/>
    <n v="1309987845"/>
    <b v="0"/>
    <n v="17"/>
    <b v="1"/>
    <s v="film &amp; video/shorts"/>
    <n v="127.2"/>
    <n v="37.411764705882355"/>
    <x v="0"/>
    <s v="shorts"/>
    <d v="2011-09-04T21:30:45"/>
    <x v="70"/>
    <x v="14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x v="71"/>
    <n v="1333002657"/>
    <b v="0"/>
    <n v="32"/>
    <b v="1"/>
    <s v="film &amp; video/shorts"/>
    <n v="123.94444444444443"/>
    <n v="69.71875"/>
    <x v="0"/>
    <s v="shorts"/>
    <d v="2012-05-28T06:30:57"/>
    <x v="71"/>
    <x v="14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x v="72"/>
    <n v="1351210481"/>
    <b v="0"/>
    <n v="41"/>
    <b v="1"/>
    <s v="film &amp; video/shorts"/>
    <n v="108.40909090909091"/>
    <n v="58.170731707317074"/>
    <x v="0"/>
    <s v="shorts"/>
    <d v="2012-11-15T00:00:00"/>
    <x v="72"/>
    <x v="4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x v="73"/>
    <n v="1297620584"/>
    <b v="0"/>
    <n v="18"/>
    <b v="1"/>
    <s v="film &amp; video/shorts"/>
    <n v="100"/>
    <n v="50"/>
    <x v="0"/>
    <s v="shorts"/>
    <d v="2011-05-03T03:59:00"/>
    <x v="73"/>
    <x v="4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x v="74"/>
    <n v="1450784495"/>
    <b v="0"/>
    <n v="29"/>
    <b v="1"/>
    <s v="film &amp; video/shorts"/>
    <n v="112.93199999999999"/>
    <n v="19.471034482758618"/>
    <x v="0"/>
    <s v="shorts"/>
    <d v="2016-01-21T11:41:35"/>
    <x v="74"/>
    <x v="1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x v="75"/>
    <n v="1364101272"/>
    <b v="0"/>
    <n v="47"/>
    <b v="1"/>
    <s v="film &amp; video/shorts"/>
    <n v="115.42857142857143"/>
    <n v="85.957446808510639"/>
    <x v="0"/>
    <s v="shorts"/>
    <d v="2013-04-23T05:01:12"/>
    <x v="75"/>
    <x v="1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x v="76"/>
    <n v="1319819758"/>
    <b v="0"/>
    <n v="15"/>
    <b v="1"/>
    <s v="film &amp; video/shorts"/>
    <n v="153.33333333333334"/>
    <n v="30.666666666666668"/>
    <x v="0"/>
    <s v="shorts"/>
    <d v="2011-12-27T17:35:58"/>
    <x v="76"/>
    <x v="42"/>
  </r>
  <r>
    <n v="77"/>
    <s v="Jonah and the Crab"/>
    <s v="A short film about a boy searching for companionship in a hermit crab he finds on the beach."/>
    <x v="44"/>
    <n v="1570"/>
    <x v="0"/>
    <s v="US"/>
    <s v="USD"/>
    <x v="77"/>
    <n v="1332991717"/>
    <b v="0"/>
    <n v="26"/>
    <b v="1"/>
    <s v="film &amp; video/shorts"/>
    <n v="392.5"/>
    <n v="60.384615384615387"/>
    <x v="0"/>
    <s v="shorts"/>
    <d v="2012-05-21T02:59:00"/>
    <x v="77"/>
    <x v="43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x v="78"/>
    <n v="1471887121"/>
    <b v="0"/>
    <n v="35"/>
    <b v="1"/>
    <s v="film &amp; video/shorts"/>
    <n v="2702"/>
    <n v="38.6"/>
    <x v="0"/>
    <s v="shorts"/>
    <d v="2016-09-01T17:32:01"/>
    <x v="78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x v="79"/>
    <n v="1395859093"/>
    <b v="0"/>
    <n v="41"/>
    <b v="1"/>
    <s v="film &amp; video/shorts"/>
    <n v="127"/>
    <n v="40.268292682926827"/>
    <x v="0"/>
    <s v="shorts"/>
    <d v="2014-04-25T18:38:13"/>
    <x v="79"/>
    <x v="1"/>
  </r>
  <r>
    <n v="80"/>
    <s v="Swingers Anonymous"/>
    <s v="What would you do if you ended up at a swingers party with two dead bodies and $20,000 in drug money?"/>
    <x v="14"/>
    <n v="12870"/>
    <x v="0"/>
    <s v="US"/>
    <s v="USD"/>
    <x v="80"/>
    <n v="1383616856"/>
    <b v="0"/>
    <n v="47"/>
    <b v="1"/>
    <s v="film &amp; video/shorts"/>
    <n v="107.25"/>
    <n v="273.82978723404256"/>
    <x v="0"/>
    <s v="shorts"/>
    <d v="2013-12-10T02:00:56"/>
    <x v="80"/>
    <x v="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x v="81"/>
    <n v="1341892127"/>
    <b v="0"/>
    <n v="28"/>
    <b v="1"/>
    <s v="film &amp; video/shorts"/>
    <n v="198"/>
    <n v="53.035714285714285"/>
    <x v="0"/>
    <s v="shorts"/>
    <d v="2012-07-14T03:02:00"/>
    <x v="81"/>
    <x v="44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x v="82"/>
    <n v="1315597261"/>
    <b v="0"/>
    <n v="100"/>
    <b v="1"/>
    <s v="film &amp; video/shorts"/>
    <n v="100.01249999999999"/>
    <n v="40.005000000000003"/>
    <x v="0"/>
    <s v="shorts"/>
    <d v="2011-10-09T19:41:01"/>
    <x v="82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x v="83"/>
    <n v="1423320389"/>
    <b v="0"/>
    <n v="13"/>
    <b v="1"/>
    <s v="film &amp; video/shorts"/>
    <n v="102.49999999999999"/>
    <n v="15.76923076923077"/>
    <x v="0"/>
    <s v="shorts"/>
    <d v="2015-02-22T11:30:00"/>
    <x v="83"/>
    <x v="45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x v="84"/>
    <n v="1302891086"/>
    <b v="0"/>
    <n v="7"/>
    <b v="1"/>
    <s v="film &amp; video/shorts"/>
    <n v="100"/>
    <n v="71.428571428571431"/>
    <x v="0"/>
    <s v="shorts"/>
    <d v="2011-05-15T18:11:26"/>
    <x v="84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x v="85"/>
    <n v="1314154837"/>
    <b v="0"/>
    <n v="21"/>
    <b v="1"/>
    <s v="film &amp; video/shorts"/>
    <n v="125.49999999999999"/>
    <n v="71.714285714285708"/>
    <x v="0"/>
    <s v="shorts"/>
    <d v="2011-09-23T03:00:37"/>
    <x v="85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x v="86"/>
    <n v="1444828845"/>
    <b v="0"/>
    <n v="17"/>
    <b v="1"/>
    <s v="film &amp; video/shorts"/>
    <n v="106.46666666666667"/>
    <n v="375.76470588235293"/>
    <x v="0"/>
    <s v="shorts"/>
    <d v="2015-12-27T14:20:45"/>
    <x v="86"/>
    <x v="46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x v="87"/>
    <n v="1274705803"/>
    <b v="0"/>
    <n v="25"/>
    <b v="1"/>
    <s v="film &amp; video/shorts"/>
    <n v="104.60000000000001"/>
    <n v="104.6"/>
    <x v="0"/>
    <s v="shorts"/>
    <d v="2010-06-03T01:41:00"/>
    <x v="87"/>
    <x v="4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x v="88"/>
    <n v="1401205731"/>
    <b v="0"/>
    <n v="60"/>
    <b v="1"/>
    <s v="film &amp; video/shorts"/>
    <n v="102.85714285714285"/>
    <n v="60"/>
    <x v="0"/>
    <s v="shorts"/>
    <d v="2014-06-22T15:48:51"/>
    <x v="88"/>
    <x v="48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x v="89"/>
    <n v="1368036192"/>
    <b v="0"/>
    <n v="56"/>
    <b v="1"/>
    <s v="film &amp; video/shorts"/>
    <n v="115.06666666666668"/>
    <n v="123.28571428571429"/>
    <x v="0"/>
    <s v="shorts"/>
    <d v="2013-06-02T18:03:12"/>
    <x v="89"/>
    <x v="36"/>
  </r>
  <r>
    <n v="90"/>
    <s v="Help Get the Short Film Interior Design into Film Festivals!"/>
    <s v="We're looking for funding to help submit a short film to film festivals."/>
    <x v="2"/>
    <n v="502"/>
    <x v="0"/>
    <s v="US"/>
    <s v="USD"/>
    <x v="90"/>
    <n v="1307862499"/>
    <b v="0"/>
    <n v="16"/>
    <b v="1"/>
    <s v="film &amp; video/shorts"/>
    <n v="100.4"/>
    <n v="31.375"/>
    <x v="0"/>
    <s v="shorts"/>
    <d v="2011-07-12T07:08:19"/>
    <x v="9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x v="91"/>
    <n v="1300354764"/>
    <b v="0"/>
    <n v="46"/>
    <b v="1"/>
    <s v="film &amp; video/shorts"/>
    <n v="120"/>
    <n v="78.260869565217391"/>
    <x v="0"/>
    <s v="shorts"/>
    <d v="2011-05-17T09:39:24"/>
    <x v="91"/>
    <x v="49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x v="92"/>
    <n v="1481949983"/>
    <b v="0"/>
    <n v="43"/>
    <b v="1"/>
    <s v="film &amp; video/shorts"/>
    <n v="105.2"/>
    <n v="122.32558139534883"/>
    <x v="0"/>
    <s v="shorts"/>
    <d v="2017-02-01T08:00:00"/>
    <x v="92"/>
    <x v="5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x v="93"/>
    <n v="1338928537"/>
    <b v="0"/>
    <n v="15"/>
    <b v="1"/>
    <s v="film &amp; video/shorts"/>
    <n v="110.60000000000001"/>
    <n v="73.733333333333334"/>
    <x v="0"/>
    <s v="shorts"/>
    <d v="2012-07-03T21:00:00"/>
    <x v="93"/>
    <x v="5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x v="94"/>
    <n v="1395162822"/>
    <b v="0"/>
    <n v="12"/>
    <b v="1"/>
    <s v="film &amp; video/shorts"/>
    <n v="104"/>
    <n v="21.666666666666668"/>
    <x v="0"/>
    <s v="shorts"/>
    <d v="2014-04-07T17:13:42"/>
    <x v="94"/>
    <x v="5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x v="95"/>
    <n v="1327622841"/>
    <b v="0"/>
    <n v="21"/>
    <b v="1"/>
    <s v="film &amp; video/shorts"/>
    <n v="131.42857142857142"/>
    <n v="21.904761904761905"/>
    <x v="0"/>
    <s v="shorts"/>
    <d v="2012-02-26T00:07:21"/>
    <x v="95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x v="96"/>
    <n v="1274889241"/>
    <b v="0"/>
    <n v="34"/>
    <b v="1"/>
    <s v="film &amp; video/shorts"/>
    <n v="114.66666666666667"/>
    <n v="50.588235294117645"/>
    <x v="0"/>
    <s v="shorts"/>
    <d v="2010-08-01T03:00:00"/>
    <x v="96"/>
    <x v="53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x v="97"/>
    <n v="1307848482"/>
    <b v="0"/>
    <n v="8"/>
    <b v="1"/>
    <s v="film &amp; video/shorts"/>
    <n v="106.25"/>
    <n v="53.125"/>
    <x v="0"/>
    <s v="shorts"/>
    <d v="2011-07-12T03:14:42"/>
    <x v="97"/>
    <x v="1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x v="98"/>
    <n v="1351796674"/>
    <b v="0"/>
    <n v="60"/>
    <b v="1"/>
    <s v="film &amp; video/shorts"/>
    <n v="106.25"/>
    <n v="56.666666666666664"/>
    <x v="0"/>
    <s v="shorts"/>
    <d v="2012-12-07T23:30:00"/>
    <x v="98"/>
    <x v="54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x v="99"/>
    <n v="1387834799"/>
    <b v="0"/>
    <n v="39"/>
    <b v="1"/>
    <s v="film &amp; video/shorts"/>
    <n v="106.01933333333334"/>
    <n v="40.776666666666664"/>
    <x v="0"/>
    <s v="shorts"/>
    <d v="2014-01-22T21:39:59"/>
    <x v="99"/>
    <x v="1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x v="100"/>
    <n v="1350324286"/>
    <b v="0"/>
    <n v="26"/>
    <b v="1"/>
    <s v="film &amp; video/shorts"/>
    <n v="100"/>
    <n v="192.30769230769232"/>
    <x v="0"/>
    <s v="shorts"/>
    <d v="2012-11-04T19:04:46"/>
    <x v="100"/>
    <x v="5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x v="101"/>
    <n v="1356979110"/>
    <b v="0"/>
    <n v="35"/>
    <b v="1"/>
    <s v="film &amp; video/shorts"/>
    <n v="100"/>
    <n v="100"/>
    <x v="0"/>
    <s v="shorts"/>
    <d v="2013-01-24T18:38:30"/>
    <x v="101"/>
    <x v="56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x v="102"/>
    <n v="1290481733"/>
    <b v="0"/>
    <n v="65"/>
    <b v="1"/>
    <s v="film &amp; video/shorts"/>
    <n v="127.75000000000001"/>
    <n v="117.92307692307692"/>
    <x v="0"/>
    <s v="shorts"/>
    <d v="2010-12-23T03:08:53"/>
    <x v="102"/>
    <x v="1"/>
  </r>
  <r>
    <n v="103"/>
    <s v="I'M TWENTY SOMETHING"/>
    <s v="Three friends in their twenties are trying to do the impossible - have fun on a casual Friday night."/>
    <x v="46"/>
    <n v="1367"/>
    <x v="0"/>
    <s v="GB"/>
    <s v="GBP"/>
    <x v="103"/>
    <n v="1392232830"/>
    <b v="0"/>
    <n v="49"/>
    <b v="1"/>
    <s v="film &amp; video/shorts"/>
    <n v="105.15384615384616"/>
    <n v="27.897959183673468"/>
    <x v="0"/>
    <s v="shorts"/>
    <d v="2014-03-07T19:20:30"/>
    <x v="103"/>
    <x v="57"/>
  </r>
  <r>
    <n v="104"/>
    <s v="Good 'Ol Trumpet"/>
    <s v="UCF short film about an old man, his love for music, and his misplaced trumpet.  "/>
    <x v="2"/>
    <n v="600"/>
    <x v="0"/>
    <s v="US"/>
    <s v="USD"/>
    <x v="104"/>
    <n v="1299775266"/>
    <b v="0"/>
    <n v="10"/>
    <b v="1"/>
    <s v="film &amp; video/shorts"/>
    <n v="120"/>
    <n v="60"/>
    <x v="0"/>
    <s v="shorts"/>
    <d v="2011-04-03T01:00:00"/>
    <x v="104"/>
    <x v="58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x v="105"/>
    <n v="1461605020"/>
    <b v="0"/>
    <n v="60"/>
    <b v="1"/>
    <s v="film &amp; video/shorts"/>
    <n v="107.40909090909089"/>
    <n v="39.383333333333333"/>
    <x v="0"/>
    <s v="shorts"/>
    <d v="2016-05-14T00:00:00"/>
    <x v="105"/>
    <x v="59"/>
  </r>
  <r>
    <n v="106"/>
    <s v="LOST WEEKEND"/>
    <s v="A Boy. A Girl. A Car. A Serial Killer."/>
    <x v="10"/>
    <n v="5025"/>
    <x v="0"/>
    <s v="US"/>
    <s v="USD"/>
    <x v="106"/>
    <n v="1332182301"/>
    <b v="0"/>
    <n v="27"/>
    <b v="1"/>
    <s v="film &amp; video/shorts"/>
    <n v="100.49999999999999"/>
    <n v="186.11111111111111"/>
    <x v="0"/>
    <s v="shorts"/>
    <d v="2012-04-02T18:38:21"/>
    <x v="106"/>
    <x v="60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x v="107"/>
    <n v="1301787287"/>
    <b v="0"/>
    <n v="69"/>
    <b v="1"/>
    <s v="film &amp; video/shorts"/>
    <n v="102.46666666666667"/>
    <n v="111.37681159420291"/>
    <x v="0"/>
    <s v="shorts"/>
    <d v="2011-04-24T23:34:47"/>
    <x v="107"/>
    <x v="35"/>
  </r>
  <r>
    <n v="108"/>
    <s v="GLASS: A Love Story"/>
    <s v="When a man can't find love, his Google GLASS does the searching for him. A short film shot with Google Glass."/>
    <x v="15"/>
    <n v="3700"/>
    <x v="0"/>
    <s v="US"/>
    <s v="USD"/>
    <x v="108"/>
    <n v="1364827370"/>
    <b v="0"/>
    <n v="47"/>
    <b v="1"/>
    <s v="film &amp; video/shorts"/>
    <n v="246.66666666666669"/>
    <n v="78.723404255319153"/>
    <x v="0"/>
    <s v="shorts"/>
    <d v="2013-05-31T14:42:50"/>
    <x v="108"/>
    <x v="1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x v="109"/>
    <n v="1296088630"/>
    <b v="0"/>
    <n v="47"/>
    <b v="1"/>
    <s v="film &amp; video/shorts"/>
    <n v="219.49999999999997"/>
    <n v="46.702127659574465"/>
    <x v="0"/>
    <s v="shorts"/>
    <d v="2011-02-26T00:37:10"/>
    <x v="109"/>
    <x v="1"/>
  </r>
  <r>
    <n v="110"/>
    <s v="Earlids"/>
    <s v="Lee, an awkward teenager with sound-blocking earlids, must confront his self-isolation after a girl moves in next door."/>
    <x v="46"/>
    <n v="1700"/>
    <x v="0"/>
    <s v="US"/>
    <s v="USD"/>
    <x v="110"/>
    <n v="1381445253"/>
    <b v="0"/>
    <n v="26"/>
    <b v="1"/>
    <s v="film &amp; video/shorts"/>
    <n v="130.76923076923077"/>
    <n v="65.384615384615387"/>
    <x v="0"/>
    <s v="shorts"/>
    <d v="2013-11-14T05:59:00"/>
    <x v="110"/>
    <x v="61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x v="111"/>
    <n v="1430467187"/>
    <b v="0"/>
    <n v="53"/>
    <b v="1"/>
    <s v="film &amp; video/shorts"/>
    <n v="154.57142857142858"/>
    <n v="102.0754716981132"/>
    <x v="0"/>
    <s v="shorts"/>
    <d v="2015-05-31T07:59:47"/>
    <x v="111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x v="112"/>
    <n v="1395277318"/>
    <b v="0"/>
    <n v="81"/>
    <b v="1"/>
    <s v="film &amp; video/shorts"/>
    <n v="104"/>
    <n v="64.197530864197532"/>
    <x v="0"/>
    <s v="shorts"/>
    <d v="2014-04-13T02:00:00"/>
    <x v="112"/>
    <x v="62"/>
  </r>
  <r>
    <n v="113"/>
    <s v="&quot;The First Day&quot; by Julia Othmer- Music Video"/>
    <s v="A living memorial for all those dealing with trauma, grief and loss."/>
    <x v="10"/>
    <n v="7050"/>
    <x v="0"/>
    <s v="US"/>
    <s v="USD"/>
    <x v="113"/>
    <n v="1311963128"/>
    <b v="0"/>
    <n v="78"/>
    <b v="1"/>
    <s v="film &amp; video/shorts"/>
    <n v="141"/>
    <n v="90.384615384615387"/>
    <x v="0"/>
    <s v="shorts"/>
    <d v="2011-08-06T15:00:00"/>
    <x v="113"/>
    <x v="63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x v="114"/>
    <n v="1321252488"/>
    <b v="0"/>
    <n v="35"/>
    <b v="1"/>
    <s v="film &amp; video/shorts"/>
    <n v="103.33333333333334"/>
    <n v="88.571428571428569"/>
    <x v="0"/>
    <s v="shorts"/>
    <d v="2012-01-13T06:34:48"/>
    <x v="114"/>
    <x v="14"/>
  </r>
  <r>
    <n v="115"/>
    <s v="The World's Greatest Lover"/>
    <s v="Never judge a book (or a lover) by their cover."/>
    <x v="52"/>
    <n v="632"/>
    <x v="0"/>
    <s v="US"/>
    <s v="USD"/>
    <x v="115"/>
    <n v="1326217444"/>
    <b v="0"/>
    <n v="22"/>
    <b v="1"/>
    <s v="film &amp; video/shorts"/>
    <n v="140.44444444444443"/>
    <n v="28.727272727272727"/>
    <x v="0"/>
    <s v="shorts"/>
    <d v="2012-02-04T17:44:04"/>
    <x v="115"/>
    <x v="36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x v="116"/>
    <n v="1298289355"/>
    <b v="0"/>
    <n v="57"/>
    <b v="1"/>
    <s v="film &amp; video/shorts"/>
    <n v="113.65714285714286"/>
    <n v="69.78947368421052"/>
    <x v="0"/>
    <s v="shorts"/>
    <d v="2011-04-08T10:55:55"/>
    <x v="116"/>
    <x v="64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x v="117"/>
    <n v="1268337744"/>
    <b v="0"/>
    <n v="27"/>
    <b v="1"/>
    <s v="film &amp; video/shorts"/>
    <n v="100.49377777777779"/>
    <n v="167.48962962962963"/>
    <x v="0"/>
    <s v="shorts"/>
    <d v="2010-06-09T19:00:00"/>
    <x v="117"/>
    <x v="65"/>
  </r>
  <r>
    <n v="118"/>
    <s v="DENOUNCED - A Short Film"/>
    <s v="When a ruthless hit-man is 'denounced' from the mafia, his old enemies declare war."/>
    <x v="10"/>
    <n v="5651.58"/>
    <x v="0"/>
    <s v="US"/>
    <s v="USD"/>
    <x v="118"/>
    <n v="1309310236"/>
    <b v="0"/>
    <n v="39"/>
    <b v="1"/>
    <s v="film &amp; video/shorts"/>
    <n v="113.03159999999998"/>
    <n v="144.91230769230768"/>
    <x v="0"/>
    <s v="shorts"/>
    <d v="2011-07-29T01:17:16"/>
    <x v="118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x v="119"/>
    <n v="1310693986"/>
    <b v="0"/>
    <n v="37"/>
    <b v="1"/>
    <s v="film &amp; video/shorts"/>
    <n v="104.55692307692308"/>
    <n v="91.840540540540545"/>
    <x v="0"/>
    <s v="shorts"/>
    <d v="2011-08-13T23:00:00"/>
    <x v="119"/>
    <x v="6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x v="120"/>
    <n v="1472865107"/>
    <b v="0"/>
    <n v="1"/>
    <b v="0"/>
    <s v="film &amp; video/science fiction"/>
    <n v="1.4285714285714287E-2"/>
    <n v="10"/>
    <x v="0"/>
    <s v="science fiction"/>
    <d v="2016-10-03T01:11:47"/>
    <x v="120"/>
    <x v="1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x v="121"/>
    <n v="1427993710"/>
    <b v="0"/>
    <n v="1"/>
    <b v="0"/>
    <s v="film &amp; video/science fiction"/>
    <n v="3.3333333333333333E-2"/>
    <n v="1"/>
    <x v="0"/>
    <s v="science fiction"/>
    <d v="2015-04-18T10:16:00"/>
    <x v="121"/>
    <x v="67"/>
  </r>
  <r>
    <n v="122"/>
    <s v="The Time Jumper (Canceled)"/>
    <s v="My ambition for this knows no bounds.  Seeing Sephoria in a live-action is a dream of mine."/>
    <x v="55"/>
    <n v="0"/>
    <x v="1"/>
    <s v="US"/>
    <s v="USD"/>
    <x v="122"/>
    <n v="1470910907"/>
    <b v="0"/>
    <n v="0"/>
    <b v="0"/>
    <s v="film &amp; video/science fiction"/>
    <n v="0"/>
    <n v="0"/>
    <x v="0"/>
    <s v="science fiction"/>
    <d v="2016-10-10T10:21:47"/>
    <x v="122"/>
    <x v="14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x v="123"/>
    <n v="1411411564"/>
    <b v="0"/>
    <n v="6"/>
    <b v="0"/>
    <s v="film &amp; video/science fiction"/>
    <n v="0.27454545454545454"/>
    <n v="25.166666666666668"/>
    <x v="0"/>
    <s v="science fiction"/>
    <d v="2014-10-28T22:00:00"/>
    <x v="123"/>
    <x v="68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x v="124"/>
    <n v="1429568242"/>
    <b v="0"/>
    <n v="0"/>
    <b v="0"/>
    <s v="film &amp; video/science fiction"/>
    <n v="0"/>
    <n v="0"/>
    <x v="0"/>
    <s v="science fiction"/>
    <d v="2015-05-15T22:17:22"/>
    <x v="124"/>
    <x v="36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x v="125"/>
    <n v="1480981880"/>
    <b v="0"/>
    <n v="6"/>
    <b v="0"/>
    <s v="film &amp; video/science fiction"/>
    <n v="14.000000000000002"/>
    <n v="11.666666666666666"/>
    <x v="0"/>
    <s v="science fiction"/>
    <d v="2017-02-03T23:51:20"/>
    <x v="125"/>
    <x v="14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x v="126"/>
    <n v="1431353337"/>
    <b v="0"/>
    <n v="13"/>
    <b v="0"/>
    <s v="film &amp; video/science fiction"/>
    <n v="5.548"/>
    <n v="106.69230769230769"/>
    <x v="0"/>
    <s v="science fiction"/>
    <d v="2015-06-11T02:00:00"/>
    <x v="126"/>
    <x v="69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x v="127"/>
    <n v="1425481141"/>
    <b v="0"/>
    <n v="4"/>
    <b v="0"/>
    <s v="film &amp; video/science fiction"/>
    <n v="2.375"/>
    <n v="47.5"/>
    <x v="0"/>
    <s v="science fiction"/>
    <d v="2015-04-03T13:59:01"/>
    <x v="127"/>
    <x v="70"/>
  </r>
  <r>
    <n v="128"/>
    <s v="Ralphi3 (Canceled)"/>
    <s v="A Science Fiction film filled with entertainment and Excitement"/>
    <x v="57"/>
    <n v="1867"/>
    <x v="1"/>
    <s v="US"/>
    <s v="USD"/>
    <x v="128"/>
    <n v="1473917293"/>
    <b v="0"/>
    <n v="6"/>
    <b v="0"/>
    <s v="film &amp; video/science fiction"/>
    <n v="1.867"/>
    <n v="311.16666666666669"/>
    <x v="0"/>
    <s v="science fiction"/>
    <d v="2016-10-20T05:28:13"/>
    <x v="128"/>
    <x v="6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x v="129"/>
    <n v="1409524183"/>
    <b v="0"/>
    <n v="0"/>
    <b v="0"/>
    <s v="film &amp; video/science fiction"/>
    <n v="0"/>
    <n v="0"/>
    <x v="0"/>
    <s v="science fiction"/>
    <d v="2014-10-30T22:29:43"/>
    <x v="129"/>
    <x v="14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x v="130"/>
    <n v="1400536692"/>
    <b v="0"/>
    <n v="0"/>
    <b v="0"/>
    <s v="film &amp; video/science fiction"/>
    <n v="0"/>
    <n v="0"/>
    <x v="0"/>
    <s v="science fiction"/>
    <d v="2014-06-16T20:16:00"/>
    <x v="130"/>
    <x v="71"/>
  </r>
  <r>
    <n v="131"/>
    <s v="I (Canceled)"/>
    <s v="I"/>
    <x v="38"/>
    <n v="0"/>
    <x v="1"/>
    <s v="US"/>
    <s v="USD"/>
    <x v="131"/>
    <n v="1466453161"/>
    <b v="0"/>
    <n v="0"/>
    <b v="0"/>
    <s v="film &amp; video/science fiction"/>
    <n v="0"/>
    <n v="0"/>
    <x v="0"/>
    <s v="science fiction"/>
    <d v="2016-07-06T00:00:00"/>
    <x v="131"/>
    <x v="7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x v="132"/>
    <n v="1411500607"/>
    <b v="0"/>
    <n v="81"/>
    <b v="0"/>
    <s v="film &amp; video/science fiction"/>
    <n v="9.5687499999999996"/>
    <n v="94.506172839506178"/>
    <x v="0"/>
    <s v="science fiction"/>
    <d v="2014-11-07T20:30:07"/>
    <x v="132"/>
    <x v="73"/>
  </r>
  <r>
    <n v="133"/>
    <s v="Demon Women from outer space (Canceled)"/>
    <s v="Invasion from outer space sights, to weird to imagine destruction too monstrous to escape"/>
    <x v="59"/>
    <n v="0"/>
    <x v="1"/>
    <s v="US"/>
    <s v="USD"/>
    <x v="133"/>
    <n v="1462130584"/>
    <b v="0"/>
    <n v="0"/>
    <b v="0"/>
    <s v="film &amp; video/science fiction"/>
    <n v="0"/>
    <n v="0"/>
    <x v="0"/>
    <s v="science fiction"/>
    <d v="2016-05-31T17:31:00"/>
    <x v="133"/>
    <x v="74"/>
  </r>
  <r>
    <n v="134"/>
    <s v="MARLEY'S GHOST (AMBASSADORS OF STEAM) (Canceled)"/>
    <s v="steampunk  remake of &quot;a Christmas carol&quot;"/>
    <x v="10"/>
    <n v="0"/>
    <x v="1"/>
    <s v="US"/>
    <s v="USD"/>
    <x v="134"/>
    <n v="1438811418"/>
    <b v="0"/>
    <n v="0"/>
    <b v="0"/>
    <s v="film &amp; video/science fiction"/>
    <n v="0"/>
    <n v="0"/>
    <x v="0"/>
    <s v="science fiction"/>
    <d v="2015-09-04T17:00:00"/>
    <x v="134"/>
    <x v="75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x v="135"/>
    <n v="1401354597"/>
    <b v="0"/>
    <n v="5"/>
    <b v="0"/>
    <s v="film &amp; video/science fiction"/>
    <n v="13.433333333333334"/>
    <n v="80.599999999999994"/>
    <x v="0"/>
    <s v="science fiction"/>
    <d v="2014-07-01T19:00:00"/>
    <x v="135"/>
    <x v="76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x v="136"/>
    <n v="1427968234"/>
    <b v="0"/>
    <n v="0"/>
    <b v="0"/>
    <s v="film &amp; video/science fiction"/>
    <n v="0"/>
    <n v="0"/>
    <x v="0"/>
    <s v="science fiction"/>
    <d v="2015-05-16T10:16:00"/>
    <x v="136"/>
    <x v="77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x v="137"/>
    <n v="1440337593"/>
    <b v="0"/>
    <n v="0"/>
    <b v="0"/>
    <s v="film &amp; video/science fiction"/>
    <n v="0"/>
    <n v="0"/>
    <x v="0"/>
    <s v="science fiction"/>
    <d v="2015-10-12T13:46:33"/>
    <x v="137"/>
    <x v="78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x v="138"/>
    <n v="1435731041"/>
    <b v="0"/>
    <n v="58"/>
    <b v="0"/>
    <s v="film &amp; video/science fiction"/>
    <n v="3.1413333333333333"/>
    <n v="81.241379310344826"/>
    <x v="0"/>
    <s v="science fiction"/>
    <d v="2015-08-01T04:59:00"/>
    <x v="138"/>
    <x v="79"/>
  </r>
  <r>
    <n v="139"/>
    <s v="Roman Dead (Canceled)"/>
    <s v="When  Rome is infected with a zombie plague, Lucius Agrippa and a small group fights for survival"/>
    <x v="2"/>
    <n v="500"/>
    <x v="1"/>
    <s v="US"/>
    <s v="USD"/>
    <x v="139"/>
    <n v="1435874772"/>
    <b v="0"/>
    <n v="1"/>
    <b v="0"/>
    <s v="film &amp; video/science fiction"/>
    <n v="100"/>
    <n v="500"/>
    <x v="0"/>
    <s v="science fiction"/>
    <d v="2015-07-12T22:06:12"/>
    <x v="139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x v="140"/>
    <n v="1424234732"/>
    <b v="0"/>
    <n v="0"/>
    <b v="0"/>
    <s v="film &amp; video/science fiction"/>
    <n v="0"/>
    <n v="0"/>
    <x v="0"/>
    <s v="science fiction"/>
    <d v="2015-03-20T03:45:32"/>
    <x v="140"/>
    <x v="7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x v="141"/>
    <n v="1429155623"/>
    <b v="0"/>
    <n v="28"/>
    <b v="0"/>
    <s v="film &amp; video/science fiction"/>
    <n v="10.775"/>
    <n v="46.178571428571431"/>
    <x v="0"/>
    <s v="science fiction"/>
    <d v="2015-05-31T03:40:23"/>
    <x v="141"/>
    <x v="26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x v="142"/>
    <n v="1414358778"/>
    <b v="0"/>
    <n v="1"/>
    <b v="0"/>
    <s v="film &amp; video/science fiction"/>
    <n v="0.33333333333333337"/>
    <n v="10"/>
    <x v="0"/>
    <s v="science fiction"/>
    <d v="2014-11-16T22:26:18"/>
    <x v="142"/>
    <x v="80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x v="143"/>
    <n v="1467941542"/>
    <b v="0"/>
    <n v="0"/>
    <b v="0"/>
    <s v="film &amp; video/science fiction"/>
    <n v="0"/>
    <n v="0"/>
    <x v="0"/>
    <s v="science fiction"/>
    <d v="2016-09-03T05:55:00"/>
    <x v="143"/>
    <x v="81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x v="144"/>
    <n v="1423765072"/>
    <b v="0"/>
    <n v="37"/>
    <b v="0"/>
    <s v="film &amp; video/science fiction"/>
    <n v="27.6"/>
    <n v="55.945945945945944"/>
    <x v="0"/>
    <s v="science fiction"/>
    <d v="2015-04-13T17:17:52"/>
    <x v="144"/>
    <x v="8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x v="145"/>
    <n v="1436965252"/>
    <b v="0"/>
    <n v="9"/>
    <b v="0"/>
    <s v="film &amp; video/science fiction"/>
    <n v="7.5111111111111111"/>
    <n v="37.555555555555557"/>
    <x v="0"/>
    <s v="science fiction"/>
    <d v="2015-08-11T13:00:52"/>
    <x v="145"/>
    <x v="83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x v="146"/>
    <n v="1479514998"/>
    <b v="0"/>
    <n v="3"/>
    <b v="0"/>
    <s v="film &amp; video/science fiction"/>
    <n v="0.57499999999999996"/>
    <n v="38.333333333333336"/>
    <x v="0"/>
    <s v="science fiction"/>
    <d v="2017-01-18T00:23:18"/>
    <x v="146"/>
    <x v="14"/>
  </r>
  <r>
    <n v="147"/>
    <s v="Consumed (Static Air) (Canceled)"/>
    <s v="Film makers catch live footage beyond their wildest dreams."/>
    <x v="39"/>
    <n v="0"/>
    <x v="1"/>
    <s v="GB"/>
    <s v="GBP"/>
    <x v="147"/>
    <n v="1417026340"/>
    <b v="0"/>
    <n v="0"/>
    <b v="0"/>
    <s v="film &amp; video/science fiction"/>
    <n v="0"/>
    <n v="0"/>
    <x v="0"/>
    <s v="science fiction"/>
    <d v="2015-01-08T18:18:00"/>
    <x v="147"/>
    <x v="84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x v="148"/>
    <n v="1453963536"/>
    <b v="0"/>
    <n v="2"/>
    <b v="0"/>
    <s v="film &amp; video/science fiction"/>
    <n v="0.08"/>
    <n v="20"/>
    <x v="0"/>
    <s v="science fiction"/>
    <d v="2016-02-27T06:45:36"/>
    <x v="148"/>
    <x v="1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x v="149"/>
    <n v="1416888470"/>
    <b v="0"/>
    <n v="6"/>
    <b v="0"/>
    <s v="film &amp; video/science fiction"/>
    <n v="0.91999999999999993"/>
    <n v="15.333333333333334"/>
    <x v="0"/>
    <s v="science fiction"/>
    <d v="2014-12-25T08:00:00"/>
    <x v="149"/>
    <x v="85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x v="150"/>
    <n v="1427428382"/>
    <b v="0"/>
    <n v="67"/>
    <b v="0"/>
    <s v="film &amp; video/science fiction"/>
    <n v="23.163076923076922"/>
    <n v="449.43283582089555"/>
    <x v="0"/>
    <s v="science fiction"/>
    <d v="2015-05-26T03:53:02"/>
    <x v="150"/>
    <x v="14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x v="151"/>
    <n v="1429449191"/>
    <b v="0"/>
    <n v="5"/>
    <b v="0"/>
    <s v="film &amp; video/science fiction"/>
    <n v="5.5999999999999994E-2"/>
    <n v="28"/>
    <x v="0"/>
    <s v="science fiction"/>
    <d v="2015-06-18T13:13:11"/>
    <x v="151"/>
    <x v="14"/>
  </r>
  <r>
    <n v="152"/>
    <s v="The Great Dark (Canceled)"/>
    <s v="The Great Dark is a journey through the unimaginable...and un foreseeable..."/>
    <x v="66"/>
    <n v="30"/>
    <x v="1"/>
    <s v="US"/>
    <s v="USD"/>
    <x v="152"/>
    <n v="1408845100"/>
    <b v="0"/>
    <n v="2"/>
    <b v="0"/>
    <s v="film &amp; video/science fiction"/>
    <n v="7.8947368421052634E-3"/>
    <n v="15"/>
    <x v="0"/>
    <s v="science fiction"/>
    <d v="2014-09-23T01:51:40"/>
    <x v="152"/>
    <x v="1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x v="153"/>
    <n v="1413900244"/>
    <b v="0"/>
    <n v="10"/>
    <b v="0"/>
    <s v="film &amp; video/science fiction"/>
    <n v="0.71799999999999997"/>
    <n v="35.9"/>
    <x v="0"/>
    <s v="science fiction"/>
    <d v="2014-12-02T15:04:04"/>
    <x v="153"/>
    <x v="86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x v="154"/>
    <n v="1429621695"/>
    <b v="0"/>
    <n v="3"/>
    <b v="0"/>
    <s v="film &amp; video/science fiction"/>
    <n v="2.666666666666667"/>
    <n v="13.333333333333334"/>
    <x v="0"/>
    <s v="science fiction"/>
    <d v="2015-06-03T13:08:15"/>
    <x v="154"/>
    <x v="87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x v="155"/>
    <n v="1434201935"/>
    <b v="0"/>
    <n v="4"/>
    <b v="0"/>
    <s v="film &amp; video/science fiction"/>
    <n v="6.0000000000000001E-3"/>
    <n v="20.25"/>
    <x v="0"/>
    <s v="science fiction"/>
    <d v="2015-07-23T13:25:35"/>
    <x v="155"/>
    <x v="4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x v="156"/>
    <n v="1401850796"/>
    <b v="0"/>
    <n v="15"/>
    <b v="0"/>
    <s v="film &amp; video/science fiction"/>
    <n v="5.0999999999999996"/>
    <n v="119"/>
    <x v="0"/>
    <s v="science fiction"/>
    <d v="2014-08-03T02:59:56"/>
    <x v="156"/>
    <x v="14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x v="157"/>
    <n v="1453931572"/>
    <b v="0"/>
    <n v="2"/>
    <b v="0"/>
    <s v="film &amp; video/science fiction"/>
    <n v="0.26711185308848079"/>
    <n v="4"/>
    <x v="0"/>
    <s v="science fiction"/>
    <d v="2016-02-26T21:52:52"/>
    <x v="157"/>
    <x v="1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x v="158"/>
    <n v="1411350628"/>
    <b v="0"/>
    <n v="0"/>
    <b v="0"/>
    <s v="film &amp; video/science fiction"/>
    <n v="0"/>
    <n v="0"/>
    <x v="0"/>
    <s v="science fiction"/>
    <d v="2014-10-22T01:50:28"/>
    <x v="158"/>
    <x v="1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x v="159"/>
    <n v="1464085545"/>
    <b v="0"/>
    <n v="1"/>
    <b v="0"/>
    <s v="film &amp; video/science fiction"/>
    <n v="2E-3"/>
    <n v="10"/>
    <x v="0"/>
    <s v="science fiction"/>
    <d v="2016-07-03T10:25:45"/>
    <x v="159"/>
    <x v="4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x v="160"/>
    <n v="1434491691"/>
    <b v="0"/>
    <n v="0"/>
    <b v="0"/>
    <s v="film &amp; video/drama"/>
    <n v="0"/>
    <n v="0"/>
    <x v="0"/>
    <s v="drama"/>
    <d v="2015-08-15T21:54:51"/>
    <x v="160"/>
    <x v="14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x v="161"/>
    <n v="1401726595"/>
    <b v="0"/>
    <n v="1"/>
    <b v="0"/>
    <s v="film &amp; video/drama"/>
    <n v="0.01"/>
    <n v="5"/>
    <x v="0"/>
    <s v="drama"/>
    <d v="2014-07-02T16:29:55"/>
    <x v="161"/>
    <x v="1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x v="162"/>
    <n v="1405393356"/>
    <b v="0"/>
    <n v="10"/>
    <b v="0"/>
    <s v="film &amp; video/drama"/>
    <n v="15.535714285714286"/>
    <n v="43.5"/>
    <x v="0"/>
    <s v="drama"/>
    <d v="2014-08-16T23:42:00"/>
    <x v="162"/>
    <x v="88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x v="163"/>
    <n v="1440716654"/>
    <b v="0"/>
    <n v="0"/>
    <b v="0"/>
    <s v="film &amp; video/drama"/>
    <n v="0"/>
    <n v="0"/>
    <x v="0"/>
    <s v="drama"/>
    <d v="2015-10-01T00:00:00"/>
    <x v="163"/>
    <x v="89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x v="164"/>
    <n v="1405966701"/>
    <b v="0"/>
    <n v="7"/>
    <b v="0"/>
    <s v="film &amp; video/drama"/>
    <n v="0.53333333333333333"/>
    <n v="91.428571428571431"/>
    <x v="0"/>
    <s v="drama"/>
    <d v="2014-09-19T18:18:21"/>
    <x v="164"/>
    <x v="14"/>
  </r>
  <r>
    <n v="165"/>
    <s v="NET"/>
    <s v="A teacher. A boy. The beach and a heatwave that drove them all insane."/>
    <x v="73"/>
    <n v="0"/>
    <x v="2"/>
    <s v="GB"/>
    <s v="GBP"/>
    <x v="165"/>
    <n v="1450021724"/>
    <b v="0"/>
    <n v="0"/>
    <b v="0"/>
    <s v="film &amp; video/drama"/>
    <n v="0"/>
    <n v="0"/>
    <x v="0"/>
    <s v="drama"/>
    <d v="2016-01-12T15:48:44"/>
    <x v="165"/>
    <x v="1"/>
  </r>
  <r>
    <n v="166"/>
    <s v="Pressure"/>
    <s v="A young teen makes a bad decision after joining gang and the film expresses his choices that led him to that point."/>
    <x v="10"/>
    <n v="3000"/>
    <x v="2"/>
    <s v="US"/>
    <s v="USD"/>
    <x v="166"/>
    <n v="1481939362"/>
    <b v="0"/>
    <n v="1"/>
    <b v="0"/>
    <s v="film &amp; video/drama"/>
    <n v="60"/>
    <n v="3000"/>
    <x v="0"/>
    <s v="drama"/>
    <d v="2017-01-16T01:49:22"/>
    <x v="166"/>
    <x v="1"/>
  </r>
  <r>
    <n v="167"/>
    <s v="Past"/>
    <s v="A young man experiences a tragedy and has the opportunity to go back and learn from his mistakes and find out his true self."/>
    <x v="74"/>
    <n v="11"/>
    <x v="2"/>
    <s v="US"/>
    <s v="USD"/>
    <x v="167"/>
    <n v="1433542535"/>
    <b v="0"/>
    <n v="2"/>
    <b v="0"/>
    <s v="film &amp; video/drama"/>
    <n v="0.01"/>
    <n v="5.5"/>
    <x v="0"/>
    <s v="drama"/>
    <d v="2015-08-04T22:15:35"/>
    <x v="167"/>
    <x v="14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x v="168"/>
    <n v="1424203370"/>
    <b v="0"/>
    <n v="3"/>
    <b v="0"/>
    <s v="film &amp; video/drama"/>
    <n v="4.0625"/>
    <n v="108.33333333333333"/>
    <x v="0"/>
    <s v="drama"/>
    <d v="2015-03-19T19:02:50"/>
    <x v="168"/>
    <x v="7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x v="169"/>
    <n v="1411042059"/>
    <b v="0"/>
    <n v="10"/>
    <b v="0"/>
    <s v="film &amp; video/drama"/>
    <n v="22.400000000000002"/>
    <n v="56"/>
    <x v="0"/>
    <s v="drama"/>
    <d v="2014-10-18T12:07:39"/>
    <x v="169"/>
    <x v="1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x v="170"/>
    <n v="1438385283"/>
    <b v="0"/>
    <n v="10"/>
    <b v="0"/>
    <s v="film &amp; video/drama"/>
    <n v="3.25"/>
    <n v="32.5"/>
    <x v="0"/>
    <s v="drama"/>
    <d v="2015-08-30T05:28:00"/>
    <x v="170"/>
    <x v="9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x v="171"/>
    <n v="1465791614"/>
    <b v="0"/>
    <n v="1"/>
    <b v="0"/>
    <s v="film &amp; video/drama"/>
    <n v="2E-3"/>
    <n v="1"/>
    <x v="0"/>
    <s v="drama"/>
    <d v="2016-08-12T04:20:14"/>
    <x v="171"/>
    <x v="14"/>
  </r>
  <r>
    <n v="172"/>
    <s v="The Blind Dolphin Story"/>
    <s v="A short film on the rarest mammal and the second most endangered freshwater river dolphin, in Pakistan."/>
    <x v="75"/>
    <n v="0"/>
    <x v="2"/>
    <s v="US"/>
    <s v="USD"/>
    <x v="172"/>
    <n v="1423733323"/>
    <b v="0"/>
    <n v="0"/>
    <b v="0"/>
    <s v="film &amp; video/drama"/>
    <n v="0"/>
    <n v="0"/>
    <x v="0"/>
    <s v="drama"/>
    <d v="2015-03-19T08:28:43"/>
    <x v="172"/>
    <x v="91"/>
  </r>
  <r>
    <n v="173"/>
    <s v="7 Sins"/>
    <s v="This is a film inspired by Quentin Tarantino, I want to make a film thats entertaining yet gritty. 7 Sins is in pre-production."/>
    <x v="76"/>
    <n v="0"/>
    <x v="2"/>
    <s v="GB"/>
    <s v="GBP"/>
    <x v="173"/>
    <n v="1422539108"/>
    <b v="0"/>
    <n v="0"/>
    <b v="0"/>
    <s v="film &amp; video/drama"/>
    <n v="0"/>
    <n v="0"/>
    <x v="0"/>
    <s v="drama"/>
    <d v="2015-02-28T13:45:08"/>
    <x v="173"/>
    <x v="1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x v="174"/>
    <n v="1425924776"/>
    <b v="0"/>
    <n v="0"/>
    <b v="0"/>
    <s v="film &amp; video/drama"/>
    <n v="0"/>
    <n v="0"/>
    <x v="0"/>
    <s v="drama"/>
    <d v="2015-05-08T18:12:56"/>
    <x v="174"/>
    <x v="14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x v="175"/>
    <n v="1407177611"/>
    <b v="0"/>
    <n v="26"/>
    <b v="0"/>
    <s v="film &amp; video/drama"/>
    <n v="6.4850000000000003"/>
    <n v="49.884615384615387"/>
    <x v="0"/>
    <s v="drama"/>
    <d v="2014-08-29T18:40:11"/>
    <x v="175"/>
    <x v="36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x v="176"/>
    <n v="1436211999"/>
    <b v="0"/>
    <n v="0"/>
    <b v="0"/>
    <s v="film &amp; video/drama"/>
    <n v="0"/>
    <n v="0"/>
    <x v="0"/>
    <s v="drama"/>
    <d v="2015-08-05T19:46:39"/>
    <x v="176"/>
    <x v="1"/>
  </r>
  <r>
    <n v="177"/>
    <s v="The Good Samaritan"/>
    <s v="I'm making a modern day version of the bible story &quot; The Good Samaritan&quot;"/>
    <x v="52"/>
    <n v="180"/>
    <x v="2"/>
    <s v="US"/>
    <s v="USD"/>
    <x v="177"/>
    <n v="1425690526"/>
    <b v="0"/>
    <n v="7"/>
    <b v="0"/>
    <s v="film &amp; video/drama"/>
    <n v="40"/>
    <n v="25.714285714285715"/>
    <x v="0"/>
    <s v="drama"/>
    <d v="2015-03-24T00:08:46"/>
    <x v="177"/>
    <x v="92"/>
  </r>
  <r>
    <n v="178"/>
    <s v="El viaje de LucÃ­a"/>
    <s v="El viaje de LucÃ­a es un largometraje de ficciÃ³n con temÃ¡tica sobre el cÃ¡ncer infantil."/>
    <x v="69"/>
    <n v="0"/>
    <x v="2"/>
    <s v="ES"/>
    <s v="EUR"/>
    <x v="178"/>
    <n v="1445986545"/>
    <b v="0"/>
    <n v="0"/>
    <b v="0"/>
    <s v="film &amp; video/drama"/>
    <n v="0"/>
    <n v="0"/>
    <x v="0"/>
    <s v="drama"/>
    <d v="2015-11-26T23:55:45"/>
    <x v="178"/>
    <x v="13"/>
  </r>
  <r>
    <n v="179"/>
    <s v="Sustain: A Film About Survival"/>
    <s v="A feature-length film about how three people survive in a diseased world."/>
    <x v="28"/>
    <n v="200"/>
    <x v="2"/>
    <s v="US"/>
    <s v="USD"/>
    <x v="179"/>
    <n v="1454464555"/>
    <b v="0"/>
    <n v="2"/>
    <b v="0"/>
    <s v="film &amp; video/drama"/>
    <n v="20"/>
    <n v="100"/>
    <x v="0"/>
    <s v="drama"/>
    <d v="2016-03-04T01:55:55"/>
    <x v="179"/>
    <x v="1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x v="180"/>
    <n v="1425512843"/>
    <b v="0"/>
    <n v="13"/>
    <b v="0"/>
    <s v="film &amp; video/drama"/>
    <n v="33.416666666666664"/>
    <n v="30.846153846153847"/>
    <x v="0"/>
    <s v="drama"/>
    <d v="2015-04-13T19:00:00"/>
    <x v="180"/>
    <x v="93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x v="181"/>
    <n v="1432403295"/>
    <b v="0"/>
    <n v="4"/>
    <b v="0"/>
    <s v="film &amp; video/drama"/>
    <n v="21.092608822670172"/>
    <n v="180.5"/>
    <x v="0"/>
    <s v="drama"/>
    <d v="2015-06-22T17:48:15"/>
    <x v="181"/>
    <x v="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x v="182"/>
    <n v="1481156232"/>
    <b v="0"/>
    <n v="0"/>
    <b v="0"/>
    <s v="film &amp; video/drama"/>
    <n v="0"/>
    <n v="0"/>
    <x v="0"/>
    <s v="drama"/>
    <d v="2017-01-07T00:17:12"/>
    <x v="182"/>
    <x v="1"/>
  </r>
  <r>
    <n v="183"/>
    <s v="Three Little Words"/>
    <s v="Don't kill me until I meet my Dad"/>
    <x v="78"/>
    <n v="4482"/>
    <x v="2"/>
    <s v="GB"/>
    <s v="GBP"/>
    <x v="183"/>
    <n v="1414438010"/>
    <b v="0"/>
    <n v="12"/>
    <b v="0"/>
    <s v="film &amp; video/drama"/>
    <n v="35.856000000000002"/>
    <n v="373.5"/>
    <x v="0"/>
    <s v="drama"/>
    <d v="2014-11-26T20:26:50"/>
    <x v="183"/>
    <x v="1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x v="184"/>
    <n v="1404586762"/>
    <b v="0"/>
    <n v="2"/>
    <b v="0"/>
    <s v="film &amp; video/drama"/>
    <n v="3.4000000000000004"/>
    <n v="25.5"/>
    <x v="0"/>
    <s v="drama"/>
    <d v="2014-09-01T03:59:00"/>
    <x v="184"/>
    <x v="94"/>
  </r>
  <r>
    <n v="185"/>
    <s v="BLANK Short Movie"/>
    <s v="Love has no boundaries!"/>
    <x v="79"/>
    <n v="2200"/>
    <x v="2"/>
    <s v="NO"/>
    <s v="NOK"/>
    <x v="185"/>
    <n v="1468965139"/>
    <b v="0"/>
    <n v="10"/>
    <b v="0"/>
    <s v="film &amp; video/drama"/>
    <n v="5.5"/>
    <n v="220"/>
    <x v="0"/>
    <s v="drama"/>
    <d v="2016-08-18T21:52:19"/>
    <x v="185"/>
    <x v="1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x v="186"/>
    <n v="1485977434"/>
    <b v="0"/>
    <n v="0"/>
    <b v="0"/>
    <s v="film &amp; video/drama"/>
    <n v="0"/>
    <n v="0"/>
    <x v="0"/>
    <s v="drama"/>
    <d v="2017-03-03T20:00:00"/>
    <x v="186"/>
    <x v="95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x v="187"/>
    <n v="1435383457"/>
    <b v="0"/>
    <n v="5"/>
    <b v="0"/>
    <s v="film &amp; video/drama"/>
    <n v="16"/>
    <n v="160"/>
    <x v="0"/>
    <s v="drama"/>
    <d v="2015-07-21T06:59:00"/>
    <x v="187"/>
    <x v="96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x v="188"/>
    <n v="1407299015"/>
    <b v="0"/>
    <n v="0"/>
    <b v="0"/>
    <s v="film &amp; video/drama"/>
    <n v="0"/>
    <n v="0"/>
    <x v="0"/>
    <s v="drama"/>
    <d v="2014-09-05T04:23:35"/>
    <x v="188"/>
    <x v="1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x v="189"/>
    <n v="1467736477"/>
    <b v="0"/>
    <n v="5"/>
    <b v="0"/>
    <s v="film &amp; video/drama"/>
    <n v="6.8999999999999992E-2"/>
    <n v="69"/>
    <x v="0"/>
    <s v="drama"/>
    <d v="2016-09-03T16:34:37"/>
    <x v="189"/>
    <x v="14"/>
  </r>
  <r>
    <n v="190"/>
    <s v="REGIONRAT, the movie"/>
    <s v="Because hope can be a 4 letter word"/>
    <x v="14"/>
    <n v="50"/>
    <x v="2"/>
    <s v="US"/>
    <s v="USD"/>
    <x v="190"/>
    <n v="1465227446"/>
    <b v="0"/>
    <n v="1"/>
    <b v="0"/>
    <s v="film &amp; video/drama"/>
    <n v="0.41666666666666669"/>
    <n v="50"/>
    <x v="0"/>
    <s v="drama"/>
    <d v="2016-06-16T15:37:26"/>
    <x v="190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x v="191"/>
    <n v="1440326138"/>
    <b v="0"/>
    <n v="3"/>
    <b v="0"/>
    <s v="film &amp; video/drama"/>
    <n v="5"/>
    <n v="83.333333333333329"/>
    <x v="0"/>
    <s v="drama"/>
    <d v="2015-10-02T10:35:38"/>
    <x v="191"/>
    <x v="4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x v="192"/>
    <n v="1410980432"/>
    <b v="0"/>
    <n v="3"/>
    <b v="0"/>
    <s v="film &amp; video/drama"/>
    <n v="1.6999999999999999E-3"/>
    <n v="5.666666666666667"/>
    <x v="0"/>
    <s v="drama"/>
    <d v="2014-10-17T19:00:32"/>
    <x v="192"/>
    <x v="1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x v="193"/>
    <n v="1412029566"/>
    <b v="0"/>
    <n v="0"/>
    <b v="0"/>
    <s v="film &amp; video/drama"/>
    <n v="0"/>
    <n v="0"/>
    <x v="0"/>
    <s v="drama"/>
    <d v="2014-11-28T23:26:06"/>
    <x v="193"/>
    <x v="97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x v="194"/>
    <n v="1452124531"/>
    <b v="0"/>
    <n v="3"/>
    <b v="0"/>
    <s v="film &amp; video/drama"/>
    <n v="0.12"/>
    <n v="1"/>
    <x v="0"/>
    <s v="drama"/>
    <d v="2016-03-06T23:55:31"/>
    <x v="194"/>
    <x v="1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x v="195"/>
    <n v="1431360332"/>
    <b v="0"/>
    <n v="0"/>
    <b v="0"/>
    <s v="film &amp; video/drama"/>
    <n v="0"/>
    <n v="0"/>
    <x v="0"/>
    <s v="drama"/>
    <d v="2015-07-10T16:05:32"/>
    <x v="195"/>
    <x v="14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x v="196"/>
    <n v="1442062898"/>
    <b v="0"/>
    <n v="19"/>
    <b v="0"/>
    <s v="film &amp; video/drama"/>
    <n v="41.857142857142861"/>
    <n v="77.10526315789474"/>
    <x v="0"/>
    <s v="drama"/>
    <d v="2015-10-10T21:00:00"/>
    <x v="196"/>
    <x v="98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x v="197"/>
    <n v="1483734100"/>
    <b v="0"/>
    <n v="8"/>
    <b v="0"/>
    <s v="film &amp; video/drama"/>
    <n v="10.48"/>
    <n v="32.75"/>
    <x v="0"/>
    <s v="drama"/>
    <d v="2017-02-17T21:00:00"/>
    <x v="197"/>
    <x v="99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x v="198"/>
    <n v="1409908322"/>
    <b v="0"/>
    <n v="6"/>
    <b v="0"/>
    <s v="film &amp; video/drama"/>
    <n v="1.1159999999999999"/>
    <n v="46.5"/>
    <x v="0"/>
    <s v="drama"/>
    <d v="2014-10-05T09:12:02"/>
    <x v="198"/>
    <x v="1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x v="199"/>
    <n v="1470106702"/>
    <b v="0"/>
    <n v="0"/>
    <b v="0"/>
    <s v="film &amp; video/drama"/>
    <n v="0"/>
    <n v="0"/>
    <x v="0"/>
    <s v="drama"/>
    <d v="2016-09-01T02:58:22"/>
    <x v="199"/>
    <x v="1"/>
  </r>
  <r>
    <n v="200"/>
    <s v="The Crossing Shore"/>
    <s v="A film dedicated to an AAF Pilot's struggle to survive behind enemy lines during WWII."/>
    <x v="12"/>
    <n v="1571.55"/>
    <x v="2"/>
    <s v="US"/>
    <s v="USD"/>
    <x v="200"/>
    <n v="1408154403"/>
    <b v="0"/>
    <n v="18"/>
    <b v="0"/>
    <s v="film &amp; video/drama"/>
    <n v="26.192500000000003"/>
    <n v="87.308333333333337"/>
    <x v="0"/>
    <s v="drama"/>
    <d v="2014-09-15T02:00:03"/>
    <x v="200"/>
    <x v="1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x v="201"/>
    <n v="1421696329"/>
    <b v="0"/>
    <n v="7"/>
    <b v="0"/>
    <s v="film &amp; video/drama"/>
    <n v="58.461538461538467"/>
    <n v="54.285714285714285"/>
    <x v="0"/>
    <s v="drama"/>
    <d v="2015-02-08T19:38:49"/>
    <x v="201"/>
    <x v="52"/>
  </r>
  <r>
    <n v="202"/>
    <s v="Modern Gangsters"/>
    <s v="new web series created by jonney terry"/>
    <x v="12"/>
    <n v="0"/>
    <x v="2"/>
    <s v="US"/>
    <s v="USD"/>
    <x v="202"/>
    <n v="1441750564"/>
    <b v="0"/>
    <n v="0"/>
    <b v="0"/>
    <s v="film &amp; video/drama"/>
    <n v="0"/>
    <n v="0"/>
    <x v="0"/>
    <s v="drama"/>
    <d v="2015-10-08T20:59:00"/>
    <x v="202"/>
    <x v="100"/>
  </r>
  <r>
    <n v="203"/>
    <s v="TheM"/>
    <s v="We are aiming to make a Web Series based on Youth Culture and the misrepresentation of socially stereotyped people."/>
    <x v="30"/>
    <n v="746"/>
    <x v="2"/>
    <s v="GB"/>
    <s v="GBP"/>
    <x v="203"/>
    <n v="1417378864"/>
    <b v="0"/>
    <n v="8"/>
    <b v="0"/>
    <s v="film &amp; video/drama"/>
    <n v="29.84"/>
    <n v="93.25"/>
    <x v="0"/>
    <s v="drama"/>
    <d v="2015-01-29T20:21:04"/>
    <x v="203"/>
    <x v="1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x v="204"/>
    <n v="1467727203"/>
    <b v="0"/>
    <n v="1293"/>
    <b v="0"/>
    <s v="film &amp; video/drama"/>
    <n v="50.721666666666664"/>
    <n v="117.68368136117556"/>
    <x v="0"/>
    <s v="drama"/>
    <d v="2016-08-04T14:00:03"/>
    <x v="204"/>
    <x v="1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x v="205"/>
    <n v="1441120222"/>
    <b v="0"/>
    <n v="17"/>
    <b v="0"/>
    <s v="film &amp; video/drama"/>
    <n v="16.25"/>
    <n v="76.470588235294116"/>
    <x v="0"/>
    <s v="drama"/>
    <d v="2015-10-06T15:10:22"/>
    <x v="205"/>
    <x v="6"/>
  </r>
  <r>
    <n v="206"/>
    <s v="Blood Bond Movie Development"/>
    <s v="A love story featuring adoption,struggle,dysfunction,grace, healing, and restoration."/>
    <x v="83"/>
    <n v="0"/>
    <x v="2"/>
    <s v="US"/>
    <s v="USD"/>
    <x v="206"/>
    <n v="1468627583"/>
    <b v="0"/>
    <n v="0"/>
    <b v="0"/>
    <s v="film &amp; video/drama"/>
    <n v="0"/>
    <n v="0"/>
    <x v="0"/>
    <s v="drama"/>
    <d v="2016-08-06T00:06:23"/>
    <x v="206"/>
    <x v="31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x v="207"/>
    <n v="1417754638"/>
    <b v="0"/>
    <n v="13"/>
    <b v="0"/>
    <s v="film &amp; video/drama"/>
    <n v="15.214285714285714"/>
    <n v="163.84615384615384"/>
    <x v="0"/>
    <s v="drama"/>
    <d v="2015-01-04T04:43:58"/>
    <x v="207"/>
    <x v="1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x v="208"/>
    <n v="1416127967"/>
    <b v="0"/>
    <n v="0"/>
    <b v="0"/>
    <s v="film &amp; video/drama"/>
    <n v="0"/>
    <n v="0"/>
    <x v="0"/>
    <s v="drama"/>
    <d v="2014-12-16T08:52:47"/>
    <x v="208"/>
    <x v="1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x v="209"/>
    <n v="1433974135"/>
    <b v="0"/>
    <n v="0"/>
    <b v="0"/>
    <s v="film &amp; video/drama"/>
    <n v="0"/>
    <n v="0"/>
    <x v="0"/>
    <s v="drama"/>
    <d v="2015-07-10T22:08:55"/>
    <x v="209"/>
    <x v="1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x v="210"/>
    <n v="1441157592"/>
    <b v="0"/>
    <n v="33"/>
    <b v="0"/>
    <s v="film &amp; video/drama"/>
    <n v="25.25"/>
    <n v="91.818181818181813"/>
    <x v="0"/>
    <s v="drama"/>
    <d v="2015-10-01T05:00:00"/>
    <x v="210"/>
    <x v="101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x v="211"/>
    <n v="1440042617"/>
    <b v="0"/>
    <n v="12"/>
    <b v="0"/>
    <s v="film &amp; video/drama"/>
    <n v="44.6"/>
    <n v="185.83333333333334"/>
    <x v="0"/>
    <s v="drama"/>
    <d v="2015-09-19T03:50:17"/>
    <x v="211"/>
    <x v="1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x v="212"/>
    <n v="1455656920"/>
    <b v="0"/>
    <n v="1"/>
    <b v="0"/>
    <s v="film &amp; video/drama"/>
    <n v="1.5873015873015872E-2"/>
    <n v="1"/>
    <x v="0"/>
    <s v="drama"/>
    <d v="2016-04-16T20:08:40"/>
    <x v="212"/>
    <x v="10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x v="213"/>
    <n v="1437142547"/>
    <b v="0"/>
    <n v="1"/>
    <b v="0"/>
    <s v="film &amp; video/drama"/>
    <n v="0.04"/>
    <n v="20"/>
    <x v="0"/>
    <s v="drama"/>
    <d v="2015-08-16T14:06:41"/>
    <x v="213"/>
    <x v="10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x v="214"/>
    <n v="1420471349"/>
    <b v="0"/>
    <n v="1"/>
    <b v="0"/>
    <s v="film &amp; video/drama"/>
    <n v="8.0000000000000002E-3"/>
    <n v="1"/>
    <x v="0"/>
    <s v="drama"/>
    <d v="2015-03-06T15:22:29"/>
    <x v="214"/>
    <x v="14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x v="215"/>
    <n v="1452058282"/>
    <b v="0"/>
    <n v="1"/>
    <b v="0"/>
    <s v="film &amp; video/drama"/>
    <n v="0.22727272727272727"/>
    <n v="10"/>
    <x v="0"/>
    <s v="drama"/>
    <d v="2016-02-17T23:59:00"/>
    <x v="215"/>
    <x v="104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x v="216"/>
    <n v="1425423637"/>
    <b v="0"/>
    <n v="84"/>
    <b v="0"/>
    <s v="film &amp; video/drama"/>
    <n v="55.698440000000005"/>
    <n v="331.53833333333336"/>
    <x v="0"/>
    <s v="drama"/>
    <d v="2015-04-22T22:00:37"/>
    <x v="216"/>
    <x v="105"/>
  </r>
  <r>
    <n v="217"/>
    <s v="Bitch"/>
    <s v="A roadmovie by paw"/>
    <x v="57"/>
    <n v="11943"/>
    <x v="2"/>
    <s v="SE"/>
    <s v="SEK"/>
    <x v="217"/>
    <n v="1417101749"/>
    <b v="0"/>
    <n v="38"/>
    <b v="0"/>
    <s v="film &amp; video/drama"/>
    <n v="11.943"/>
    <n v="314.28947368421052"/>
    <x v="0"/>
    <s v="drama"/>
    <d v="2014-12-28T15:22:29"/>
    <x v="217"/>
    <x v="106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x v="218"/>
    <n v="1426518289"/>
    <b v="0"/>
    <n v="1"/>
    <b v="0"/>
    <s v="film &amp; video/drama"/>
    <n v="2"/>
    <n v="100"/>
    <x v="0"/>
    <s v="drama"/>
    <d v="2015-05-15T15:04:49"/>
    <x v="218"/>
    <x v="14"/>
  </r>
  <r>
    <n v="219"/>
    <s v="True Colors"/>
    <s v="An hour-long pilot about a group of suburban LGBT teens coming of age in the early 90's."/>
    <x v="63"/>
    <n v="8815"/>
    <x v="2"/>
    <s v="US"/>
    <s v="USD"/>
    <x v="219"/>
    <n v="1456732225"/>
    <b v="0"/>
    <n v="76"/>
    <b v="0"/>
    <s v="film &amp; video/drama"/>
    <n v="17.630000000000003"/>
    <n v="115.98684210526316"/>
    <x v="0"/>
    <s v="drama"/>
    <d v="2016-04-01T06:59:00"/>
    <x v="219"/>
    <x v="107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x v="220"/>
    <n v="1436542030"/>
    <b v="0"/>
    <n v="3"/>
    <b v="0"/>
    <s v="film &amp; video/drama"/>
    <n v="0.72"/>
    <n v="120"/>
    <x v="0"/>
    <s v="drama"/>
    <d v="2015-08-20T20:06:00"/>
    <x v="220"/>
    <x v="108"/>
  </r>
  <r>
    <n v="221"/>
    <s v="Archetypes"/>
    <s v="Film about Schizophrenia with Surreal Twists!"/>
    <x v="63"/>
    <n v="0"/>
    <x v="2"/>
    <s v="US"/>
    <s v="USD"/>
    <x v="221"/>
    <n v="1422389164"/>
    <b v="0"/>
    <n v="0"/>
    <b v="0"/>
    <s v="film &amp; video/drama"/>
    <n v="0"/>
    <n v="0"/>
    <x v="0"/>
    <s v="drama"/>
    <d v="2015-03-28T19:06:04"/>
    <x v="221"/>
    <x v="82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x v="222"/>
    <n v="1422383318"/>
    <b v="0"/>
    <n v="2"/>
    <b v="0"/>
    <s v="film &amp; video/drama"/>
    <n v="13"/>
    <n v="65"/>
    <x v="0"/>
    <s v="drama"/>
    <d v="2015-03-27T02:39:00"/>
    <x v="222"/>
    <x v="109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x v="223"/>
    <n v="1461287350"/>
    <b v="0"/>
    <n v="0"/>
    <b v="0"/>
    <s v="film &amp; video/drama"/>
    <n v="0"/>
    <n v="0"/>
    <x v="0"/>
    <s v="drama"/>
    <d v="2016-05-22T01:05:00"/>
    <x v="223"/>
    <x v="11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x v="224"/>
    <n v="1431322726"/>
    <b v="0"/>
    <n v="0"/>
    <b v="0"/>
    <s v="film &amp; video/drama"/>
    <n v="0"/>
    <n v="0"/>
    <x v="0"/>
    <s v="drama"/>
    <d v="2015-07-10T05:38:46"/>
    <x v="224"/>
    <x v="14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x v="225"/>
    <n v="1457564654"/>
    <b v="0"/>
    <n v="0"/>
    <b v="0"/>
    <s v="film &amp; video/drama"/>
    <n v="0"/>
    <n v="0"/>
    <x v="0"/>
    <s v="drama"/>
    <d v="2016-04-08T22:04:14"/>
    <x v="225"/>
    <x v="111"/>
  </r>
  <r>
    <n v="226"/>
    <s v="MAGGIE Film"/>
    <s v="A TRUE STORY OF DOMESTIC VILOLENCE THAT SEEKS TO OFFER THE VIEWER OUTLEST OF SUPPORT."/>
    <x v="88"/>
    <n v="250"/>
    <x v="2"/>
    <s v="GB"/>
    <s v="GBP"/>
    <x v="226"/>
    <n v="1428854344"/>
    <b v="0"/>
    <n v="2"/>
    <b v="0"/>
    <s v="film &amp; video/drama"/>
    <n v="0.86206896551724133"/>
    <n v="125"/>
    <x v="0"/>
    <s v="drama"/>
    <d v="2015-05-31T09:29:00"/>
    <x v="226"/>
    <x v="112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x v="227"/>
    <n v="1433885241"/>
    <b v="0"/>
    <n v="0"/>
    <b v="0"/>
    <s v="film &amp; video/drama"/>
    <n v="0"/>
    <n v="0"/>
    <x v="0"/>
    <s v="drama"/>
    <d v="2015-07-09T21:27:21"/>
    <x v="227"/>
    <x v="1"/>
  </r>
  <r>
    <n v="228"/>
    <s v="Facets of a Geek life"/>
    <s v="I am making a film from one one of my books called facets of a Geek life."/>
    <x v="6"/>
    <n v="0"/>
    <x v="2"/>
    <s v="GB"/>
    <s v="GBP"/>
    <x v="228"/>
    <n v="1427992105"/>
    <b v="0"/>
    <n v="0"/>
    <b v="0"/>
    <s v="film &amp; video/drama"/>
    <n v="0"/>
    <n v="0"/>
    <x v="0"/>
    <s v="drama"/>
    <d v="2015-06-01T16:28:25"/>
    <x v="228"/>
    <x v="14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x v="229"/>
    <n v="1452810297"/>
    <b v="0"/>
    <n v="0"/>
    <b v="0"/>
    <s v="film &amp; video/drama"/>
    <n v="0"/>
    <n v="0"/>
    <x v="0"/>
    <s v="drama"/>
    <d v="2016-02-13T22:24:57"/>
    <x v="229"/>
    <x v="1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x v="230"/>
    <n v="1430851151"/>
    <b v="0"/>
    <n v="2"/>
    <b v="0"/>
    <s v="film &amp; video/drama"/>
    <n v="0.4"/>
    <n v="30"/>
    <x v="0"/>
    <s v="drama"/>
    <d v="2015-06-04T18:39:11"/>
    <x v="230"/>
    <x v="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x v="231"/>
    <n v="1449183651"/>
    <b v="0"/>
    <n v="0"/>
    <b v="0"/>
    <s v="film &amp; video/drama"/>
    <n v="0"/>
    <n v="0"/>
    <x v="0"/>
    <s v="drama"/>
    <d v="2016-01-02T23:00:51"/>
    <x v="231"/>
    <x v="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x v="232"/>
    <n v="1422474546"/>
    <b v="0"/>
    <n v="7"/>
    <b v="0"/>
    <s v="film &amp; video/drama"/>
    <n v="2.75"/>
    <n v="15.714285714285714"/>
    <x v="0"/>
    <s v="drama"/>
    <d v="2015-02-27T19:49:06"/>
    <x v="232"/>
    <x v="1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x v="233"/>
    <n v="1472593972"/>
    <b v="0"/>
    <n v="0"/>
    <b v="0"/>
    <s v="film &amp; video/drama"/>
    <n v="0"/>
    <n v="0"/>
    <x v="0"/>
    <s v="drama"/>
    <d v="2016-09-29T21:52:52"/>
    <x v="233"/>
    <x v="1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x v="234"/>
    <n v="1431391859"/>
    <b v="0"/>
    <n v="5"/>
    <b v="0"/>
    <s v="film &amp; video/drama"/>
    <n v="40.1"/>
    <n v="80.2"/>
    <x v="0"/>
    <s v="drama"/>
    <d v="2015-06-21T00:50:59"/>
    <x v="234"/>
    <x v="4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x v="235"/>
    <n v="1433886497"/>
    <b v="0"/>
    <n v="0"/>
    <b v="0"/>
    <s v="film &amp; video/drama"/>
    <n v="0"/>
    <n v="0"/>
    <x v="0"/>
    <s v="drama"/>
    <d v="2015-07-09T21:48:17"/>
    <x v="235"/>
    <x v="1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x v="236"/>
    <n v="1447380099"/>
    <b v="0"/>
    <n v="0"/>
    <b v="0"/>
    <s v="film &amp; video/drama"/>
    <n v="0"/>
    <n v="0"/>
    <x v="0"/>
    <s v="drama"/>
    <d v="2016-01-05T00:00:00"/>
    <x v="236"/>
    <x v="113"/>
  </r>
  <r>
    <n v="237"/>
    <s v="Making The Choice"/>
    <s v="Making The Choice is a christian short film series."/>
    <x v="36"/>
    <n v="50"/>
    <x v="2"/>
    <s v="US"/>
    <s v="USD"/>
    <x v="237"/>
    <n v="1452261069"/>
    <b v="0"/>
    <n v="1"/>
    <b v="0"/>
    <s v="film &amp; video/drama"/>
    <n v="0.33333333333333337"/>
    <n v="50"/>
    <x v="0"/>
    <s v="drama"/>
    <d v="2016-03-08T13:51:09"/>
    <x v="237"/>
    <x v="14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x v="238"/>
    <n v="1481324760"/>
    <b v="0"/>
    <n v="0"/>
    <b v="0"/>
    <s v="film &amp; video/drama"/>
    <n v="0"/>
    <n v="0"/>
    <x v="0"/>
    <s v="drama"/>
    <d v="2016-12-30T09:00:00"/>
    <x v="238"/>
    <x v="114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x v="239"/>
    <n v="1445308730"/>
    <b v="0"/>
    <n v="5"/>
    <b v="0"/>
    <s v="film &amp; video/drama"/>
    <n v="25"/>
    <n v="50"/>
    <x v="0"/>
    <s v="drama"/>
    <d v="2015-11-08T12:00:00"/>
    <x v="239"/>
    <x v="115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x v="240"/>
    <n v="1363885211"/>
    <b v="1"/>
    <n v="137"/>
    <b v="1"/>
    <s v="film &amp; video/documentary"/>
    <n v="107.63413333333334"/>
    <n v="117.84759124087591"/>
    <x v="0"/>
    <s v="documentary"/>
    <d v="2013-05-05T17:00:11"/>
    <x v="240"/>
    <x v="26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x v="241"/>
    <n v="1415292304"/>
    <b v="1"/>
    <n v="376"/>
    <b v="1"/>
    <s v="film &amp; video/documentary"/>
    <n v="112.63736263736264"/>
    <n v="109.04255319148936"/>
    <x v="0"/>
    <s v="documentary"/>
    <d v="2014-12-21T16:45:04"/>
    <x v="241"/>
    <x v="26"/>
  </r>
  <r>
    <n v="242"/>
    <s v="Hardwater"/>
    <s v="An unprecedented feature-length documentary film about Maine's tribal, oft-misunderstood ice fishing sub-culture."/>
    <x v="93"/>
    <n v="14750"/>
    <x v="0"/>
    <s v="US"/>
    <s v="USD"/>
    <x v="242"/>
    <n v="1321357790"/>
    <b v="1"/>
    <n v="202"/>
    <b v="1"/>
    <s v="film &amp; video/documentary"/>
    <n v="113.46153846153845"/>
    <n v="73.019801980198025"/>
    <x v="0"/>
    <s v="documentary"/>
    <d v="2011-12-20T11:49:50"/>
    <x v="242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x v="243"/>
    <n v="1390439304"/>
    <b v="1"/>
    <n v="328"/>
    <b v="1"/>
    <s v="film &amp; video/documentary"/>
    <n v="102.592"/>
    <n v="78.195121951219505"/>
    <x v="0"/>
    <s v="documentary"/>
    <d v="2014-02-22T01:08:24"/>
    <x v="243"/>
    <x v="1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x v="244"/>
    <n v="1265269559"/>
    <b v="1"/>
    <n v="84"/>
    <b v="1"/>
    <s v="film &amp; video/documentary"/>
    <n v="113.75714285714287"/>
    <n v="47.398809523809526"/>
    <x v="0"/>
    <s v="documentary"/>
    <d v="2010-03-16T07:06:00"/>
    <x v="244"/>
    <x v="116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x v="245"/>
    <n v="1342487785"/>
    <b v="1"/>
    <n v="96"/>
    <b v="1"/>
    <s v="film &amp; video/documentary"/>
    <n v="103.71999999999998"/>
    <n v="54.020833333333336"/>
    <x v="0"/>
    <s v="documentary"/>
    <d v="2012-08-16T01:16:25"/>
    <x v="245"/>
    <x v="1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x v="246"/>
    <n v="1288341805"/>
    <b v="1"/>
    <n v="223"/>
    <b v="1"/>
    <s v="film &amp; video/documentary"/>
    <n v="305.46000000000004"/>
    <n v="68.488789237668158"/>
    <x v="0"/>
    <s v="documentary"/>
    <d v="2010-12-18T09:43:25"/>
    <x v="246"/>
    <x v="11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x v="247"/>
    <n v="1284042614"/>
    <b v="1"/>
    <n v="62"/>
    <b v="1"/>
    <s v="film &amp; video/documentary"/>
    <n v="134.1"/>
    <n v="108.14516129032258"/>
    <x v="0"/>
    <s v="documentary"/>
    <d v="2010-10-16T03:39:00"/>
    <x v="247"/>
    <x v="118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x v="248"/>
    <n v="1322073309"/>
    <b v="1"/>
    <n v="146"/>
    <b v="1"/>
    <s v="film &amp; video/documentary"/>
    <n v="101.33294117647058"/>
    <n v="589.95205479452056"/>
    <x v="0"/>
    <s v="documentary"/>
    <d v="2012-01-07T18:35:09"/>
    <x v="248"/>
    <x v="2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x v="249"/>
    <n v="1275603020"/>
    <b v="1"/>
    <n v="235"/>
    <b v="1"/>
    <s v="film &amp; video/documentary"/>
    <n v="112.92"/>
    <n v="48.051063829787232"/>
    <x v="0"/>
    <s v="documentary"/>
    <d v="2010-08-22T17:40:00"/>
    <x v="249"/>
    <x v="119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x v="250"/>
    <n v="1367933691"/>
    <b v="1"/>
    <n v="437"/>
    <b v="1"/>
    <s v="film &amp; video/documentary"/>
    <n v="105.58333333333334"/>
    <n v="72.482837528604122"/>
    <x v="0"/>
    <s v="documentary"/>
    <d v="2013-06-06T13:34:51"/>
    <x v="250"/>
    <x v="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x v="251"/>
    <n v="1334429646"/>
    <b v="1"/>
    <n v="77"/>
    <b v="1"/>
    <s v="film &amp; video/documentary"/>
    <n v="125.57142857142858"/>
    <n v="57.077922077922075"/>
    <x v="0"/>
    <s v="documentary"/>
    <d v="2012-05-16T19:00:00"/>
    <x v="251"/>
    <x v="12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x v="252"/>
    <n v="1269878058"/>
    <b v="1"/>
    <n v="108"/>
    <b v="1"/>
    <s v="film &amp; video/documentary"/>
    <n v="184.56"/>
    <n v="85.444444444444443"/>
    <x v="0"/>
    <s v="documentary"/>
    <d v="2010-06-01T03:59:00"/>
    <x v="252"/>
    <x v="121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x v="253"/>
    <n v="1326728235"/>
    <b v="1"/>
    <n v="7"/>
    <b v="1"/>
    <s v="film &amp; video/documentary"/>
    <n v="100.73333333333335"/>
    <n v="215.85714285714286"/>
    <x v="0"/>
    <s v="documentary"/>
    <d v="2012-02-15T15:37:15"/>
    <x v="253"/>
    <x v="1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x v="254"/>
    <n v="1442443910"/>
    <b v="1"/>
    <n v="314"/>
    <b v="1"/>
    <s v="film &amp; video/documentary"/>
    <n v="116.94725"/>
    <n v="89.38643312101911"/>
    <x v="0"/>
    <s v="documentary"/>
    <d v="2015-10-17T02:00:00"/>
    <x v="254"/>
    <x v="122"/>
  </r>
  <r>
    <n v="255"/>
    <s v="xoxosms: a documentary about love in the 21st century"/>
    <s v="xoxosms is a documentary about first love, long distance and Skype."/>
    <x v="6"/>
    <n v="8538.66"/>
    <x v="0"/>
    <s v="US"/>
    <s v="USD"/>
    <x v="255"/>
    <n v="1297687082"/>
    <b v="1"/>
    <n v="188"/>
    <b v="1"/>
    <s v="film &amp; video/documentary"/>
    <n v="106.73325"/>
    <n v="45.418404255319146"/>
    <x v="0"/>
    <s v="documentary"/>
    <d v="2011-03-16T11:38:02"/>
    <x v="255"/>
    <x v="70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x v="256"/>
    <n v="1360866467"/>
    <b v="1"/>
    <n v="275"/>
    <b v="1"/>
    <s v="film &amp; video/documentary"/>
    <n v="139.1"/>
    <n v="65.756363636363631"/>
    <x v="0"/>
    <s v="documentary"/>
    <d v="2013-03-16T18:27:47"/>
    <x v="256"/>
    <x v="1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x v="257"/>
    <n v="1461078162"/>
    <b v="1"/>
    <n v="560"/>
    <b v="1"/>
    <s v="film &amp; video/documentary"/>
    <n v="106.72648571428572"/>
    <n v="66.70405357142856"/>
    <x v="0"/>
    <s v="documentary"/>
    <d v="2016-05-19T15:02:42"/>
    <x v="257"/>
    <x v="1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x v="258"/>
    <n v="1305767666"/>
    <b v="1"/>
    <n v="688"/>
    <b v="1"/>
    <s v="film &amp; video/documentary"/>
    <n v="191.14"/>
    <n v="83.345930232558146"/>
    <x v="0"/>
    <s v="documentary"/>
    <d v="2011-06-18T01:14:26"/>
    <x v="258"/>
    <x v="1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x v="259"/>
    <n v="1425922969"/>
    <b v="1"/>
    <n v="942"/>
    <b v="1"/>
    <s v="film &amp; video/documentary"/>
    <n v="131.93789333333334"/>
    <n v="105.04609341825902"/>
    <x v="0"/>
    <s v="documentary"/>
    <d v="2015-04-08T17:42:49"/>
    <x v="259"/>
    <x v="1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x v="260"/>
    <n v="1275415679"/>
    <b v="1"/>
    <n v="88"/>
    <b v="1"/>
    <s v="film &amp; video/documentary"/>
    <n v="106.4"/>
    <n v="120.90909090909091"/>
    <x v="0"/>
    <s v="documentary"/>
    <d v="2010-07-17T09:59:00"/>
    <x v="260"/>
    <x v="123"/>
  </r>
  <r>
    <n v="261"/>
    <s v="Empires: The Film"/>
    <s v="Empires explores the impact of networks on histories and philosophies of political thought."/>
    <x v="22"/>
    <n v="21480"/>
    <x v="0"/>
    <s v="US"/>
    <s v="USD"/>
    <x v="261"/>
    <n v="1334783704"/>
    <b v="1"/>
    <n v="220"/>
    <b v="1"/>
    <s v="film &amp; video/documentary"/>
    <n v="107.4"/>
    <n v="97.63636363636364"/>
    <x v="0"/>
    <s v="documentary"/>
    <d v="2012-06-07T14:55:00"/>
    <x v="261"/>
    <x v="124"/>
  </r>
  <r>
    <n v="262"/>
    <s v="The Last Cosmonaut"/>
    <s v="He can never die. He will live forever. He is the last cosmonaut, and this is his story."/>
    <x v="30"/>
    <n v="6000"/>
    <x v="0"/>
    <s v="US"/>
    <s v="USD"/>
    <x v="262"/>
    <n v="1294811828"/>
    <b v="1"/>
    <n v="145"/>
    <b v="1"/>
    <s v="film &amp; video/documentary"/>
    <n v="240"/>
    <n v="41.379310344827587"/>
    <x v="0"/>
    <s v="documentary"/>
    <d v="2011-02-26T05:57:08"/>
    <x v="262"/>
    <x v="2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x v="263"/>
    <n v="1346194494"/>
    <b v="1"/>
    <n v="963"/>
    <b v="1"/>
    <s v="film &amp; video/documentary"/>
    <n v="118.08108"/>
    <n v="30.654485981308412"/>
    <x v="0"/>
    <s v="documentary"/>
    <d v="2012-09-27T22:54:54"/>
    <x v="263"/>
    <x v="1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x v="264"/>
    <n v="1334155995"/>
    <b v="1"/>
    <n v="91"/>
    <b v="1"/>
    <s v="film &amp; video/documentary"/>
    <n v="118.19999999999999"/>
    <n v="64.945054945054949"/>
    <x v="0"/>
    <s v="documentary"/>
    <d v="2012-05-11T14:53:15"/>
    <x v="264"/>
    <x v="1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x v="265"/>
    <n v="1269928430"/>
    <b v="1"/>
    <n v="58"/>
    <b v="1"/>
    <s v="film &amp; video/documentary"/>
    <n v="111.1"/>
    <n v="95.775862068965523"/>
    <x v="0"/>
    <s v="documentary"/>
    <d v="2010-05-10T20:16:00"/>
    <x v="265"/>
    <x v="12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x v="266"/>
    <n v="1264565507"/>
    <b v="1"/>
    <n v="36"/>
    <b v="1"/>
    <s v="film &amp; video/documentary"/>
    <n v="145.5"/>
    <n v="40.416666666666664"/>
    <x v="0"/>
    <s v="documentary"/>
    <d v="2010-04-23T03:51:00"/>
    <x v="266"/>
    <x v="126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x v="267"/>
    <n v="1401101499"/>
    <b v="1"/>
    <n v="165"/>
    <b v="1"/>
    <s v="film &amp; video/documentary"/>
    <n v="131.62883248730967"/>
    <n v="78.578424242424248"/>
    <x v="0"/>
    <s v="documentary"/>
    <d v="2014-06-25T10:51:39"/>
    <x v="267"/>
    <x v="1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x v="268"/>
    <n v="1316749178"/>
    <b v="1"/>
    <n v="111"/>
    <b v="1"/>
    <s v="film &amp; video/documentary"/>
    <n v="111.4"/>
    <n v="50.18018018018018"/>
    <x v="0"/>
    <s v="documentary"/>
    <d v="2011-11-07T04:39:38"/>
    <x v="268"/>
    <x v="127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x v="269"/>
    <n v="1485146622"/>
    <b v="1"/>
    <n v="1596"/>
    <b v="1"/>
    <s v="film &amp; video/documentary"/>
    <n v="147.23376999999999"/>
    <n v="92.251735588972423"/>
    <x v="0"/>
    <s v="documentary"/>
    <d v="2017-02-22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x v="270"/>
    <n v="1301950070"/>
    <b v="1"/>
    <n v="61"/>
    <b v="1"/>
    <s v="film &amp; video/documentary"/>
    <n v="152.60869565217391"/>
    <n v="57.540983606557376"/>
    <x v="0"/>
    <s v="documentary"/>
    <d v="2011-05-25T04:00:00"/>
    <x v="270"/>
    <x v="128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x v="271"/>
    <n v="1386123861"/>
    <b v="1"/>
    <n v="287"/>
    <b v="1"/>
    <s v="film &amp; video/documentary"/>
    <n v="104.67999999999999"/>
    <n v="109.42160278745645"/>
    <x v="0"/>
    <s v="documentary"/>
    <d v="2014-01-02T08:00:00"/>
    <x v="271"/>
    <x v="12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x v="272"/>
    <n v="1267220191"/>
    <b v="1"/>
    <n v="65"/>
    <b v="1"/>
    <s v="film &amp; video/documentary"/>
    <n v="177.43366666666668"/>
    <n v="81.892461538461546"/>
    <x v="0"/>
    <s v="documentary"/>
    <d v="2010-04-28T18:49:00"/>
    <x v="272"/>
    <x v="13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x v="273"/>
    <n v="1307102266"/>
    <b v="1"/>
    <n v="118"/>
    <b v="1"/>
    <s v="film &amp; video/documentary"/>
    <n v="107.7758"/>
    <n v="45.667711864406776"/>
    <x v="0"/>
    <s v="documentary"/>
    <d v="2011-07-03T11:57:46"/>
    <x v="273"/>
    <x v="1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x v="274"/>
    <n v="1330638829"/>
    <b v="1"/>
    <n v="113"/>
    <b v="1"/>
    <s v="film &amp; video/documentary"/>
    <n v="156"/>
    <n v="55.221238938053098"/>
    <x v="0"/>
    <s v="documentary"/>
    <d v="2012-04-05T06:59:00"/>
    <x v="274"/>
    <x v="131"/>
  </r>
  <r>
    <n v="275"/>
    <s v="Finding the Funk"/>
    <s v="A journey through the origins and influence of funk music from James Brown to D'Angelo we are FINDING THE FUNK!"/>
    <x v="22"/>
    <n v="21679"/>
    <x v="0"/>
    <s v="US"/>
    <s v="USD"/>
    <x v="275"/>
    <n v="1349916366"/>
    <b v="1"/>
    <n v="332"/>
    <b v="1"/>
    <s v="film &amp; video/documentary"/>
    <n v="108.395"/>
    <n v="65.298192771084331"/>
    <x v="0"/>
    <s v="documentary"/>
    <d v="2012-11-10T01:46:06"/>
    <x v="275"/>
    <x v="13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x v="276"/>
    <n v="1330394274"/>
    <b v="1"/>
    <n v="62"/>
    <b v="1"/>
    <s v="film &amp; video/documentary"/>
    <n v="147.6"/>
    <n v="95.225806451612897"/>
    <x v="0"/>
    <s v="documentary"/>
    <d v="2012-04-28T00:57:54"/>
    <x v="276"/>
    <x v="82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x v="277"/>
    <n v="1429824219"/>
    <b v="1"/>
    <n v="951"/>
    <b v="1"/>
    <s v="film &amp; video/documentary"/>
    <n v="110.38153846153847"/>
    <n v="75.444794952681391"/>
    <x v="0"/>
    <s v="documentary"/>
    <d v="2015-05-23T21:23:39"/>
    <x v="277"/>
    <x v="1"/>
  </r>
  <r>
    <n v="278"/>
    <s v="The Babushkas of Chernobyl"/>
    <s v="An unlikely story of spirit, defiance and beauty from the most contaminated place on Earth"/>
    <x v="100"/>
    <n v="40594"/>
    <x v="0"/>
    <s v="US"/>
    <s v="USD"/>
    <x v="278"/>
    <n v="1347411539"/>
    <b v="1"/>
    <n v="415"/>
    <b v="1"/>
    <s v="film &amp; video/documentary"/>
    <n v="150.34814814814814"/>
    <n v="97.816867469879512"/>
    <x v="0"/>
    <s v="documentary"/>
    <d v="2012-10-12T00:58:59"/>
    <x v="278"/>
    <x v="1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x v="279"/>
    <n v="1485237096"/>
    <b v="1"/>
    <n v="305"/>
    <b v="1"/>
    <s v="film &amp; video/documentary"/>
    <n v="157.31829411764707"/>
    <n v="87.685606557377056"/>
    <x v="0"/>
    <s v="documentary"/>
    <d v="2017-02-27T02:01:00"/>
    <x v="279"/>
    <x v="132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x v="280"/>
    <n v="1397571035"/>
    <b v="1"/>
    <n v="2139"/>
    <b v="1"/>
    <s v="film &amp; video/documentary"/>
    <n v="156.14400000000001"/>
    <n v="54.748948106591868"/>
    <x v="0"/>
    <s v="documentary"/>
    <d v="2014-05-30T14:10:35"/>
    <x v="280"/>
    <x v="26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x v="281"/>
    <n v="1242532513"/>
    <b v="1"/>
    <n v="79"/>
    <b v="1"/>
    <s v="film &amp; video/documentary"/>
    <n v="120.58763636363636"/>
    <n v="83.953417721518989"/>
    <x v="0"/>
    <s v="documentary"/>
    <d v="2009-08-10T19:26:00"/>
    <x v="281"/>
    <x v="133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x v="282"/>
    <n v="1263679492"/>
    <b v="1"/>
    <n v="179"/>
    <b v="1"/>
    <s v="film &amp; video/documentary"/>
    <n v="101.18888888888888"/>
    <n v="254.38547486033519"/>
    <x v="0"/>
    <s v="documentary"/>
    <d v="2010-02-22T22:00:00"/>
    <x v="282"/>
    <x v="134"/>
  </r>
  <r>
    <n v="283"/>
    <s v="SOLE SURVIVOR"/>
    <s v="What is the impact of survivorship on the human condition?"/>
    <x v="102"/>
    <n v="20569.05"/>
    <x v="0"/>
    <s v="US"/>
    <s v="USD"/>
    <x v="283"/>
    <n v="1305219744"/>
    <b v="1"/>
    <n v="202"/>
    <b v="1"/>
    <s v="film &amp; video/documentary"/>
    <n v="114.27249999999999"/>
    <n v="101.8269801980198"/>
    <x v="0"/>
    <s v="documentary"/>
    <d v="2011-06-01T04:59:00"/>
    <x v="283"/>
    <x v="135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x v="284"/>
    <n v="1325007780"/>
    <b v="1"/>
    <n v="760"/>
    <b v="1"/>
    <s v="film &amp; video/documentary"/>
    <n v="104.62615"/>
    <n v="55.066394736842106"/>
    <x v="0"/>
    <s v="documentary"/>
    <d v="2012-01-21T17:43:00"/>
    <x v="284"/>
    <x v="3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x v="285"/>
    <n v="1377022128"/>
    <b v="1"/>
    <n v="563"/>
    <b v="1"/>
    <s v="film &amp; video/documentary"/>
    <n v="228.82507142857142"/>
    <n v="56.901438721136763"/>
    <x v="0"/>
    <s v="documentary"/>
    <d v="2013-09-19T18:08:48"/>
    <x v="285"/>
    <x v="1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x v="286"/>
    <n v="1360352124"/>
    <b v="1"/>
    <n v="135"/>
    <b v="1"/>
    <s v="film &amp; video/documentary"/>
    <n v="109.15333333333332"/>
    <n v="121.28148148148148"/>
    <x v="0"/>
    <s v="documentary"/>
    <d v="2013-03-25T18:35:24"/>
    <x v="286"/>
    <x v="136"/>
  </r>
  <r>
    <n v="287"/>
    <s v="In Country: A Documentary Film (POSTPRODUCTION)"/>
    <s v="War is hell. Why would anyone want to spend their weekends there?"/>
    <x v="36"/>
    <n v="26445"/>
    <x v="0"/>
    <s v="US"/>
    <s v="USD"/>
    <x v="287"/>
    <n v="1349160018"/>
    <b v="1"/>
    <n v="290"/>
    <b v="1"/>
    <s v="film &amp; video/documentary"/>
    <n v="176.29999999999998"/>
    <n v="91.189655172413794"/>
    <x v="0"/>
    <s v="documentary"/>
    <d v="2012-11-02T04:00:00"/>
    <x v="287"/>
    <x v="13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x v="288"/>
    <n v="1337659393"/>
    <b v="1"/>
    <n v="447"/>
    <b v="1"/>
    <s v="film &amp; video/documentary"/>
    <n v="103.21061999999999"/>
    <n v="115.44812080536913"/>
    <x v="0"/>
    <s v="documentary"/>
    <d v="2012-06-26T04:03:13"/>
    <x v="288"/>
    <x v="6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x v="289"/>
    <n v="1380797834"/>
    <b v="1"/>
    <n v="232"/>
    <b v="1"/>
    <s v="film &amp; video/documentary"/>
    <n v="104.82000000000001"/>
    <n v="67.771551724137936"/>
    <x v="0"/>
    <s v="documentary"/>
    <d v="2013-11-02T10:57:14"/>
    <x v="289"/>
    <x v="1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x v="290"/>
    <n v="1292316697"/>
    <b v="1"/>
    <n v="168"/>
    <b v="1"/>
    <s v="film &amp; video/documentary"/>
    <n v="106.68444444444445"/>
    <n v="28.576190476190476"/>
    <x v="0"/>
    <s v="documentary"/>
    <d v="2011-02-02T07:59:00"/>
    <x v="290"/>
    <x v="138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x v="291"/>
    <n v="1365791246"/>
    <b v="1"/>
    <n v="128"/>
    <b v="1"/>
    <s v="film &amp; video/documentary"/>
    <n v="120.02"/>
    <n v="46.8828125"/>
    <x v="0"/>
    <s v="documentary"/>
    <d v="2013-05-01T00:01:00"/>
    <x v="291"/>
    <x v="139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x v="292"/>
    <n v="1317064599"/>
    <b v="1"/>
    <n v="493"/>
    <b v="1"/>
    <s v="film &amp; video/documentary"/>
    <n v="101.50693333333334"/>
    <n v="154.42231237322514"/>
    <x v="0"/>
    <s v="documentary"/>
    <d v="2011-10-29T03:59:00"/>
    <x v="292"/>
    <x v="14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x v="293"/>
    <n v="1395417714"/>
    <b v="1"/>
    <n v="131"/>
    <b v="1"/>
    <s v="film &amp; video/documentary"/>
    <n v="101.38461538461539"/>
    <n v="201.22137404580153"/>
    <x v="0"/>
    <s v="documentary"/>
    <d v="2014-04-20T16:01:54"/>
    <x v="293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x v="294"/>
    <n v="1276480894"/>
    <b v="1"/>
    <n v="50"/>
    <b v="1"/>
    <s v="film &amp; video/documentary"/>
    <n v="100"/>
    <n v="100"/>
    <x v="0"/>
    <s v="documentary"/>
    <d v="2010-07-19T16:00:00"/>
    <x v="294"/>
    <x v="141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x v="295"/>
    <n v="1378080409"/>
    <b v="1"/>
    <n v="665"/>
    <b v="1"/>
    <s v="film &amp; video/documentary"/>
    <n v="133.10911999999999"/>
    <n v="100.08204511278196"/>
    <x v="0"/>
    <s v="documentary"/>
    <d v="2013-11-01T00:00:00"/>
    <x v="295"/>
    <x v="142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x v="296"/>
    <n v="1344857083"/>
    <b v="1"/>
    <n v="129"/>
    <b v="1"/>
    <s v="film &amp; video/documentary"/>
    <n v="118.72620000000001"/>
    <n v="230.08953488372092"/>
    <x v="0"/>
    <s v="documentary"/>
    <d v="2012-09-07T11:24:43"/>
    <x v="296"/>
    <x v="36"/>
  </r>
  <r>
    <n v="297"/>
    <s v="Who Owns Yoga?"/>
    <s v="Who Owns Yoga? is a feature length documentary film that explores the changing nature of yoga in the modern world."/>
    <x v="22"/>
    <n v="20128"/>
    <x v="0"/>
    <s v="US"/>
    <s v="USD"/>
    <x v="297"/>
    <n v="1427390901"/>
    <b v="1"/>
    <n v="142"/>
    <b v="1"/>
    <s v="film &amp; video/documentary"/>
    <n v="100.64"/>
    <n v="141.74647887323943"/>
    <x v="0"/>
    <s v="documentary"/>
    <d v="2015-05-01T03:59:00"/>
    <x v="297"/>
    <x v="143"/>
  </r>
  <r>
    <n v="298"/>
    <s v="DisHonesty - A Documentary Feature Film"/>
    <s v="The truth is, we all lie - and by &quot;we,&quot; we mean everyone!"/>
    <x v="103"/>
    <n v="137254.84"/>
    <x v="0"/>
    <s v="US"/>
    <s v="USD"/>
    <x v="298"/>
    <n v="1394536048"/>
    <b v="1"/>
    <n v="2436"/>
    <b v="1"/>
    <s v="film &amp; video/documentary"/>
    <n v="108.93241269841269"/>
    <n v="56.344351395730705"/>
    <x v="0"/>
    <s v="documentary"/>
    <d v="2014-05-09T21:00:00"/>
    <x v="298"/>
    <x v="14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x v="299"/>
    <n v="1287379460"/>
    <b v="1"/>
    <n v="244"/>
    <b v="1"/>
    <s v="film &amp; video/documentary"/>
    <n v="178.95250000000001"/>
    <n v="73.341188524590166"/>
    <x v="0"/>
    <s v="documentary"/>
    <d v="2010-11-17T06:24:20"/>
    <x v="299"/>
    <x v="145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x v="300"/>
    <n v="1301007738"/>
    <b v="1"/>
    <n v="298"/>
    <b v="1"/>
    <s v="film &amp; video/documentary"/>
    <n v="101.72264"/>
    <n v="85.337785234899329"/>
    <x v="0"/>
    <s v="documentary"/>
    <d v="2011-04-24T23:02:18"/>
    <x v="300"/>
    <x v="106"/>
  </r>
  <r>
    <n v="301"/>
    <s v="WORLD FAIR"/>
    <s v="A film about personal memory, amateur cinematography, and visions of the future at the 1939 New York World's Fair."/>
    <x v="93"/>
    <n v="15435.55"/>
    <x v="0"/>
    <s v="US"/>
    <s v="USD"/>
    <x v="301"/>
    <n v="1360258935"/>
    <b v="1"/>
    <n v="251"/>
    <b v="1"/>
    <s v="film &amp; video/documentary"/>
    <n v="118.73499999999999"/>
    <n v="61.496215139442228"/>
    <x v="0"/>
    <s v="documentary"/>
    <d v="2013-03-19T16:42:15"/>
    <x v="301"/>
    <x v="146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x v="302"/>
    <n v="1327523638"/>
    <b v="1"/>
    <n v="108"/>
    <b v="1"/>
    <s v="film &amp; video/documentary"/>
    <n v="100.46"/>
    <n v="93.018518518518519"/>
    <x v="0"/>
    <s v="documentary"/>
    <d v="2012-02-24T20:33:58"/>
    <x v="302"/>
    <x v="1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x v="303"/>
    <n v="1336009346"/>
    <b v="1"/>
    <n v="82"/>
    <b v="1"/>
    <s v="film &amp; video/documentary"/>
    <n v="137.46666666666667"/>
    <n v="50.292682926829265"/>
    <x v="0"/>
    <s v="documentary"/>
    <d v="2012-06-02T01:42:26"/>
    <x v="303"/>
    <x v="1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x v="304"/>
    <n v="1343096197"/>
    <b v="1"/>
    <n v="74"/>
    <b v="1"/>
    <s v="film &amp; video/documentary"/>
    <n v="231.64705882352939"/>
    <n v="106.43243243243244"/>
    <x v="0"/>
    <s v="documentary"/>
    <d v="2012-09-01T02:00:00"/>
    <x v="304"/>
    <x v="147"/>
  </r>
  <r>
    <n v="305"/>
    <s v="My Friend Mott-ly"/>
    <s v="A documentary that I am making about the difficult, but inspiring, life of a late friend of mine."/>
    <x v="51"/>
    <n v="9775"/>
    <x v="0"/>
    <s v="US"/>
    <s v="USD"/>
    <x v="305"/>
    <n v="1328800049"/>
    <b v="1"/>
    <n v="189"/>
    <b v="1"/>
    <s v="film &amp; video/documentary"/>
    <n v="130.33333333333331"/>
    <n v="51.719576719576722"/>
    <x v="0"/>
    <s v="documentary"/>
    <d v="2012-03-10T15:07:29"/>
    <x v="305"/>
    <x v="1"/>
  </r>
  <r>
    <n v="306"/>
    <s v="Escape/Artist: The Jason Escape Documentary"/>
    <s v="A feature-length documentary on the life of Boston escape artist Jason Escape."/>
    <x v="28"/>
    <n v="2929"/>
    <x v="0"/>
    <s v="US"/>
    <s v="USD"/>
    <x v="306"/>
    <n v="1362081933"/>
    <b v="1"/>
    <n v="80"/>
    <b v="1"/>
    <s v="film &amp; video/documentary"/>
    <n v="292.89999999999998"/>
    <n v="36.612499999999997"/>
    <x v="0"/>
    <s v="documentary"/>
    <d v="2013-03-20T19:05:33"/>
    <x v="306"/>
    <x v="148"/>
  </r>
  <r>
    <n v="307"/>
    <s v="Grammar Revolution"/>
    <s v="Why is grammar important?"/>
    <x v="29"/>
    <n v="24490"/>
    <x v="0"/>
    <s v="US"/>
    <s v="USD"/>
    <x v="307"/>
    <n v="1357684801"/>
    <b v="1"/>
    <n v="576"/>
    <b v="1"/>
    <s v="film &amp; video/documentary"/>
    <n v="111.31818181818183"/>
    <n v="42.517361111111114"/>
    <x v="0"/>
    <s v="documentary"/>
    <d v="2013-02-07T22:40:01"/>
    <x v="307"/>
    <x v="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x v="308"/>
    <n v="1295887210"/>
    <b v="1"/>
    <n v="202"/>
    <b v="1"/>
    <s v="film &amp; video/documentary"/>
    <n v="105.56666666666668"/>
    <n v="62.712871287128714"/>
    <x v="0"/>
    <s v="documentary"/>
    <d v="2011-03-10T16:40:10"/>
    <x v="308"/>
    <x v="2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x v="309"/>
    <n v="1344880934"/>
    <b v="1"/>
    <n v="238"/>
    <b v="1"/>
    <s v="film &amp; video/documentary"/>
    <n v="118.94444444444446"/>
    <n v="89.957983193277315"/>
    <x v="0"/>
    <s v="documentary"/>
    <d v="2012-09-03T18:02:14"/>
    <x v="309"/>
    <x v="31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x v="310"/>
    <n v="1317788623"/>
    <b v="1"/>
    <n v="36"/>
    <b v="1"/>
    <s v="film &amp; video/documentary"/>
    <n v="104.129"/>
    <n v="28.924722222222222"/>
    <x v="0"/>
    <s v="documentary"/>
    <d v="2011-10-20T02:00:00"/>
    <x v="310"/>
    <x v="149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x v="311"/>
    <n v="1321852592"/>
    <b v="1"/>
    <n v="150"/>
    <b v="1"/>
    <s v="film &amp; video/documentary"/>
    <n v="104.10165000000001"/>
    <n v="138.8022"/>
    <x v="0"/>
    <s v="documentary"/>
    <d v="2012-01-01T07:59:00"/>
    <x v="311"/>
    <x v="15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x v="312"/>
    <n v="1363381432"/>
    <b v="1"/>
    <n v="146"/>
    <b v="1"/>
    <s v="film &amp; video/documentary"/>
    <n v="111.87499999999999"/>
    <n v="61.301369863013697"/>
    <x v="0"/>
    <s v="documentary"/>
    <d v="2013-04-14T21:03:52"/>
    <x v="312"/>
    <x v="1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x v="313"/>
    <n v="1277702894"/>
    <b v="1"/>
    <n v="222"/>
    <b v="1"/>
    <s v="film &amp; video/documentary"/>
    <n v="104.73529411764706"/>
    <n v="80.202702702702709"/>
    <x v="0"/>
    <s v="documentary"/>
    <d v="2010-08-11T15:59:00"/>
    <x v="313"/>
    <x v="151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x v="314"/>
    <n v="1359575988"/>
    <b v="1"/>
    <n v="120"/>
    <b v="1"/>
    <s v="film &amp; video/documentary"/>
    <n v="385.15000000000003"/>
    <n v="32.095833333333331"/>
    <x v="0"/>
    <s v="documentary"/>
    <d v="2013-03-01T19:59:48"/>
    <x v="314"/>
    <x v="1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x v="315"/>
    <n v="1343068334"/>
    <b v="1"/>
    <n v="126"/>
    <b v="1"/>
    <s v="film &amp; video/documentary"/>
    <n v="101.248"/>
    <n v="200.88888888888889"/>
    <x v="0"/>
    <s v="documentary"/>
    <d v="2012-08-22T18:32:14"/>
    <x v="315"/>
    <x v="1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x v="316"/>
    <n v="1415398197"/>
    <b v="1"/>
    <n v="158"/>
    <b v="1"/>
    <s v="film &amp; video/documentary"/>
    <n v="113.77333333333333"/>
    <n v="108.01265822784811"/>
    <x v="0"/>
    <s v="documentary"/>
    <d v="2014-12-11T04:59:00"/>
    <x v="316"/>
    <x v="152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x v="317"/>
    <n v="1384186483"/>
    <b v="1"/>
    <n v="316"/>
    <b v="1"/>
    <s v="film &amp; video/documentary"/>
    <n v="100.80333333333333"/>
    <n v="95.699367088607602"/>
    <x v="0"/>
    <s v="documentary"/>
    <d v="2013-12-11T16:14:43"/>
    <x v="317"/>
    <x v="1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x v="318"/>
    <n v="1361753751"/>
    <b v="1"/>
    <n v="284"/>
    <b v="1"/>
    <s v="film &amp; video/documentary"/>
    <n v="283.32"/>
    <n v="49.880281690140848"/>
    <x v="0"/>
    <s v="documentary"/>
    <d v="2013-03-26T23:55:51"/>
    <x v="318"/>
    <x v="70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x v="319"/>
    <n v="1257538029"/>
    <b v="1"/>
    <n v="51"/>
    <b v="1"/>
    <s v="film &amp; video/documentary"/>
    <n v="112.68"/>
    <n v="110.47058823529412"/>
    <x v="0"/>
    <s v="documentary"/>
    <d v="2010-02-02T07:59:00"/>
    <x v="319"/>
    <x v="153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x v="320"/>
    <n v="1448284433"/>
    <b v="1"/>
    <n v="158"/>
    <b v="1"/>
    <s v="film &amp; video/documentary"/>
    <n v="106.58000000000001"/>
    <n v="134.91139240506328"/>
    <x v="0"/>
    <s v="documentary"/>
    <d v="2015-12-22T23:00:00"/>
    <x v="320"/>
    <x v="154"/>
  </r>
  <r>
    <n v="321"/>
    <s v="An Impossible Project"/>
    <s v="The more digital the world, the more analog our dreams._x000a_A feature documentary shot on 35mm film."/>
    <x v="19"/>
    <n v="35932"/>
    <x v="0"/>
    <s v="DE"/>
    <s v="EUR"/>
    <x v="321"/>
    <n v="1475577786"/>
    <b v="1"/>
    <n v="337"/>
    <b v="1"/>
    <s v="film &amp; video/documentary"/>
    <n v="102.66285714285715"/>
    <n v="106.62314540059347"/>
    <x v="0"/>
    <s v="documentary"/>
    <d v="2016-11-08T11:43:06"/>
    <x v="321"/>
    <x v="155"/>
  </r>
  <r>
    <n v="322"/>
    <s v="Last of the Big Tuskers"/>
    <s v="A documentary film about the largest elephants on earth and what is being done to ensure their survival."/>
    <x v="31"/>
    <n v="26978"/>
    <x v="0"/>
    <s v="US"/>
    <s v="USD"/>
    <x v="322"/>
    <n v="1460554848"/>
    <b v="1"/>
    <n v="186"/>
    <b v="1"/>
    <s v="film &amp; video/documentary"/>
    <n v="107.91200000000001"/>
    <n v="145.04301075268816"/>
    <x v="0"/>
    <s v="documentary"/>
    <d v="2016-05-13T13:40:48"/>
    <x v="322"/>
    <x v="1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x v="323"/>
    <n v="1479886966"/>
    <b v="1"/>
    <n v="58"/>
    <b v="1"/>
    <s v="film &amp; video/documentary"/>
    <n v="123.07407407407408"/>
    <n v="114.58620689655173"/>
    <x v="0"/>
    <s v="documentary"/>
    <d v="2016-12-21T07:59:00"/>
    <x v="323"/>
    <x v="156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x v="324"/>
    <n v="1435590108"/>
    <b v="1"/>
    <n v="82"/>
    <b v="1"/>
    <s v="film &amp; video/documentary"/>
    <n v="101.6"/>
    <n v="105.3170731707317"/>
    <x v="0"/>
    <s v="documentary"/>
    <d v="2015-08-01T15:01:48"/>
    <x v="324"/>
    <x v="157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x v="325"/>
    <n v="1479184233"/>
    <b v="1"/>
    <n v="736"/>
    <b v="1"/>
    <s v="film &amp; video/documentary"/>
    <n v="104.396"/>
    <n v="70.921195652173907"/>
    <x v="0"/>
    <s v="documentary"/>
    <d v="2016-12-20T04:30:33"/>
    <x v="325"/>
    <x v="6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x v="326"/>
    <n v="1486625606"/>
    <b v="1"/>
    <n v="1151"/>
    <b v="1"/>
    <s v="film &amp; video/documentary"/>
    <n v="112.92973333333333"/>
    <n v="147.17167680278018"/>
    <x v="0"/>
    <s v="documentary"/>
    <d v="2017-03-14T22:57:00"/>
    <x v="326"/>
    <x v="158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x v="327"/>
    <n v="1424669929"/>
    <b v="1"/>
    <n v="34"/>
    <b v="1"/>
    <s v="film &amp; video/documentary"/>
    <n v="136.4"/>
    <n v="160.47058823529412"/>
    <x v="0"/>
    <s v="documentary"/>
    <d v="2015-03-22T08:00:00"/>
    <x v="327"/>
    <x v="159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x v="328"/>
    <n v="1443739388"/>
    <b v="1"/>
    <n v="498"/>
    <b v="1"/>
    <s v="film &amp; video/documentary"/>
    <n v="103.61439999999999"/>
    <n v="156.04578313253012"/>
    <x v="0"/>
    <s v="documentary"/>
    <d v="2015-11-01T04:00:00"/>
    <x v="328"/>
    <x v="16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x v="329"/>
    <n v="1444821127"/>
    <b v="1"/>
    <n v="167"/>
    <b v="1"/>
    <s v="film &amp; video/documentary"/>
    <n v="105.5"/>
    <n v="63.17365269461078"/>
    <x v="0"/>
    <s v="documentary"/>
    <d v="2015-11-07T04:00:00"/>
    <x v="329"/>
    <x v="161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x v="330"/>
    <n v="1366028563"/>
    <b v="1"/>
    <n v="340"/>
    <b v="1"/>
    <s v="film &amp; video/documentary"/>
    <n v="101.82857142857142"/>
    <n v="104.82352941176471"/>
    <x v="0"/>
    <s v="documentary"/>
    <d v="2013-05-17T03:59:00"/>
    <x v="330"/>
    <x v="162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x v="331"/>
    <n v="1463493434"/>
    <b v="1"/>
    <n v="438"/>
    <b v="1"/>
    <s v="film &amp; video/documentary"/>
    <n v="106.60499999999999"/>
    <n v="97.356164383561648"/>
    <x v="0"/>
    <s v="documentary"/>
    <d v="2016-06-17T13:57:14"/>
    <x v="331"/>
    <x v="106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x v="332"/>
    <n v="1442420377"/>
    <b v="1"/>
    <n v="555"/>
    <b v="1"/>
    <s v="film &amp; video/documentary"/>
    <n v="113.015"/>
    <n v="203.63063063063063"/>
    <x v="0"/>
    <s v="documentary"/>
    <d v="2015-10-28T08:00:00"/>
    <x v="332"/>
    <x v="163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x v="333"/>
    <n v="1457450191"/>
    <b v="1"/>
    <n v="266"/>
    <b v="1"/>
    <s v="film &amp; video/documentary"/>
    <n v="125.22750000000001"/>
    <n v="188.31203007518798"/>
    <x v="0"/>
    <s v="documentary"/>
    <d v="2016-04-07T14:16:31"/>
    <x v="333"/>
    <x v="16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x v="334"/>
    <n v="1428423757"/>
    <b v="1"/>
    <n v="69"/>
    <b v="1"/>
    <s v="film &amp; video/documentary"/>
    <n v="101.19"/>
    <n v="146.65217391304347"/>
    <x v="0"/>
    <s v="documentary"/>
    <d v="2015-05-15T19:00:00"/>
    <x v="334"/>
    <x v="165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x v="335"/>
    <n v="1428428515"/>
    <b v="1"/>
    <n v="80"/>
    <b v="1"/>
    <s v="film &amp; video/documentary"/>
    <n v="102.76470588235294"/>
    <n v="109.1875"/>
    <x v="0"/>
    <s v="documentary"/>
    <d v="2015-05-08T22:00:00"/>
    <x v="335"/>
    <x v="166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x v="336"/>
    <n v="1444832318"/>
    <b v="1"/>
    <n v="493"/>
    <b v="1"/>
    <s v="film &amp; video/documentary"/>
    <n v="116.83911999999998"/>
    <n v="59.249046653144013"/>
    <x v="0"/>
    <s v="documentary"/>
    <d v="2015-11-13T15:18:38"/>
    <x v="336"/>
    <x v="13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x v="337"/>
    <n v="1423710308"/>
    <b v="1"/>
    <n v="31"/>
    <b v="1"/>
    <s v="film &amp; video/documentary"/>
    <n v="101.16833333333335"/>
    <n v="97.904838709677421"/>
    <x v="0"/>
    <s v="documentary"/>
    <d v="2015-03-14T02:05:08"/>
    <x v="337"/>
    <x v="164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x v="338"/>
    <n v="1468001290"/>
    <b v="1"/>
    <n v="236"/>
    <b v="1"/>
    <s v="film &amp; video/documentary"/>
    <n v="110.13360000000002"/>
    <n v="70.000169491525426"/>
    <x v="0"/>
    <s v="documentary"/>
    <d v="2016-09-03T01:00:00"/>
    <x v="338"/>
    <x v="167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x v="339"/>
    <n v="1427739268"/>
    <b v="1"/>
    <n v="89"/>
    <b v="1"/>
    <s v="film &amp; video/documentary"/>
    <n v="108.08333333333333"/>
    <n v="72.865168539325836"/>
    <x v="0"/>
    <s v="documentary"/>
    <d v="2015-04-29T18:14:28"/>
    <x v="339"/>
    <x v="1"/>
  </r>
  <r>
    <n v="340"/>
    <s v="Somaliland: The Abaarso Story"/>
    <s v="Feature-length documentary about five Somali Muslim students pursuing dreams of education in America"/>
    <x v="19"/>
    <n v="43758"/>
    <x v="0"/>
    <s v="US"/>
    <s v="USD"/>
    <x v="340"/>
    <n v="1486397007"/>
    <b v="1"/>
    <n v="299"/>
    <b v="1"/>
    <s v="film &amp; video/documentary"/>
    <n v="125.02285714285715"/>
    <n v="146.34782608695653"/>
    <x v="0"/>
    <s v="documentary"/>
    <d v="2017-03-08T21:00:00"/>
    <x v="340"/>
    <x v="168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x v="341"/>
    <n v="1410555998"/>
    <b v="1"/>
    <n v="55"/>
    <b v="1"/>
    <s v="film &amp; video/documentary"/>
    <n v="106.71428571428572"/>
    <n v="67.909090909090907"/>
    <x v="0"/>
    <s v="documentary"/>
    <d v="2014-10-01T03:59:00"/>
    <x v="341"/>
    <x v="169"/>
  </r>
  <r>
    <n v="342"/>
    <s v="BREAKING A MONSTER a film about the band Unlocking The Truth"/>
    <s v="BREAKING A MONSTER needs your help to play in THEATERS!"/>
    <x v="56"/>
    <n v="55201.52"/>
    <x v="0"/>
    <s v="US"/>
    <s v="USD"/>
    <x v="342"/>
    <n v="1459363465"/>
    <b v="1"/>
    <n v="325"/>
    <b v="1"/>
    <s v="film &amp; video/documentary"/>
    <n v="100.36639999999998"/>
    <n v="169.85083076923075"/>
    <x v="0"/>
    <s v="documentary"/>
    <d v="2016-04-29T18:44:25"/>
    <x v="342"/>
    <x v="1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x v="343"/>
    <n v="1413308545"/>
    <b v="1"/>
    <n v="524"/>
    <b v="1"/>
    <s v="film &amp; video/documentary"/>
    <n v="102.02863333333335"/>
    <n v="58.413339694656486"/>
    <x v="0"/>
    <s v="documentary"/>
    <d v="2014-11-14T03:00:00"/>
    <x v="343"/>
    <x v="17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x v="344"/>
    <n v="1429312694"/>
    <b v="1"/>
    <n v="285"/>
    <b v="1"/>
    <s v="film &amp; video/documentary"/>
    <n v="102.08358208955224"/>
    <n v="119.99298245614035"/>
    <x v="0"/>
    <s v="documentary"/>
    <d v="2015-06-01T02:20:00"/>
    <x v="344"/>
    <x v="171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x v="345"/>
    <n v="1429569590"/>
    <b v="1"/>
    <n v="179"/>
    <b v="1"/>
    <s v="film &amp; video/documentary"/>
    <n v="123.27586206896552"/>
    <n v="99.860335195530723"/>
    <x v="0"/>
    <s v="documentary"/>
    <d v="2015-05-20T22:39:50"/>
    <x v="345"/>
    <x v="1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x v="346"/>
    <n v="1442232021"/>
    <b v="1"/>
    <n v="188"/>
    <b v="1"/>
    <s v="film &amp; video/documentary"/>
    <n v="170.28880000000001"/>
    <n v="90.579148936170213"/>
    <x v="0"/>
    <s v="documentary"/>
    <d v="2015-10-14T12:00:21"/>
    <x v="346"/>
    <x v="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x v="347"/>
    <n v="1444910009"/>
    <b v="1"/>
    <n v="379"/>
    <b v="1"/>
    <s v="film &amp; video/documentary"/>
    <n v="111.59049999999999"/>
    <n v="117.77361477572559"/>
    <x v="0"/>
    <s v="documentary"/>
    <d v="2015-11-14T12:53:29"/>
    <x v="347"/>
    <x v="13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x v="348"/>
    <n v="1437573916"/>
    <b v="1"/>
    <n v="119"/>
    <b v="1"/>
    <s v="film &amp; video/documentary"/>
    <n v="103"/>
    <n v="86.554621848739501"/>
    <x v="0"/>
    <s v="documentary"/>
    <d v="2015-08-21T14:05:16"/>
    <x v="348"/>
    <x v="1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x v="349"/>
    <n v="1485345508"/>
    <b v="1"/>
    <n v="167"/>
    <b v="1"/>
    <s v="film &amp; video/documentary"/>
    <n v="106.63570159857905"/>
    <n v="71.899281437125751"/>
    <x v="0"/>
    <s v="documentary"/>
    <d v="2017-02-24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x v="350"/>
    <n v="1470274509"/>
    <b v="1"/>
    <n v="221"/>
    <b v="1"/>
    <s v="film &amp; video/documentary"/>
    <n v="114.75999999999999"/>
    <n v="129.81900452488688"/>
    <x v="0"/>
    <s v="documentary"/>
    <d v="2016-09-11T03:59:00"/>
    <x v="350"/>
    <x v="17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x v="351"/>
    <n v="1456614554"/>
    <b v="1"/>
    <n v="964"/>
    <b v="1"/>
    <s v="film &amp; video/documentary"/>
    <n v="127.34117647058822"/>
    <n v="44.912863070539416"/>
    <x v="0"/>
    <s v="documentary"/>
    <d v="2016-04-07T22:09:14"/>
    <x v="351"/>
    <x v="173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x v="352"/>
    <n v="1410148868"/>
    <b v="1"/>
    <n v="286"/>
    <b v="1"/>
    <s v="film &amp; video/documentary"/>
    <n v="116.56"/>
    <n v="40.755244755244753"/>
    <x v="0"/>
    <s v="documentary"/>
    <d v="2014-10-08T04:01:08"/>
    <x v="352"/>
    <x v="1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x v="353"/>
    <n v="1445367619"/>
    <b v="1"/>
    <n v="613"/>
    <b v="1"/>
    <s v="film &amp; video/documentary"/>
    <n v="108.61819426615318"/>
    <n v="103.52394779771615"/>
    <x v="0"/>
    <s v="documentary"/>
    <d v="2015-11-19T20:00:19"/>
    <x v="353"/>
    <x v="17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x v="354"/>
    <n v="1457553121"/>
    <b v="1"/>
    <n v="29"/>
    <b v="1"/>
    <s v="film &amp; video/documentary"/>
    <n v="103.94285714285714"/>
    <n v="125.44827586206897"/>
    <x v="0"/>
    <s v="documentary"/>
    <d v="2016-04-08T18:52:01"/>
    <x v="354"/>
    <x v="22"/>
  </r>
  <r>
    <n v="355"/>
    <s v="REZA ABDOH -Theatre Visionary"/>
    <s v="A documentary film about the late REZA ABDOH and his performance company DAR A LUZ."/>
    <x v="19"/>
    <n v="40690"/>
    <x v="0"/>
    <s v="US"/>
    <s v="USD"/>
    <x v="355"/>
    <n v="1414738994"/>
    <b v="1"/>
    <n v="165"/>
    <b v="1"/>
    <s v="film &amp; video/documentary"/>
    <n v="116.25714285714285"/>
    <n v="246.60606060606059"/>
    <x v="0"/>
    <s v="documentary"/>
    <d v="2014-12-01T08:03:14"/>
    <x v="355"/>
    <x v="175"/>
  </r>
  <r>
    <n v="356"/>
    <s v="43 and 80"/>
    <s v="A documentary about halibut conservation and how it impacts communities of Southeast Alaska."/>
    <x v="51"/>
    <n v="7701.93"/>
    <x v="0"/>
    <s v="US"/>
    <s v="USD"/>
    <x v="356"/>
    <n v="1455563793"/>
    <b v="1"/>
    <n v="97"/>
    <b v="1"/>
    <s v="film &amp; video/documentary"/>
    <n v="102.69239999999999"/>
    <n v="79.401340206185566"/>
    <x v="0"/>
    <s v="documentary"/>
    <d v="2016-03-16T18:16:33"/>
    <x v="356"/>
    <x v="70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x v="357"/>
    <n v="1426396797"/>
    <b v="1"/>
    <n v="303"/>
    <b v="1"/>
    <s v="film &amp; video/documentary"/>
    <n v="174"/>
    <n v="86.138613861386133"/>
    <x v="0"/>
    <s v="documentary"/>
    <d v="2015-04-24T05:19:57"/>
    <x v="357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x v="358"/>
    <n v="1463517521"/>
    <b v="1"/>
    <n v="267"/>
    <b v="1"/>
    <s v="film &amp; video/documentary"/>
    <n v="103.08800000000001"/>
    <n v="193.04868913857678"/>
    <x v="0"/>
    <s v="documentary"/>
    <d v="2016-06-15T15:00:00"/>
    <x v="358"/>
    <x v="176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x v="359"/>
    <n v="1414028490"/>
    <b v="1"/>
    <n v="302"/>
    <b v="1"/>
    <s v="film &amp; video/documentary"/>
    <n v="104.85537190082646"/>
    <n v="84.023178807947019"/>
    <x v="0"/>
    <s v="documentary"/>
    <d v="2014-11-14T05:12:00"/>
    <x v="359"/>
    <x v="177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x v="360"/>
    <n v="1433799180"/>
    <b v="0"/>
    <n v="87"/>
    <b v="1"/>
    <s v="film &amp; video/documentary"/>
    <n v="101.375"/>
    <n v="139.82758620689654"/>
    <x v="0"/>
    <s v="documentary"/>
    <d v="2015-07-23T03:11:00"/>
    <x v="360"/>
    <x v="178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x v="361"/>
    <n v="1414108906"/>
    <b v="0"/>
    <n v="354"/>
    <b v="1"/>
    <s v="film &amp; video/documentary"/>
    <n v="111.07699999999998"/>
    <n v="109.82189265536722"/>
    <x v="0"/>
    <s v="documentary"/>
    <d v="2014-11-23T01:01:46"/>
    <x v="361"/>
    <x v="1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x v="362"/>
    <n v="1405573391"/>
    <b v="0"/>
    <n v="86"/>
    <b v="1"/>
    <s v="film &amp; video/documentary"/>
    <n v="124.15933781686496"/>
    <n v="139.53488372093022"/>
    <x v="0"/>
    <s v="documentary"/>
    <d v="2014-08-08T00:00:00"/>
    <x v="362"/>
    <x v="17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x v="363"/>
    <n v="1268934736"/>
    <b v="0"/>
    <n v="26"/>
    <b v="1"/>
    <s v="film &amp; video/documentary"/>
    <n v="101.33333333333334"/>
    <n v="347.84615384615387"/>
    <x v="0"/>
    <s v="documentary"/>
    <d v="2010-05-02T19:22:00"/>
    <x v="363"/>
    <x v="18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x v="364"/>
    <n v="1400704672"/>
    <b v="0"/>
    <n v="113"/>
    <b v="1"/>
    <s v="film &amp; video/documentary"/>
    <n v="110.16142857142856"/>
    <n v="68.24159292035398"/>
    <x v="0"/>
    <s v="documentary"/>
    <d v="2014-06-21T03:59:00"/>
    <x v="364"/>
    <x v="181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x v="365"/>
    <n v="1391005999"/>
    <b v="0"/>
    <n v="65"/>
    <b v="1"/>
    <s v="film &amp; video/documentary"/>
    <n v="103.97333333333334"/>
    <n v="239.93846153846152"/>
    <x v="0"/>
    <s v="documentary"/>
    <d v="2014-02-28T14:33:19"/>
    <x v="365"/>
    <x v="1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x v="366"/>
    <n v="1334948518"/>
    <b v="0"/>
    <n v="134"/>
    <b v="1"/>
    <s v="film &amp; video/documentary"/>
    <n v="101.31578947368421"/>
    <n v="287.31343283582089"/>
    <x v="0"/>
    <s v="documentary"/>
    <d v="2012-05-20T19:01:58"/>
    <x v="366"/>
    <x v="1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x v="367"/>
    <n v="1363960278"/>
    <b v="0"/>
    <n v="119"/>
    <b v="1"/>
    <s v="film &amp; video/documentary"/>
    <n v="103.3501"/>
    <n v="86.84882352941176"/>
    <x v="0"/>
    <s v="documentary"/>
    <d v="2013-05-01T04:59:00"/>
    <x v="367"/>
    <x v="182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x v="368"/>
    <n v="1423405922"/>
    <b v="0"/>
    <n v="159"/>
    <b v="1"/>
    <s v="film &amp; video/documentary"/>
    <n v="104.11200000000001"/>
    <n v="81.84905660377359"/>
    <x v="0"/>
    <s v="documentary"/>
    <d v="2015-03-15T13:32:02"/>
    <x v="368"/>
    <x v="183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x v="369"/>
    <n v="1324041269"/>
    <b v="0"/>
    <n v="167"/>
    <b v="1"/>
    <s v="film &amp; video/documentary"/>
    <n v="110.15569230769231"/>
    <n v="42.874970059880241"/>
    <x v="0"/>
    <s v="documentary"/>
    <d v="2012-01-15T13:14:29"/>
    <x v="369"/>
    <x v="1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x v="370"/>
    <n v="1481137500"/>
    <b v="0"/>
    <n v="43"/>
    <b v="1"/>
    <s v="film &amp; video/documentary"/>
    <n v="122.02"/>
    <n v="709.41860465116281"/>
    <x v="0"/>
    <s v="documentary"/>
    <d v="2017-01-06T19:05:00"/>
    <x v="370"/>
    <x v="1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x v="371"/>
    <n v="1355855139"/>
    <b v="0"/>
    <n v="1062"/>
    <b v="1"/>
    <s v="film &amp; video/documentary"/>
    <n v="114.16866666666667"/>
    <n v="161.25517890772127"/>
    <x v="0"/>
    <s v="documentary"/>
    <d v="2013-02-01T18:25:39"/>
    <x v="371"/>
    <x v="26"/>
  </r>
  <r>
    <n v="372"/>
    <s v="Wild Equus"/>
    <s v="A short documentary exploring the uses of 'Natural Horsemanship' across Europe"/>
    <x v="43"/>
    <n v="376"/>
    <x v="0"/>
    <s v="GB"/>
    <s v="GBP"/>
    <x v="372"/>
    <n v="1456408244"/>
    <b v="0"/>
    <n v="9"/>
    <b v="1"/>
    <s v="film &amp; video/documentary"/>
    <n v="125.33333333333334"/>
    <n v="41.777777777777779"/>
    <x v="0"/>
    <s v="documentary"/>
    <d v="2016-04-05T16:00:00"/>
    <x v="372"/>
    <x v="184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x v="373"/>
    <n v="1340056398"/>
    <b v="0"/>
    <n v="89"/>
    <b v="1"/>
    <s v="film &amp; video/documentary"/>
    <n v="106.66666666666667"/>
    <n v="89.887640449438209"/>
    <x v="0"/>
    <s v="documentary"/>
    <d v="2012-07-18T21:53:18"/>
    <x v="373"/>
    <x v="1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x v="374"/>
    <n v="1312320031"/>
    <b v="0"/>
    <n v="174"/>
    <b v="1"/>
    <s v="film &amp; video/documentary"/>
    <n v="130.65"/>
    <n v="45.051724137931032"/>
    <x v="0"/>
    <s v="documentary"/>
    <d v="2011-09-16T21:20:31"/>
    <x v="374"/>
    <x v="2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x v="375"/>
    <n v="1390088311"/>
    <b v="0"/>
    <n v="14"/>
    <b v="1"/>
    <s v="film &amp; video/documentary"/>
    <n v="120"/>
    <n v="42.857142857142854"/>
    <x v="0"/>
    <s v="documentary"/>
    <d v="2014-03-01T17:18:00"/>
    <x v="375"/>
    <x v="185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x v="376"/>
    <n v="1469443916"/>
    <b v="0"/>
    <n v="48"/>
    <b v="1"/>
    <s v="film &amp; video/documentary"/>
    <n v="105.9591836734694"/>
    <n v="54.083333333333336"/>
    <x v="0"/>
    <s v="documentary"/>
    <d v="2016-08-25T10:51:56"/>
    <x v="376"/>
    <x v="10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x v="377"/>
    <n v="1444888868"/>
    <b v="0"/>
    <n v="133"/>
    <b v="1"/>
    <s v="film &amp; video/documentary"/>
    <n v="114.39999999999999"/>
    <n v="103.21804511278195"/>
    <x v="0"/>
    <s v="documentary"/>
    <d v="2015-11-14T07:01:00"/>
    <x v="377"/>
    <x v="186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x v="378"/>
    <n v="1451655808"/>
    <b v="0"/>
    <n v="83"/>
    <b v="1"/>
    <s v="film &amp; video/documentary"/>
    <n v="111.76666666666665"/>
    <n v="40.397590361445786"/>
    <x v="0"/>
    <s v="documentary"/>
    <d v="2016-01-25T23:52:00"/>
    <x v="378"/>
    <x v="187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x v="379"/>
    <n v="1332174672"/>
    <b v="0"/>
    <n v="149"/>
    <b v="1"/>
    <s v="film &amp; video/documentary"/>
    <n v="116.08000000000001"/>
    <n v="116.85906040268456"/>
    <x v="0"/>
    <s v="documentary"/>
    <d v="2012-05-03T16:31:12"/>
    <x v="379"/>
    <x v="26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x v="380"/>
    <n v="1451409392"/>
    <b v="0"/>
    <n v="49"/>
    <b v="1"/>
    <s v="film &amp; video/documentary"/>
    <n v="141.5"/>
    <n v="115.51020408163265"/>
    <x v="0"/>
    <s v="documentary"/>
    <d v="2016-01-23T17:16:32"/>
    <x v="380"/>
    <x v="36"/>
  </r>
  <r>
    <n v="381"/>
    <s v="Clearwater"/>
    <s v="Set in the ancient waters of the Puget Sound, Clearwater is a universal story about the need to adapt to change."/>
    <x v="31"/>
    <n v="26182.5"/>
    <x v="0"/>
    <s v="US"/>
    <s v="USD"/>
    <x v="381"/>
    <n v="1340642717"/>
    <b v="0"/>
    <n v="251"/>
    <b v="1"/>
    <s v="film &amp; video/documentary"/>
    <n v="104.72999999999999"/>
    <n v="104.31274900398407"/>
    <x v="0"/>
    <s v="documentary"/>
    <d v="2012-07-30T05:00:00"/>
    <x v="381"/>
    <x v="188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x v="382"/>
    <n v="1345741300"/>
    <b v="0"/>
    <n v="22"/>
    <b v="1"/>
    <s v="film &amp; video/documentary"/>
    <n v="255.83333333333331"/>
    <n v="69.772727272727266"/>
    <x v="0"/>
    <s v="documentary"/>
    <d v="2012-09-06T17:01:40"/>
    <x v="382"/>
    <x v="6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x v="383"/>
    <n v="1398480559"/>
    <b v="0"/>
    <n v="48"/>
    <b v="1"/>
    <s v="film &amp; video/documentary"/>
    <n v="206.70670670670671"/>
    <n v="43.020833333333336"/>
    <x v="0"/>
    <s v="documentary"/>
    <d v="2014-05-19T02:49:19"/>
    <x v="383"/>
    <x v="57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x v="384"/>
    <n v="1417977947"/>
    <b v="0"/>
    <n v="383"/>
    <b v="1"/>
    <s v="film &amp; video/documentary"/>
    <n v="112.105"/>
    <n v="58.540469973890339"/>
    <x v="0"/>
    <s v="documentary"/>
    <d v="2015-01-06T18:45:47"/>
    <x v="384"/>
    <x v="1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x v="385"/>
    <n v="1413986501"/>
    <b v="0"/>
    <n v="237"/>
    <b v="1"/>
    <s v="film &amp; video/documentary"/>
    <n v="105.982"/>
    <n v="111.79535864978902"/>
    <x v="0"/>
    <s v="documentary"/>
    <d v="2014-11-21T15:01:41"/>
    <x v="385"/>
    <x v="1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x v="386"/>
    <n v="1437950991"/>
    <b v="0"/>
    <n v="13"/>
    <b v="1"/>
    <s v="film &amp; video/documentary"/>
    <n v="100.16666666666667"/>
    <n v="46.230769230769234"/>
    <x v="0"/>
    <s v="documentary"/>
    <d v="2015-08-10T22:49:51"/>
    <x v="386"/>
    <x v="2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x v="387"/>
    <n v="1436976858"/>
    <b v="0"/>
    <n v="562"/>
    <b v="1"/>
    <s v="film &amp; video/documentary"/>
    <n v="213.98947368421051"/>
    <n v="144.69039145907473"/>
    <x v="0"/>
    <s v="documentary"/>
    <d v="2015-08-15T06:00:00"/>
    <x v="387"/>
    <x v="189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x v="388"/>
    <n v="1467078580"/>
    <b v="0"/>
    <n v="71"/>
    <b v="1"/>
    <s v="film &amp; video/documentary"/>
    <n v="126.16000000000001"/>
    <n v="88.845070422535215"/>
    <x v="0"/>
    <s v="documentary"/>
    <d v="2016-07-28T01:49:40"/>
    <x v="388"/>
    <x v="1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x v="389"/>
    <n v="1391477450"/>
    <b v="0"/>
    <n v="1510"/>
    <b v="1"/>
    <s v="film &amp; video/documentary"/>
    <n v="181.53547058823528"/>
    <n v="81.75107284768211"/>
    <x v="0"/>
    <s v="documentary"/>
    <d v="2014-03-07T22:59:00"/>
    <x v="389"/>
    <x v="19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x v="390"/>
    <n v="1429318372"/>
    <b v="0"/>
    <n v="14"/>
    <b v="1"/>
    <s v="film &amp; video/documentary"/>
    <n v="100"/>
    <n v="71.428571428571431"/>
    <x v="0"/>
    <s v="documentary"/>
    <d v="2015-05-08T00:52:52"/>
    <x v="390"/>
    <x v="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x v="391"/>
    <n v="1321578051"/>
    <b v="0"/>
    <n v="193"/>
    <b v="1"/>
    <s v="film &amp; video/documentary"/>
    <n v="100.61"/>
    <n v="104.25906735751295"/>
    <x v="0"/>
    <s v="documentary"/>
    <d v="2011-12-18T00:59:00"/>
    <x v="391"/>
    <x v="1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x v="392"/>
    <n v="1312823571"/>
    <b v="0"/>
    <n v="206"/>
    <b v="1"/>
    <s v="film &amp; video/documentary"/>
    <n v="100.9027027027027"/>
    <n v="90.616504854368927"/>
    <x v="0"/>
    <s v="documentary"/>
    <d v="2011-09-08T03:00:00"/>
    <x v="392"/>
    <x v="192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x v="393"/>
    <n v="1378746052"/>
    <b v="0"/>
    <n v="351"/>
    <b v="1"/>
    <s v="film &amp; video/documentary"/>
    <n v="110.446"/>
    <n v="157.33048433048432"/>
    <x v="0"/>
    <s v="documentary"/>
    <d v="2013-10-10T17:00:52"/>
    <x v="393"/>
    <x v="106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x v="394"/>
    <n v="1455737882"/>
    <b v="0"/>
    <n v="50"/>
    <b v="1"/>
    <s v="film &amp; video/documentary"/>
    <n v="111.8936170212766"/>
    <n v="105.18"/>
    <x v="0"/>
    <s v="documentary"/>
    <d v="2016-04-17T18:38:02"/>
    <x v="394"/>
    <x v="8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x v="395"/>
    <n v="1332452960"/>
    <b v="0"/>
    <n v="184"/>
    <b v="1"/>
    <s v="film &amp; video/documentary"/>
    <n v="108.04450000000001"/>
    <n v="58.719836956521746"/>
    <x v="0"/>
    <s v="documentary"/>
    <d v="2012-04-27T21:32:00"/>
    <x v="395"/>
    <x v="193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x v="396"/>
    <n v="1340372006"/>
    <b v="0"/>
    <n v="196"/>
    <b v="1"/>
    <s v="film &amp; video/documentary"/>
    <n v="106.66666666666667"/>
    <n v="81.632653061224488"/>
    <x v="0"/>
    <s v="documentary"/>
    <d v="2012-07-07T13:33:26"/>
    <x v="396"/>
    <x v="2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x v="397"/>
    <n v="1279651084"/>
    <b v="0"/>
    <n v="229"/>
    <b v="1"/>
    <s v="film &amp; video/documentary"/>
    <n v="103.90027322404372"/>
    <n v="56.460043668122275"/>
    <x v="0"/>
    <s v="documentary"/>
    <d v="2010-09-01T03:44:00"/>
    <x v="397"/>
    <x v="19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x v="398"/>
    <n v="1426446126"/>
    <b v="0"/>
    <n v="67"/>
    <b v="1"/>
    <s v="film &amp; video/documentary"/>
    <n v="125.16000000000001"/>
    <n v="140.1044776119403"/>
    <x v="0"/>
    <s v="documentary"/>
    <d v="2015-04-29T19:02:06"/>
    <x v="398"/>
    <x v="2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x v="399"/>
    <n v="1479070867"/>
    <b v="0"/>
    <n v="95"/>
    <b v="1"/>
    <s v="film &amp; video/documentary"/>
    <n v="106.80499999999999"/>
    <n v="224.85263157894738"/>
    <x v="0"/>
    <s v="documentary"/>
    <d v="2016-12-14T12:00:00"/>
    <x v="399"/>
    <x v="195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x v="400"/>
    <n v="1397661347"/>
    <b v="0"/>
    <n v="62"/>
    <b v="1"/>
    <s v="film &amp; video/documentary"/>
    <n v="112.30249999999999"/>
    <n v="181.13306451612902"/>
    <x v="0"/>
    <s v="documentary"/>
    <d v="2014-05-17T03:30:00"/>
    <x v="400"/>
    <x v="196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x v="401"/>
    <n v="1310155970"/>
    <b v="0"/>
    <n v="73"/>
    <b v="1"/>
    <s v="film &amp; video/documentary"/>
    <n v="103.812"/>
    <n v="711.04109589041093"/>
    <x v="0"/>
    <s v="documentary"/>
    <d v="2011-08-07T20:12:50"/>
    <x v="401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x v="402"/>
    <n v="1444913817"/>
    <b v="0"/>
    <n v="43"/>
    <b v="1"/>
    <s v="film &amp; video/documentary"/>
    <n v="141.65"/>
    <n v="65.883720930232556"/>
    <x v="0"/>
    <s v="documentary"/>
    <d v="2015-11-05T13:56:57"/>
    <x v="402"/>
    <x v="197"/>
  </r>
  <r>
    <n v="403"/>
    <s v="MONDO BANANA"/>
    <s v="A documentary adventure about bananas - and people. Your round-trip ticket into the heart of banana-cultures!!"/>
    <x v="10"/>
    <n v="5263"/>
    <x v="0"/>
    <s v="US"/>
    <s v="USD"/>
    <x v="403"/>
    <n v="1308900441"/>
    <b v="0"/>
    <n v="70"/>
    <b v="1"/>
    <s v="film &amp; video/documentary"/>
    <n v="105.25999999999999"/>
    <n v="75.185714285714283"/>
    <x v="0"/>
    <s v="documentary"/>
    <d v="2011-08-10T07:08:00"/>
    <x v="403"/>
    <x v="198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x v="404"/>
    <n v="1389107062"/>
    <b v="0"/>
    <n v="271"/>
    <b v="1"/>
    <s v="film &amp; video/documentary"/>
    <n v="103.09142857142857"/>
    <n v="133.14391143911439"/>
    <x v="0"/>
    <s v="documentary"/>
    <d v="2014-02-05T23:04:00"/>
    <x v="404"/>
    <x v="199"/>
  </r>
  <r>
    <n v="405"/>
    <s v="The Healing Effect Movie"/>
    <s v="Come, join our movie movement.  A new documentary about the healing power of food."/>
    <x v="121"/>
    <n v="3036"/>
    <x v="0"/>
    <s v="US"/>
    <s v="USD"/>
    <x v="405"/>
    <n v="1391479339"/>
    <b v="0"/>
    <n v="55"/>
    <b v="1"/>
    <s v="film &amp; video/documentary"/>
    <n v="107.65957446808511"/>
    <n v="55.2"/>
    <x v="0"/>
    <s v="documentary"/>
    <d v="2014-03-06T02:02:19"/>
    <x v="405"/>
    <x v="1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x v="406"/>
    <n v="1301975637"/>
    <b v="0"/>
    <n v="35"/>
    <b v="1"/>
    <s v="film &amp; video/documentary"/>
    <n v="107.70464285714286"/>
    <n v="86.163714285714292"/>
    <x v="0"/>
    <s v="documentary"/>
    <d v="2011-05-09T05:59:00"/>
    <x v="406"/>
    <x v="200"/>
  </r>
  <r>
    <n v="407"/>
    <s v="Haymarket Documentary"/>
    <s v="The story of the 1886 Haymarket Riot explored through the history of the Haymarket Police Memorial Statue."/>
    <x v="13"/>
    <n v="2031"/>
    <x v="0"/>
    <s v="US"/>
    <s v="USD"/>
    <x v="407"/>
    <n v="1316552050"/>
    <b v="0"/>
    <n v="22"/>
    <b v="1"/>
    <s v="film &amp; video/documentary"/>
    <n v="101.55000000000001"/>
    <n v="92.318181818181813"/>
    <x v="0"/>
    <s v="documentary"/>
    <d v="2011-11-19T21:54:10"/>
    <x v="407"/>
    <x v="97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x v="408"/>
    <n v="1380217190"/>
    <b v="0"/>
    <n v="38"/>
    <b v="1"/>
    <s v="film &amp; video/documentary"/>
    <n v="101.43766666666667"/>
    <n v="160.16473684210527"/>
    <x v="0"/>
    <s v="documentary"/>
    <d v="2013-11-05T18:39:50"/>
    <x v="408"/>
    <x v="201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x v="409"/>
    <n v="1466628144"/>
    <b v="0"/>
    <n v="15"/>
    <b v="1"/>
    <s v="film &amp; video/documentary"/>
    <n v="136.80000000000001"/>
    <n v="45.6"/>
    <x v="0"/>
    <s v="documentary"/>
    <d v="2016-07-22T20:42:24"/>
    <x v="409"/>
    <x v="1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x v="410"/>
    <n v="1429486397"/>
    <b v="0"/>
    <n v="7"/>
    <b v="1"/>
    <s v="film &amp; video/documentary"/>
    <n v="128.29999999999998"/>
    <n v="183.28571428571428"/>
    <x v="0"/>
    <s v="documentary"/>
    <d v="2015-06-18T23:33:17"/>
    <x v="410"/>
    <x v="1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x v="411"/>
    <n v="1384920804"/>
    <b v="0"/>
    <n v="241"/>
    <b v="1"/>
    <s v="film &amp; video/documentary"/>
    <n v="101.05"/>
    <n v="125.78838174273859"/>
    <x v="0"/>
    <s v="documentary"/>
    <d v="2013-12-22T05:00:00"/>
    <x v="411"/>
    <x v="202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x v="412"/>
    <n v="1341856178"/>
    <b v="0"/>
    <n v="55"/>
    <b v="1"/>
    <s v="film &amp; video/documentary"/>
    <n v="126.84"/>
    <n v="57.654545454545456"/>
    <x v="0"/>
    <s v="documentary"/>
    <d v="2012-07-25T17:49:38"/>
    <x v="412"/>
    <x v="203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x v="413"/>
    <n v="1340139811"/>
    <b v="0"/>
    <n v="171"/>
    <b v="1"/>
    <s v="film &amp; video/documentary"/>
    <n v="105.0859375"/>
    <n v="78.660818713450297"/>
    <x v="0"/>
    <s v="documentary"/>
    <d v="2012-07-19T21:03:31"/>
    <x v="413"/>
    <x v="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x v="414"/>
    <n v="1378949465"/>
    <b v="0"/>
    <n v="208"/>
    <b v="1"/>
    <s v="film &amp; video/documentary"/>
    <n v="102.85405405405406"/>
    <n v="91.480769230769226"/>
    <x v="0"/>
    <s v="documentary"/>
    <d v="2013-10-12T01:31:05"/>
    <x v="414"/>
    <x v="1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x v="415"/>
    <n v="1411417602"/>
    <b v="0"/>
    <n v="21"/>
    <b v="1"/>
    <s v="film &amp; video/documentary"/>
    <n v="102.14714285714285"/>
    <n v="68.09809523809524"/>
    <x v="0"/>
    <s v="documentary"/>
    <d v="2014-10-17T12:00:00"/>
    <x v="415"/>
    <x v="204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x v="416"/>
    <n v="1389259831"/>
    <b v="0"/>
    <n v="25"/>
    <b v="1"/>
    <s v="film &amp; video/documentary"/>
    <n v="120.21700000000001"/>
    <n v="48.086800000000004"/>
    <x v="0"/>
    <s v="documentary"/>
    <d v="2014-02-08T09:30:31"/>
    <x v="416"/>
    <x v="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x v="417"/>
    <n v="1364426260"/>
    <b v="0"/>
    <n v="52"/>
    <b v="1"/>
    <s v="film &amp; video/documentary"/>
    <n v="100.24761904761905"/>
    <n v="202.42307692307693"/>
    <x v="0"/>
    <s v="documentary"/>
    <d v="2013-04-08T04:33:00"/>
    <x v="417"/>
    <x v="205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x v="418"/>
    <n v="1435041997"/>
    <b v="0"/>
    <n v="104"/>
    <b v="1"/>
    <s v="film &amp; video/documentary"/>
    <n v="100.63392857142857"/>
    <n v="216.75"/>
    <x v="0"/>
    <s v="documentary"/>
    <d v="2015-07-23T06:46:37"/>
    <x v="418"/>
    <x v="1"/>
  </r>
  <r>
    <n v="419"/>
    <s v="BEYOND LOCAL"/>
    <s v="Beyond Local is a personal journey through an art-centric and musically talented community that fosters creativity."/>
    <x v="6"/>
    <n v="8035"/>
    <x v="0"/>
    <s v="US"/>
    <s v="USD"/>
    <x v="419"/>
    <n v="1367352787"/>
    <b v="0"/>
    <n v="73"/>
    <b v="1"/>
    <s v="film &amp; video/documentary"/>
    <n v="100.4375"/>
    <n v="110.06849315068493"/>
    <x v="0"/>
    <s v="documentary"/>
    <d v="2013-06-29T20:13:07"/>
    <x v="419"/>
    <x v="1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x v="420"/>
    <n v="1392183631"/>
    <b v="0"/>
    <n v="3"/>
    <b v="0"/>
    <s v="film &amp; video/animation"/>
    <n v="0.43939393939393934"/>
    <n v="4.833333333333333"/>
    <x v="0"/>
    <s v="animation"/>
    <d v="2014-03-14T04:40:31"/>
    <x v="420"/>
    <x v="22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x v="421"/>
    <n v="1434973656"/>
    <b v="0"/>
    <n v="6"/>
    <b v="0"/>
    <s v="film &amp; video/animation"/>
    <n v="2.0066666666666668"/>
    <n v="50.166666666666664"/>
    <x v="0"/>
    <s v="animation"/>
    <d v="2015-08-21T11:47:36"/>
    <x v="421"/>
    <x v="14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x v="422"/>
    <n v="1407824097"/>
    <b v="0"/>
    <n v="12"/>
    <b v="0"/>
    <s v="film &amp; video/animation"/>
    <n v="1.075"/>
    <n v="35.833333333333336"/>
    <x v="0"/>
    <s v="animation"/>
    <d v="2014-09-11T06:14:57"/>
    <x v="422"/>
    <x v="1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x v="423"/>
    <n v="1367878430"/>
    <b v="0"/>
    <n v="13"/>
    <b v="0"/>
    <s v="film &amp; video/animation"/>
    <n v="0.76500000000000001"/>
    <n v="11.76923076923077"/>
    <x v="0"/>
    <s v="animation"/>
    <d v="2013-06-05T22:13:50"/>
    <x v="423"/>
    <x v="1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x v="424"/>
    <n v="1327568499"/>
    <b v="0"/>
    <n v="5"/>
    <b v="0"/>
    <s v="film &amp; video/animation"/>
    <n v="6.7966666666666677"/>
    <n v="40.78"/>
    <x v="0"/>
    <s v="animation"/>
    <d v="2012-03-26T08:01:39"/>
    <x v="424"/>
    <x v="206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x v="425"/>
    <n v="1443472804"/>
    <b v="0"/>
    <n v="2"/>
    <b v="0"/>
    <s v="film &amp; video/animation"/>
    <n v="1.2E-2"/>
    <n v="3"/>
    <x v="0"/>
    <s v="animation"/>
    <d v="2015-11-27T21:40:04"/>
    <x v="425"/>
    <x v="42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x v="426"/>
    <n v="1454259914"/>
    <b v="0"/>
    <n v="8"/>
    <b v="0"/>
    <s v="film &amp; video/animation"/>
    <n v="1.3299999999999998"/>
    <n v="16.625"/>
    <x v="0"/>
    <s v="animation"/>
    <d v="2016-03-01T17:05:14"/>
    <x v="426"/>
    <x v="1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x v="427"/>
    <n v="1444340940"/>
    <b v="0"/>
    <n v="0"/>
    <b v="0"/>
    <s v="film &amp; video/animation"/>
    <n v="0"/>
    <n v="0"/>
    <x v="0"/>
    <s v="animation"/>
    <d v="2015-10-22T18:59:00"/>
    <x v="427"/>
    <x v="207"/>
  </r>
  <r>
    <n v="428"/>
    <s v="Little Clay Bible - Zacchaeus"/>
    <s v="Fresh, fun, entertaining Bible stories on YouTube, stop-motion style."/>
    <x v="14"/>
    <n v="676"/>
    <x v="2"/>
    <s v="US"/>
    <s v="USD"/>
    <x v="428"/>
    <n v="1400523845"/>
    <b v="0"/>
    <n v="13"/>
    <b v="0"/>
    <s v="film &amp; video/animation"/>
    <n v="5.6333333333333329"/>
    <n v="52"/>
    <x v="0"/>
    <s v="animation"/>
    <d v="2014-06-16T22:00:00"/>
    <x v="428"/>
    <x v="208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x v="429"/>
    <n v="1252964282"/>
    <b v="0"/>
    <n v="0"/>
    <b v="0"/>
    <s v="film &amp; video/animation"/>
    <n v="0"/>
    <n v="0"/>
    <x v="0"/>
    <s v="animation"/>
    <d v="2009-11-27T04:59:00"/>
    <x v="429"/>
    <x v="20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x v="430"/>
    <n v="1377570867"/>
    <b v="0"/>
    <n v="5"/>
    <b v="0"/>
    <s v="film &amp; video/animation"/>
    <n v="2.4"/>
    <n v="4.8"/>
    <x v="0"/>
    <s v="animation"/>
    <d v="2013-09-11T02:34:27"/>
    <x v="430"/>
    <x v="20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x v="431"/>
    <n v="1465160083"/>
    <b v="0"/>
    <n v="8"/>
    <b v="0"/>
    <s v="film &amp; video/animation"/>
    <n v="13.833333333333334"/>
    <n v="51.875"/>
    <x v="0"/>
    <s v="animation"/>
    <d v="2016-07-05T20:54:43"/>
    <x v="431"/>
    <x v="1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x v="432"/>
    <n v="1440264381"/>
    <b v="0"/>
    <n v="8"/>
    <b v="0"/>
    <s v="film &amp; video/animation"/>
    <n v="9.5"/>
    <n v="71.25"/>
    <x v="0"/>
    <s v="animation"/>
    <d v="2015-10-21T17:26:21"/>
    <x v="432"/>
    <x v="14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x v="433"/>
    <n v="1439392022"/>
    <b v="0"/>
    <n v="0"/>
    <b v="0"/>
    <s v="film &amp; video/animation"/>
    <n v="0"/>
    <n v="0"/>
    <x v="0"/>
    <s v="animation"/>
    <d v="2015-10-11T15:07:02"/>
    <x v="433"/>
    <x v="14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x v="434"/>
    <n v="1383076902"/>
    <b v="0"/>
    <n v="2"/>
    <b v="0"/>
    <s v="film &amp; video/animation"/>
    <n v="5"/>
    <n v="62.5"/>
    <x v="0"/>
    <s v="animation"/>
    <d v="2013-12-01T21:01:42"/>
    <x v="434"/>
    <x v="210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x v="435"/>
    <n v="1376502980"/>
    <b v="0"/>
    <n v="3"/>
    <b v="0"/>
    <s v="film &amp; video/animation"/>
    <n v="2.7272727272727275E-3"/>
    <n v="1"/>
    <x v="0"/>
    <s v="animation"/>
    <d v="2013-09-13T17:56:20"/>
    <x v="435"/>
    <x v="1"/>
  </r>
  <r>
    <n v="436"/>
    <s v="Blinky"/>
    <s v="Blinky is the story of a naÃ¯ve simpleton who suddenly finds himself struggling to adapt to changes within his environment."/>
    <x v="28"/>
    <n v="0"/>
    <x v="2"/>
    <s v="US"/>
    <s v="USD"/>
    <x v="436"/>
    <n v="1372668113"/>
    <b v="0"/>
    <n v="0"/>
    <b v="0"/>
    <s v="film &amp; video/animation"/>
    <n v="0"/>
    <n v="0"/>
    <x v="0"/>
    <s v="animation"/>
    <d v="2013-07-31T08:41:53"/>
    <x v="436"/>
    <x v="1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x v="437"/>
    <n v="1470728326"/>
    <b v="0"/>
    <n v="0"/>
    <b v="0"/>
    <s v="film &amp; video/animation"/>
    <n v="0"/>
    <n v="0"/>
    <x v="0"/>
    <s v="animation"/>
    <d v="2016-10-08T07:38:46"/>
    <x v="437"/>
    <x v="14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x v="438"/>
    <n v="1445235358"/>
    <b v="0"/>
    <n v="11"/>
    <b v="0"/>
    <s v="film &amp; video/animation"/>
    <n v="9.379999999999999"/>
    <n v="170.54545454545453"/>
    <x v="0"/>
    <s v="animation"/>
    <d v="2015-11-18T07:15:58"/>
    <x v="438"/>
    <x v="174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x v="439"/>
    <n v="1412705818"/>
    <b v="0"/>
    <n v="0"/>
    <b v="0"/>
    <s v="film &amp; video/animation"/>
    <n v="0"/>
    <n v="0"/>
    <x v="0"/>
    <s v="animation"/>
    <d v="2014-10-17T18:16:58"/>
    <x v="439"/>
    <x v="2"/>
  </r>
  <r>
    <n v="440"/>
    <s v="Consumed"/>
    <s v="A stop-motion animation made by a one girl team, with a camera, creativity, and a lot of determination."/>
    <x v="10"/>
    <n v="5"/>
    <x v="2"/>
    <s v="US"/>
    <s v="USD"/>
    <x v="440"/>
    <n v="1456270753"/>
    <b v="0"/>
    <n v="1"/>
    <b v="0"/>
    <s v="film &amp; video/animation"/>
    <n v="0.1"/>
    <n v="5"/>
    <x v="0"/>
    <s v="animation"/>
    <d v="2016-03-24T22:39:13"/>
    <x v="440"/>
    <x v="111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x v="441"/>
    <n v="1380826996"/>
    <b v="0"/>
    <n v="0"/>
    <b v="0"/>
    <s v="film &amp; video/animation"/>
    <n v="0"/>
    <n v="0"/>
    <x v="0"/>
    <s v="animation"/>
    <d v="2013-11-02T19:03:16"/>
    <x v="441"/>
    <x v="1"/>
  </r>
  <r>
    <n v="442"/>
    <s v="The Paranormal Idiot"/>
    <s v="Doomsday is here"/>
    <x v="73"/>
    <n v="6691"/>
    <x v="2"/>
    <s v="US"/>
    <s v="USD"/>
    <x v="442"/>
    <n v="1421788783"/>
    <b v="0"/>
    <n v="17"/>
    <b v="0"/>
    <s v="film &amp; video/animation"/>
    <n v="39.358823529411765"/>
    <n v="393.58823529411762"/>
    <x v="0"/>
    <s v="animation"/>
    <d v="2015-02-19T21:19:43"/>
    <x v="442"/>
    <x v="1"/>
  </r>
  <r>
    <n v="443"/>
    <s v="Bad Teddy Studios"/>
    <s v="We love cartoons!! We want to make more but it costs money to so. Be apart of your daily dose of WTF!?! Pledge now!!"/>
    <x v="3"/>
    <n v="10"/>
    <x v="2"/>
    <s v="CA"/>
    <s v="CAD"/>
    <x v="443"/>
    <n v="1389399701"/>
    <b v="0"/>
    <n v="2"/>
    <b v="0"/>
    <s v="film &amp; video/animation"/>
    <n v="0.1"/>
    <n v="5"/>
    <x v="0"/>
    <s v="animation"/>
    <d v="2014-02-10T00:21:41"/>
    <x v="443"/>
    <x v="1"/>
  </r>
  <r>
    <n v="444"/>
    <s v="Discovering the Other Woman"/>
    <s v="An upcoming animated web sitcom series centered around dealing with life, love, and relationships."/>
    <x v="28"/>
    <n v="50"/>
    <x v="2"/>
    <s v="US"/>
    <s v="USD"/>
    <x v="444"/>
    <n v="1324158361"/>
    <b v="0"/>
    <n v="1"/>
    <b v="0"/>
    <s v="film &amp; video/animation"/>
    <n v="5"/>
    <n v="50"/>
    <x v="0"/>
    <s v="animation"/>
    <d v="2012-02-15T21:46:01"/>
    <x v="444"/>
    <x v="1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x v="445"/>
    <n v="1430899375"/>
    <b v="0"/>
    <n v="2"/>
    <b v="0"/>
    <s v="film &amp; video/animation"/>
    <n v="3.3333333333333335E-3"/>
    <n v="1"/>
    <x v="0"/>
    <s v="animation"/>
    <d v="2015-05-21T08:02:55"/>
    <x v="445"/>
    <x v="2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x v="446"/>
    <n v="1422842420"/>
    <b v="0"/>
    <n v="16"/>
    <b v="0"/>
    <s v="film &amp; video/animation"/>
    <n v="7.2952380952380951"/>
    <n v="47.875"/>
    <x v="0"/>
    <s v="animation"/>
    <d v="2015-03-04T02:00:20"/>
    <x v="446"/>
    <x v="1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x v="447"/>
    <n v="1361884763"/>
    <b v="0"/>
    <n v="1"/>
    <b v="0"/>
    <s v="film &amp; video/animation"/>
    <n v="1.6666666666666666E-2"/>
    <n v="5"/>
    <x v="0"/>
    <s v="animation"/>
    <d v="2013-03-23T12:19:23"/>
    <x v="447"/>
    <x v="211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x v="448"/>
    <n v="1398363095"/>
    <b v="0"/>
    <n v="4"/>
    <b v="0"/>
    <s v="film &amp; video/animation"/>
    <n v="3.2804000000000002"/>
    <n v="20.502500000000001"/>
    <x v="0"/>
    <s v="animation"/>
    <d v="2014-05-14T18:11:35"/>
    <x v="448"/>
    <x v="52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x v="449"/>
    <n v="1379425085"/>
    <b v="0"/>
    <n v="5"/>
    <b v="0"/>
    <s v="film &amp; video/animation"/>
    <n v="2.25"/>
    <n v="9"/>
    <x v="0"/>
    <s v="animation"/>
    <d v="2013-10-17T13:38:05"/>
    <x v="449"/>
    <x v="1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x v="450"/>
    <n v="1389825800"/>
    <b v="0"/>
    <n v="7"/>
    <b v="0"/>
    <s v="film &amp; video/animation"/>
    <n v="0.79200000000000004"/>
    <n v="56.571428571428569"/>
    <x v="0"/>
    <s v="animation"/>
    <d v="2014-02-14T22:43:20"/>
    <x v="450"/>
    <x v="1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x v="451"/>
    <n v="1388077791"/>
    <b v="0"/>
    <n v="0"/>
    <b v="0"/>
    <s v="film &amp; video/animation"/>
    <n v="0"/>
    <n v="0"/>
    <x v="0"/>
    <s v="animation"/>
    <d v="2014-01-25T17:09:51"/>
    <x v="451"/>
    <x v="1"/>
  </r>
  <r>
    <n v="452"/>
    <s v="Lost in the Shadows"/>
    <s v="A man must find his way out of the depths of the shadows by using the aid of a little girl."/>
    <x v="47"/>
    <n v="480"/>
    <x v="2"/>
    <s v="US"/>
    <s v="USD"/>
    <x v="452"/>
    <n v="1428944015"/>
    <b v="0"/>
    <n v="12"/>
    <b v="0"/>
    <s v="film &amp; video/animation"/>
    <n v="64"/>
    <n v="40"/>
    <x v="0"/>
    <s v="animation"/>
    <d v="2015-05-13T16:53:35"/>
    <x v="452"/>
    <x v="1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x v="453"/>
    <n v="1422992879"/>
    <b v="0"/>
    <n v="2"/>
    <b v="0"/>
    <s v="film &amp; video/animation"/>
    <n v="2.7404479578392621E-2"/>
    <n v="13"/>
    <x v="0"/>
    <s v="animation"/>
    <d v="2015-02-19T19:47:59"/>
    <x v="453"/>
    <x v="203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x v="454"/>
    <n v="1414343571"/>
    <b v="0"/>
    <n v="5"/>
    <b v="0"/>
    <s v="film &amp; video/animation"/>
    <n v="0.82000000000000006"/>
    <n v="16.399999999999999"/>
    <x v="0"/>
    <s v="animation"/>
    <d v="2014-11-26T13:14:00"/>
    <x v="454"/>
    <x v="212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x v="455"/>
    <n v="1330733022"/>
    <b v="0"/>
    <n v="2"/>
    <b v="0"/>
    <s v="film &amp; video/animation"/>
    <n v="6.9230769230769221E-2"/>
    <n v="22.5"/>
    <x v="0"/>
    <s v="animation"/>
    <d v="2012-04-17T00:31:00"/>
    <x v="455"/>
    <x v="213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x v="456"/>
    <n v="1380559201"/>
    <b v="0"/>
    <n v="3"/>
    <b v="0"/>
    <s v="film &amp; video/animation"/>
    <n v="0.68631863186318631"/>
    <n v="20.333333333333332"/>
    <x v="0"/>
    <s v="animation"/>
    <d v="2013-10-22T03:59:00"/>
    <x v="456"/>
    <x v="21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x v="457"/>
    <n v="1405621512"/>
    <b v="0"/>
    <n v="0"/>
    <b v="0"/>
    <s v="film &amp; video/animation"/>
    <n v="0"/>
    <n v="0"/>
    <x v="0"/>
    <s v="animation"/>
    <d v="2014-08-16T18:25:12"/>
    <x v="457"/>
    <x v="1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x v="458"/>
    <n v="1365958060"/>
    <b v="0"/>
    <n v="49"/>
    <b v="0"/>
    <s v="film &amp; video/animation"/>
    <n v="8.2100000000000009"/>
    <n v="16.755102040816325"/>
    <x v="0"/>
    <s v="animation"/>
    <d v="2013-05-14T16:47:40"/>
    <x v="458"/>
    <x v="1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x v="459"/>
    <n v="1316013727"/>
    <b v="0"/>
    <n v="1"/>
    <b v="0"/>
    <s v="film &amp; video/animation"/>
    <n v="6.4102564102564097E-2"/>
    <n v="25"/>
    <x v="0"/>
    <s v="animation"/>
    <d v="2011-11-13T16:22:07"/>
    <x v="459"/>
    <x v="42"/>
  </r>
  <r>
    <n v="460"/>
    <s v="Darwin's Kiss"/>
    <s v="An animated web series about biological evolution gone haywire."/>
    <x v="0"/>
    <n v="25"/>
    <x v="2"/>
    <s v="US"/>
    <s v="USD"/>
    <x v="460"/>
    <n v="1398862875"/>
    <b v="0"/>
    <n v="2"/>
    <b v="0"/>
    <s v="film &amp; video/animation"/>
    <n v="0.29411764705882354"/>
    <n v="12.5"/>
    <x v="0"/>
    <s v="animation"/>
    <d v="2014-06-01T04:00:00"/>
    <x v="460"/>
    <x v="21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x v="461"/>
    <n v="1368476367"/>
    <b v="0"/>
    <n v="0"/>
    <b v="0"/>
    <s v="film &amp; video/animation"/>
    <n v="0"/>
    <n v="0"/>
    <x v="0"/>
    <s v="animation"/>
    <d v="2013-06-02T20:19:27"/>
    <x v="461"/>
    <x v="52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x v="462"/>
    <n v="1307761341"/>
    <b v="0"/>
    <n v="0"/>
    <b v="0"/>
    <s v="film &amp; video/animation"/>
    <n v="0"/>
    <n v="0"/>
    <x v="0"/>
    <s v="animation"/>
    <d v="2011-08-10T03:02:21"/>
    <x v="462"/>
    <x v="14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x v="463"/>
    <n v="1311699753"/>
    <b v="0"/>
    <n v="11"/>
    <b v="0"/>
    <s v="film &amp; video/animation"/>
    <n v="2.2727272727272729"/>
    <n v="113.63636363636364"/>
    <x v="0"/>
    <s v="animation"/>
    <d v="2011-09-24T17:02:33"/>
    <x v="463"/>
    <x v="14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x v="464"/>
    <n v="1461874935"/>
    <b v="0"/>
    <n v="1"/>
    <b v="0"/>
    <s v="film &amp; video/animation"/>
    <n v="9.9009900990099015E-2"/>
    <n v="1"/>
    <x v="0"/>
    <s v="animation"/>
    <d v="2016-05-18T20:22:15"/>
    <x v="464"/>
    <x v="52"/>
  </r>
  <r>
    <n v="465"/>
    <s v="&quot;Amp&quot; A Story About a Robot"/>
    <s v="&quot;Amp&quot; is a short film about a robot with needs."/>
    <x v="133"/>
    <n v="138"/>
    <x v="2"/>
    <s v="US"/>
    <s v="USD"/>
    <x v="465"/>
    <n v="1402455174"/>
    <b v="0"/>
    <n v="8"/>
    <b v="0"/>
    <s v="film &amp; video/animation"/>
    <n v="26.953125"/>
    <n v="17.25"/>
    <x v="0"/>
    <s v="animation"/>
    <d v="2014-06-27T02:52:54"/>
    <x v="465"/>
    <x v="20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x v="466"/>
    <n v="1344465464"/>
    <b v="0"/>
    <n v="5"/>
    <b v="0"/>
    <s v="film &amp; video/animation"/>
    <n v="0.76"/>
    <n v="15.2"/>
    <x v="0"/>
    <s v="animation"/>
    <d v="2012-09-07T22:37:44"/>
    <x v="466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x v="467"/>
    <n v="1344961134"/>
    <b v="0"/>
    <n v="39"/>
    <b v="0"/>
    <s v="film &amp; video/animation"/>
    <n v="21.574999999999999"/>
    <n v="110.64102564102564"/>
    <x v="0"/>
    <s v="animation"/>
    <d v="2012-09-28T16:18:54"/>
    <x v="467"/>
    <x v="26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x v="468"/>
    <n v="1336795283"/>
    <b v="0"/>
    <n v="0"/>
    <b v="0"/>
    <s v="film &amp; video/animation"/>
    <n v="0"/>
    <n v="0"/>
    <x v="0"/>
    <s v="animation"/>
    <d v="2012-07-11T03:51:05"/>
    <x v="468"/>
    <x v="216"/>
  </r>
  <r>
    <n v="469"/>
    <s v="Dreamland PERSONALISED Animated Shorts Film"/>
    <s v="Create a personalised animation film using your child's name and photo."/>
    <x v="12"/>
    <n v="0"/>
    <x v="2"/>
    <s v="GB"/>
    <s v="GBP"/>
    <x v="469"/>
    <n v="1404776724"/>
    <b v="0"/>
    <n v="0"/>
    <b v="0"/>
    <s v="film &amp; video/animation"/>
    <n v="0"/>
    <n v="0"/>
    <x v="0"/>
    <s v="animation"/>
    <d v="2014-09-05T23:45:24"/>
    <x v="469"/>
    <x v="1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x v="470"/>
    <n v="1385524889"/>
    <b v="0"/>
    <n v="2"/>
    <b v="0"/>
    <s v="film &amp; video/animation"/>
    <n v="1.02"/>
    <n v="25.5"/>
    <x v="0"/>
    <s v="animation"/>
    <d v="2014-01-16T04:00:00"/>
    <x v="470"/>
    <x v="217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x v="471"/>
    <n v="1394039979"/>
    <b v="0"/>
    <n v="170"/>
    <b v="0"/>
    <s v="film &amp; video/animation"/>
    <n v="11.892727272727273"/>
    <n v="38.476470588235294"/>
    <x v="0"/>
    <s v="animation"/>
    <d v="2014-04-19T16:19:39"/>
    <x v="471"/>
    <x v="136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x v="472"/>
    <n v="1406239718"/>
    <b v="0"/>
    <n v="5"/>
    <b v="0"/>
    <s v="film &amp; video/animation"/>
    <n v="17.625"/>
    <n v="28.2"/>
    <x v="0"/>
    <s v="animation"/>
    <d v="2014-08-23T22:08:38"/>
    <x v="472"/>
    <x v="1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x v="473"/>
    <n v="1408380319"/>
    <b v="0"/>
    <n v="14"/>
    <b v="0"/>
    <s v="film &amp; video/animation"/>
    <n v="2.87"/>
    <n v="61.5"/>
    <x v="0"/>
    <s v="animation"/>
    <d v="2014-09-17T16:45:19"/>
    <x v="473"/>
    <x v="1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x v="474"/>
    <n v="1484726029"/>
    <b v="0"/>
    <n v="1"/>
    <b v="0"/>
    <s v="film &amp; video/animation"/>
    <n v="3.0303030303030304E-2"/>
    <n v="1"/>
    <x v="0"/>
    <s v="animation"/>
    <d v="2017-02-17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x v="475"/>
    <n v="1428285843"/>
    <b v="0"/>
    <n v="0"/>
    <b v="0"/>
    <s v="film &amp; video/animation"/>
    <n v="0"/>
    <n v="0"/>
    <x v="0"/>
    <s v="animation"/>
    <d v="2015-05-06T02:04:03"/>
    <x v="475"/>
    <x v="1"/>
  </r>
  <r>
    <n v="476"/>
    <s v="Sight Word Music Videos"/>
    <s v="Animated Music Videos that teach kids how to read."/>
    <x v="135"/>
    <n v="4906.59"/>
    <x v="2"/>
    <s v="US"/>
    <s v="USD"/>
    <x v="476"/>
    <n v="1398727441"/>
    <b v="0"/>
    <n v="124"/>
    <b v="0"/>
    <s v="film &amp; video/animation"/>
    <n v="2.230268181818182"/>
    <n v="39.569274193548388"/>
    <x v="0"/>
    <s v="animation"/>
    <d v="2014-06-03T03:59:00"/>
    <x v="476"/>
    <x v="218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x v="477"/>
    <n v="1332187334"/>
    <b v="0"/>
    <n v="0"/>
    <b v="0"/>
    <s v="film &amp; video/animation"/>
    <n v="0"/>
    <n v="0"/>
    <x v="0"/>
    <s v="animation"/>
    <d v="2012-05-18T20:02:14"/>
    <x v="477"/>
    <x v="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x v="478"/>
    <n v="1425333109"/>
    <b v="0"/>
    <n v="0"/>
    <b v="0"/>
    <s v="film &amp; video/animation"/>
    <n v="0"/>
    <n v="0"/>
    <x v="0"/>
    <s v="animation"/>
    <d v="2015-04-01T20:51:49"/>
    <x v="478"/>
    <x v="164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x v="479"/>
    <n v="1411379235"/>
    <b v="0"/>
    <n v="55"/>
    <b v="0"/>
    <s v="film &amp; video/animation"/>
    <n v="32.56"/>
    <n v="88.8"/>
    <x v="0"/>
    <s v="animation"/>
    <d v="2014-11-21T10:47:15"/>
    <x v="479"/>
    <x v="42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x v="480"/>
    <n v="1373457615"/>
    <b v="0"/>
    <n v="140"/>
    <b v="0"/>
    <s v="film &amp; video/animation"/>
    <n v="19.41"/>
    <n v="55.457142857142856"/>
    <x v="0"/>
    <s v="animation"/>
    <d v="2013-08-09T12:00:15"/>
    <x v="480"/>
    <x v="1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x v="481"/>
    <n v="1347293289"/>
    <b v="0"/>
    <n v="21"/>
    <b v="0"/>
    <s v="film &amp; video/animation"/>
    <n v="6.1"/>
    <n v="87.142857142857139"/>
    <x v="0"/>
    <s v="animation"/>
    <d v="2012-10-10T16:08:09"/>
    <x v="481"/>
    <x v="1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x v="482"/>
    <n v="1458336690"/>
    <b v="0"/>
    <n v="1"/>
    <b v="0"/>
    <s v="film &amp; video/animation"/>
    <n v="0.1"/>
    <n v="10"/>
    <x v="0"/>
    <s v="animation"/>
    <d v="2016-04-14T14:34:00"/>
    <x v="482"/>
    <x v="219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x v="483"/>
    <n v="1354250672"/>
    <b v="0"/>
    <n v="147"/>
    <b v="0"/>
    <s v="film &amp; video/animation"/>
    <n v="50.2"/>
    <n v="51.224489795918366"/>
    <x v="0"/>
    <s v="animation"/>
    <d v="2013-01-29T04:44:32"/>
    <x v="483"/>
    <x v="14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x v="484"/>
    <n v="1443220372"/>
    <b v="0"/>
    <n v="11"/>
    <b v="0"/>
    <s v="film &amp; video/animation"/>
    <n v="0.18625"/>
    <n v="13.545454545454545"/>
    <x v="0"/>
    <s v="animation"/>
    <d v="2015-11-05T23:32:52"/>
    <x v="484"/>
    <x v="22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x v="485"/>
    <n v="1366200499"/>
    <b v="0"/>
    <n v="125"/>
    <b v="0"/>
    <s v="film &amp; video/animation"/>
    <n v="21.906971229845084"/>
    <n v="66.520080000000007"/>
    <x v="0"/>
    <s v="animation"/>
    <d v="2013-05-17T12:08:19"/>
    <x v="485"/>
    <x v="1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x v="486"/>
    <n v="1399070239"/>
    <b v="0"/>
    <n v="1"/>
    <b v="0"/>
    <s v="film &amp; video/animation"/>
    <n v="9.0909090909090905E-3"/>
    <n v="50"/>
    <x v="0"/>
    <s v="animation"/>
    <d v="2014-06-01T22:37:19"/>
    <x v="486"/>
    <x v="1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x v="487"/>
    <n v="1477491394"/>
    <b v="0"/>
    <n v="0"/>
    <b v="0"/>
    <s v="film &amp; video/animation"/>
    <n v="0"/>
    <n v="0"/>
    <x v="0"/>
    <s v="animation"/>
    <d v="2016-12-25T15:16:34"/>
    <x v="487"/>
    <x v="97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x v="488"/>
    <n v="1481332700"/>
    <b v="0"/>
    <n v="0"/>
    <b v="0"/>
    <s v="film &amp; video/animation"/>
    <n v="0"/>
    <n v="0"/>
    <x v="0"/>
    <s v="animation"/>
    <d v="2017-01-09T01:18:20"/>
    <x v="488"/>
    <x v="1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x v="489"/>
    <n v="1323084816"/>
    <b v="0"/>
    <n v="3"/>
    <b v="0"/>
    <s v="film &amp; video/animation"/>
    <n v="0.28667813379201834"/>
    <n v="71.666666666666671"/>
    <x v="0"/>
    <s v="animation"/>
    <d v="2012-01-05T11:33:00"/>
    <x v="489"/>
    <x v="221"/>
  </r>
  <r>
    <n v="490"/>
    <s v="PROJECT IS CANCELLED"/>
    <s v="Cancelled"/>
    <x v="28"/>
    <n v="0"/>
    <x v="2"/>
    <s v="US"/>
    <s v="USD"/>
    <x v="490"/>
    <n v="1343085285"/>
    <b v="0"/>
    <n v="0"/>
    <b v="0"/>
    <s v="film &amp; video/animation"/>
    <n v="0"/>
    <n v="0"/>
    <x v="0"/>
    <s v="animation"/>
    <d v="2012-08-22T23:14:45"/>
    <x v="490"/>
    <x v="1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x v="491"/>
    <n v="1451345699"/>
    <b v="0"/>
    <n v="0"/>
    <b v="0"/>
    <s v="film &amp; video/animation"/>
    <n v="0"/>
    <n v="0"/>
    <x v="0"/>
    <s v="animation"/>
    <d v="2016-01-27T23:34:59"/>
    <x v="491"/>
    <x v="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x v="492"/>
    <n v="1471135830"/>
    <b v="0"/>
    <n v="0"/>
    <b v="0"/>
    <s v="film &amp; video/animation"/>
    <n v="0"/>
    <n v="0"/>
    <x v="0"/>
    <s v="animation"/>
    <d v="2016-10-13T00:50:30"/>
    <x v="492"/>
    <x v="14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x v="493"/>
    <n v="1429550738"/>
    <b v="0"/>
    <n v="0"/>
    <b v="0"/>
    <s v="film &amp; video/animation"/>
    <n v="0"/>
    <n v="0"/>
    <x v="0"/>
    <s v="animation"/>
    <d v="2015-05-20T17:25:38"/>
    <x v="493"/>
    <x v="1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x v="494"/>
    <n v="1402343765"/>
    <b v="0"/>
    <n v="3"/>
    <b v="0"/>
    <s v="film &amp; video/animation"/>
    <n v="0.155"/>
    <n v="10.333333333333334"/>
    <x v="0"/>
    <s v="animation"/>
    <d v="2014-07-03T03:00:00"/>
    <x v="494"/>
    <x v="222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x v="495"/>
    <n v="1434484305"/>
    <b v="0"/>
    <n v="0"/>
    <b v="0"/>
    <s v="film &amp; video/animation"/>
    <n v="0"/>
    <n v="0"/>
    <x v="0"/>
    <s v="animation"/>
    <d v="2015-07-16T19:51:45"/>
    <x v="495"/>
    <x v="1"/>
  </r>
  <r>
    <n v="496"/>
    <s v="Airships and Anatasia: The Movie"/>
    <s v="The movie is about the adventures of Ethan, Danna, The mysterious inventor and more."/>
    <x v="127"/>
    <n v="1"/>
    <x v="2"/>
    <s v="US"/>
    <s v="USD"/>
    <x v="496"/>
    <n v="1386886874"/>
    <b v="0"/>
    <n v="1"/>
    <b v="0"/>
    <s v="film &amp; video/animation"/>
    <n v="1.6666666666666668E-3"/>
    <n v="1"/>
    <x v="0"/>
    <s v="animation"/>
    <d v="2014-02-10T22:21:14"/>
    <x v="496"/>
    <x v="14"/>
  </r>
  <r>
    <n v="497"/>
    <s v="Galaxy Probe Kids"/>
    <s v="live-action/animated series pilot."/>
    <x v="140"/>
    <n v="30"/>
    <x v="2"/>
    <s v="US"/>
    <s v="USD"/>
    <x v="497"/>
    <n v="1414889665"/>
    <b v="0"/>
    <n v="3"/>
    <b v="0"/>
    <s v="film &amp; video/animation"/>
    <n v="0.6696428571428571"/>
    <n v="10"/>
    <x v="0"/>
    <s v="animation"/>
    <d v="2014-12-25T05:00:00"/>
    <x v="497"/>
    <x v="22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x v="498"/>
    <n v="1321035449"/>
    <b v="0"/>
    <n v="22"/>
    <b v="0"/>
    <s v="film &amp; video/animation"/>
    <n v="4.5985132395404564"/>
    <n v="136.09090909090909"/>
    <x v="0"/>
    <s v="animation"/>
    <d v="2011-12-23T18:17:29"/>
    <x v="498"/>
    <x v="2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x v="499"/>
    <n v="1250630968"/>
    <b v="0"/>
    <n v="26"/>
    <b v="0"/>
    <s v="film &amp; video/animation"/>
    <n v="9.5500000000000007"/>
    <n v="73.461538461538467"/>
    <x v="0"/>
    <s v="animation"/>
    <d v="2009-10-12T20:59:00"/>
    <x v="499"/>
    <x v="22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x v="500"/>
    <n v="1268255751"/>
    <b v="0"/>
    <n v="4"/>
    <b v="0"/>
    <s v="film &amp; video/animation"/>
    <n v="3.3076923076923079"/>
    <n v="53.75"/>
    <x v="0"/>
    <s v="animation"/>
    <d v="2010-05-08T22:16:00"/>
    <x v="500"/>
    <x v="226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x v="501"/>
    <n v="1307597851"/>
    <b v="0"/>
    <n v="0"/>
    <b v="0"/>
    <s v="film &amp; video/animation"/>
    <n v="0"/>
    <n v="0"/>
    <x v="0"/>
    <s v="animation"/>
    <d v="2011-07-09T05:37:31"/>
    <x v="501"/>
    <x v="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x v="502"/>
    <n v="1329484625"/>
    <b v="0"/>
    <n v="4"/>
    <b v="0"/>
    <s v="film &amp; video/animation"/>
    <n v="1.1499999999999999"/>
    <n v="57.5"/>
    <x v="0"/>
    <s v="animation"/>
    <d v="2012-03-18T12:17:05"/>
    <x v="502"/>
    <x v="2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x v="503"/>
    <n v="1418906303"/>
    <b v="0"/>
    <n v="9"/>
    <b v="0"/>
    <s v="film &amp; video/animation"/>
    <n v="1.7538461538461538"/>
    <n v="12.666666666666666"/>
    <x v="0"/>
    <s v="animation"/>
    <d v="2015-01-17T12:38:23"/>
    <x v="503"/>
    <x v="1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x v="504"/>
    <n v="1328916987"/>
    <b v="0"/>
    <n v="5"/>
    <b v="0"/>
    <s v="film &amp; video/animation"/>
    <n v="1.3673469387755102"/>
    <n v="67"/>
    <x v="0"/>
    <s v="animation"/>
    <d v="2012-04-10T22:36:27"/>
    <x v="504"/>
    <x v="102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x v="505"/>
    <n v="1447122086"/>
    <b v="0"/>
    <n v="14"/>
    <b v="0"/>
    <s v="film &amp; video/animation"/>
    <n v="0.43333333333333329"/>
    <n v="3.7142857142857144"/>
    <x v="0"/>
    <s v="animation"/>
    <d v="2015-12-25T02:21:26"/>
    <x v="505"/>
    <x v="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x v="506"/>
    <n v="1373548520"/>
    <b v="0"/>
    <n v="1"/>
    <b v="0"/>
    <s v="film &amp; video/animation"/>
    <n v="0.125"/>
    <n v="250"/>
    <x v="0"/>
    <s v="animation"/>
    <d v="2013-08-10T13:15:20"/>
    <x v="506"/>
    <x v="1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x v="507"/>
    <n v="1346799657"/>
    <b v="0"/>
    <n v="10"/>
    <b v="0"/>
    <s v="film &amp; video/animation"/>
    <n v="3.2"/>
    <n v="64"/>
    <x v="0"/>
    <s v="animation"/>
    <d v="2012-10-19T23:00:57"/>
    <x v="507"/>
    <x v="26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x v="508"/>
    <n v="1332808501"/>
    <b v="0"/>
    <n v="3"/>
    <b v="0"/>
    <s v="film &amp; video/animation"/>
    <n v="0.8"/>
    <n v="133.33333333333334"/>
    <x v="0"/>
    <s v="animation"/>
    <d v="2012-05-25T14:14:00"/>
    <x v="508"/>
    <x v="227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x v="509"/>
    <n v="1432912170"/>
    <b v="0"/>
    <n v="1"/>
    <b v="0"/>
    <s v="film &amp; video/animation"/>
    <n v="0.2"/>
    <n v="10"/>
    <x v="0"/>
    <s v="animation"/>
    <d v="2015-06-28T15:09:30"/>
    <x v="509"/>
    <x v="1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x v="510"/>
    <n v="1454213639"/>
    <b v="0"/>
    <n v="0"/>
    <b v="0"/>
    <s v="film &amp; video/animation"/>
    <n v="0"/>
    <n v="0"/>
    <x v="0"/>
    <s v="animation"/>
    <d v="2016-03-01T04:13:59"/>
    <x v="510"/>
    <x v="1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x v="511"/>
    <n v="1362640582"/>
    <b v="0"/>
    <n v="5"/>
    <b v="0"/>
    <s v="film &amp; video/animation"/>
    <n v="3"/>
    <n v="30"/>
    <x v="0"/>
    <s v="animation"/>
    <d v="2013-04-06T06:16:22"/>
    <x v="511"/>
    <x v="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x v="512"/>
    <n v="1475776127"/>
    <b v="0"/>
    <n v="2"/>
    <b v="0"/>
    <s v="film &amp; video/animation"/>
    <n v="0.13749999999999998"/>
    <n v="5.5"/>
    <x v="0"/>
    <s v="animation"/>
    <d v="2016-11-20T18:48:47"/>
    <x v="512"/>
    <x v="228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x v="513"/>
    <n v="1467387705"/>
    <b v="0"/>
    <n v="68"/>
    <b v="0"/>
    <s v="film &amp; video/animation"/>
    <n v="13.923999999999999"/>
    <n v="102.38235294117646"/>
    <x v="0"/>
    <s v="animation"/>
    <d v="2016-08-15T07:00:00"/>
    <x v="513"/>
    <x v="229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x v="514"/>
    <n v="1405003447"/>
    <b v="0"/>
    <n v="3"/>
    <b v="0"/>
    <s v="film &amp; video/animation"/>
    <n v="3.3333333333333335"/>
    <n v="16.666666666666668"/>
    <x v="0"/>
    <s v="animation"/>
    <d v="2014-08-09T14:44:07"/>
    <x v="514"/>
    <x v="1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x v="515"/>
    <n v="1447933601"/>
    <b v="0"/>
    <n v="34"/>
    <b v="0"/>
    <s v="film &amp; video/animation"/>
    <n v="25.41340206185567"/>
    <n v="725.02941176470586"/>
    <x v="0"/>
    <s v="animation"/>
    <d v="2015-12-29T11:46:41"/>
    <x v="515"/>
    <x v="4"/>
  </r>
  <r>
    <n v="516"/>
    <s v="Shipmates"/>
    <s v="A big brother style comedy animation series starring famous seafarers"/>
    <x v="10"/>
    <n v="0"/>
    <x v="2"/>
    <s v="GB"/>
    <s v="GBP"/>
    <x v="516"/>
    <n v="1427568080"/>
    <b v="0"/>
    <n v="0"/>
    <b v="0"/>
    <s v="film &amp; video/animation"/>
    <n v="0"/>
    <n v="0"/>
    <x v="0"/>
    <s v="animation"/>
    <d v="2015-05-27T18:41:20"/>
    <x v="516"/>
    <x v="14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x v="517"/>
    <n v="1483454761"/>
    <b v="0"/>
    <n v="3"/>
    <b v="0"/>
    <s v="film &amp; video/animation"/>
    <n v="1.3666666666666667"/>
    <n v="68.333333333333329"/>
    <x v="0"/>
    <s v="animation"/>
    <d v="2017-02-02T14:46:01"/>
    <x v="517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x v="518"/>
    <n v="1438958824"/>
    <b v="0"/>
    <n v="0"/>
    <b v="0"/>
    <s v="film &amp; video/animation"/>
    <n v="0"/>
    <n v="0"/>
    <x v="0"/>
    <s v="animation"/>
    <d v="2015-09-06T14:46:00"/>
    <x v="518"/>
    <x v="23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x v="519"/>
    <n v="1352107421"/>
    <b v="0"/>
    <n v="70"/>
    <b v="0"/>
    <s v="film &amp; video/animation"/>
    <n v="22.881426547787683"/>
    <n v="39.228571428571428"/>
    <x v="0"/>
    <s v="animation"/>
    <d v="2012-12-05T09:23:41"/>
    <x v="519"/>
    <x v="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x v="520"/>
    <n v="1447174261"/>
    <b v="0"/>
    <n v="34"/>
    <b v="1"/>
    <s v="theater/plays"/>
    <n v="102.1"/>
    <n v="150.14705882352942"/>
    <x v="1"/>
    <s v="plays"/>
    <d v="2015-12-10T16:51:01"/>
    <x v="52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x v="521"/>
    <n v="1475460819"/>
    <b v="0"/>
    <n v="56"/>
    <b v="1"/>
    <s v="theater/plays"/>
    <n v="104.64"/>
    <n v="93.428571428571431"/>
    <x v="1"/>
    <s v="plays"/>
    <d v="2016-11-01T04:59:00"/>
    <x v="521"/>
    <x v="231"/>
  </r>
  <r>
    <n v="522"/>
    <s v="COMPASS PLAYERS"/>
    <s v="*** TO MAKE DONATIONS IN THE FUTURE                                   GO TO OUR WEBSITE: www.compassplayers.com ***"/>
    <x v="9"/>
    <n v="3440"/>
    <x v="0"/>
    <s v="US"/>
    <s v="USD"/>
    <x v="522"/>
    <n v="1456793925"/>
    <b v="0"/>
    <n v="31"/>
    <b v="1"/>
    <s v="theater/plays"/>
    <n v="114.66666666666667"/>
    <n v="110.96774193548387"/>
    <x v="1"/>
    <s v="plays"/>
    <d v="2016-03-20T23:58:45"/>
    <x v="522"/>
    <x v="148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x v="523"/>
    <n v="1440213076"/>
    <b v="0"/>
    <n v="84"/>
    <b v="1"/>
    <s v="theater/plays"/>
    <n v="120.6"/>
    <n v="71.785714285714292"/>
    <x v="1"/>
    <s v="plays"/>
    <d v="2015-09-21T03:11:16"/>
    <x v="523"/>
    <x v="1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x v="524"/>
    <n v="1462209169"/>
    <b v="0"/>
    <n v="130"/>
    <b v="1"/>
    <s v="theater/plays"/>
    <n v="108.67285714285715"/>
    <n v="29.258076923076924"/>
    <x v="1"/>
    <s v="plays"/>
    <d v="2016-06-01T17:12:49"/>
    <x v="524"/>
    <x v="1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x v="525"/>
    <n v="1406713041"/>
    <b v="0"/>
    <n v="12"/>
    <b v="1"/>
    <s v="theater/plays"/>
    <n v="100"/>
    <n v="1000"/>
    <x v="1"/>
    <s v="plays"/>
    <d v="2014-09-13T09:37:21"/>
    <x v="525"/>
    <x v="26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x v="526"/>
    <n v="1436278344"/>
    <b v="0"/>
    <n v="23"/>
    <b v="1"/>
    <s v="theater/plays"/>
    <n v="113.99999999999999"/>
    <n v="74.347826086956516"/>
    <x v="1"/>
    <s v="plays"/>
    <d v="2015-08-07T17:00:00"/>
    <x v="526"/>
    <x v="232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x v="527"/>
    <n v="1484715366"/>
    <b v="0"/>
    <n v="158"/>
    <b v="1"/>
    <s v="theater/plays"/>
    <n v="100.85"/>
    <n v="63.829113924050631"/>
    <x v="1"/>
    <s v="plays"/>
    <d v="2017-02-17T16:05:00"/>
    <x v="527"/>
    <x v="233"/>
  </r>
  <r>
    <n v="528"/>
    <s v="Devastated No Matter What"/>
    <s v="A Festival Backed Production of a Full-Length Play."/>
    <x v="146"/>
    <n v="1330"/>
    <x v="0"/>
    <s v="US"/>
    <s v="USD"/>
    <x v="528"/>
    <n v="1433109907"/>
    <b v="0"/>
    <n v="30"/>
    <b v="1"/>
    <s v="theater/plays"/>
    <n v="115.65217391304347"/>
    <n v="44.333333333333336"/>
    <x v="1"/>
    <s v="plays"/>
    <d v="2015-06-21T21:20:00"/>
    <x v="528"/>
    <x v="234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x v="529"/>
    <n v="1482281094"/>
    <b v="0"/>
    <n v="18"/>
    <b v="1"/>
    <s v="theater/plays"/>
    <n v="130.41666666666666"/>
    <n v="86.944444444444443"/>
    <x v="1"/>
    <s v="plays"/>
    <d v="2017-01-11T05:00:00"/>
    <x v="529"/>
    <x v="235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x v="530"/>
    <n v="1433254268"/>
    <b v="0"/>
    <n v="29"/>
    <b v="1"/>
    <s v="theater/plays"/>
    <n v="107.78267254038178"/>
    <n v="126.55172413793103"/>
    <x v="1"/>
    <s v="plays"/>
    <d v="2015-06-24T02:00:00"/>
    <x v="530"/>
    <x v="23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x v="531"/>
    <n v="1478050429"/>
    <b v="0"/>
    <n v="31"/>
    <b v="1"/>
    <s v="theater/plays"/>
    <n v="100"/>
    <n v="129.03225806451613"/>
    <x v="1"/>
    <s v="plays"/>
    <d v="2016-12-17T06:59:00"/>
    <x v="531"/>
    <x v="237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x v="532"/>
    <n v="1460506208"/>
    <b v="0"/>
    <n v="173"/>
    <b v="1"/>
    <s v="theater/plays"/>
    <n v="123.25"/>
    <n v="71.242774566473983"/>
    <x v="1"/>
    <s v="plays"/>
    <d v="2016-05-13T00:10:08"/>
    <x v="532"/>
    <x v="1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x v="533"/>
    <n v="1461320765"/>
    <b v="0"/>
    <n v="17"/>
    <b v="1"/>
    <s v="theater/plays"/>
    <n v="100.2"/>
    <n v="117.88235294117646"/>
    <x v="1"/>
    <s v="plays"/>
    <d v="2016-05-16T10:26:05"/>
    <x v="533"/>
    <x v="5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x v="534"/>
    <n v="1443036470"/>
    <b v="0"/>
    <n v="48"/>
    <b v="1"/>
    <s v="theater/plays"/>
    <n v="104.66666666666666"/>
    <n v="327.08333333333331"/>
    <x v="1"/>
    <s v="plays"/>
    <d v="2015-11-01T23:00:00"/>
    <x v="534"/>
    <x v="238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x v="535"/>
    <n v="1481115905"/>
    <b v="0"/>
    <n v="59"/>
    <b v="1"/>
    <s v="theater/plays"/>
    <n v="102.49999999999999"/>
    <n v="34.745762711864408"/>
    <x v="1"/>
    <s v="plays"/>
    <d v="2017-01-06T13:05:05"/>
    <x v="535"/>
    <x v="1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x v="536"/>
    <n v="1435133807"/>
    <b v="0"/>
    <n v="39"/>
    <b v="1"/>
    <s v="theater/plays"/>
    <n v="118.25757575757576"/>
    <n v="100.06410256410257"/>
    <x v="1"/>
    <s v="plays"/>
    <d v="2015-08-03T18:00:00"/>
    <x v="536"/>
    <x v="239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x v="537"/>
    <n v="1444069591"/>
    <b v="0"/>
    <n v="59"/>
    <b v="1"/>
    <s v="theater/plays"/>
    <n v="120.5"/>
    <n v="40.847457627118644"/>
    <x v="1"/>
    <s v="plays"/>
    <d v="2015-11-04T19:26:31"/>
    <x v="537"/>
    <x v="13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x v="538"/>
    <n v="1460574263"/>
    <b v="0"/>
    <n v="60"/>
    <b v="1"/>
    <s v="theater/plays"/>
    <n v="302.42"/>
    <n v="252.01666666666668"/>
    <x v="1"/>
    <s v="plays"/>
    <d v="2016-05-13T19:04:23"/>
    <x v="538"/>
    <x v="1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x v="539"/>
    <n v="1465866707"/>
    <b v="0"/>
    <n v="20"/>
    <b v="1"/>
    <s v="theater/plays"/>
    <n v="100.64400000000001"/>
    <n v="25.161000000000001"/>
    <x v="1"/>
    <s v="plays"/>
    <d v="2016-07-05T01:11:47"/>
    <x v="539"/>
    <x v="31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x v="540"/>
    <n v="1420486606"/>
    <b v="0"/>
    <n v="1"/>
    <b v="0"/>
    <s v="technology/web"/>
    <n v="6.6666666666666671E-3"/>
    <n v="1"/>
    <x v="2"/>
    <s v="web"/>
    <d v="2015-02-04T19:36:46"/>
    <x v="540"/>
    <x v="1"/>
  </r>
  <r>
    <n v="541"/>
    <s v="Deviations"/>
    <s v="A website dedicated to local Kink Communities; to find others with matching interests and bring them together."/>
    <x v="37"/>
    <n v="25"/>
    <x v="2"/>
    <s v="US"/>
    <s v="USD"/>
    <x v="541"/>
    <n v="1443488834"/>
    <b v="0"/>
    <n v="1"/>
    <b v="0"/>
    <s v="technology/web"/>
    <n v="0.55555555555555558"/>
    <n v="25"/>
    <x v="2"/>
    <s v="web"/>
    <d v="2015-10-29T01:07:14"/>
    <x v="541"/>
    <x v="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x v="542"/>
    <n v="1457113316"/>
    <b v="0"/>
    <n v="1"/>
    <b v="0"/>
    <s v="technology/web"/>
    <n v="3.9999999999999996E-4"/>
    <n v="1"/>
    <x v="2"/>
    <s v="web"/>
    <d v="2016-05-03T16:41:56"/>
    <x v="542"/>
    <x v="8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x v="543"/>
    <n v="1412215962"/>
    <b v="0"/>
    <n v="2"/>
    <b v="0"/>
    <s v="technology/web"/>
    <n v="0.31818181818181818"/>
    <n v="35"/>
    <x v="2"/>
    <s v="web"/>
    <d v="2014-11-01T02:12:42"/>
    <x v="543"/>
    <x v="1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x v="544"/>
    <n v="1465055160"/>
    <b v="0"/>
    <n v="2"/>
    <b v="0"/>
    <s v="technology/web"/>
    <n v="1.2"/>
    <n v="3"/>
    <x v="2"/>
    <s v="web"/>
    <d v="2016-07-04T15:46:00"/>
    <x v="544"/>
    <x v="1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x v="545"/>
    <n v="1444140789"/>
    <b v="0"/>
    <n v="34"/>
    <b v="0"/>
    <s v="technology/web"/>
    <n v="27.383999999999997"/>
    <n v="402.70588235294116"/>
    <x v="2"/>
    <s v="web"/>
    <d v="2015-11-15T15:13:09"/>
    <x v="545"/>
    <x v="24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x v="546"/>
    <n v="1441209715"/>
    <b v="0"/>
    <n v="2"/>
    <b v="0"/>
    <s v="technology/web"/>
    <n v="8.666666666666667E-2"/>
    <n v="26"/>
    <x v="2"/>
    <s v="web"/>
    <d v="2015-10-17T16:01:55"/>
    <x v="546"/>
    <x v="26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x v="547"/>
    <n v="1452530564"/>
    <b v="0"/>
    <n v="0"/>
    <b v="0"/>
    <s v="technology/web"/>
    <n v="0"/>
    <n v="0"/>
    <x v="2"/>
    <s v="web"/>
    <d v="2016-02-10T16:42:44"/>
    <x v="547"/>
    <x v="1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x v="548"/>
    <n v="1443562848"/>
    <b v="0"/>
    <n v="1"/>
    <b v="0"/>
    <s v="technology/web"/>
    <n v="0.09"/>
    <n v="9"/>
    <x v="2"/>
    <s v="web"/>
    <d v="2015-10-29T21:40:48"/>
    <x v="548"/>
    <x v="1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x v="549"/>
    <n v="1433776622"/>
    <b v="0"/>
    <n v="8"/>
    <b v="0"/>
    <s v="technology/web"/>
    <n v="2.7199999999999998"/>
    <n v="8.5"/>
    <x v="2"/>
    <s v="web"/>
    <d v="2015-07-08T15:17:02"/>
    <x v="549"/>
    <x v="1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x v="550"/>
    <n v="1484756245"/>
    <b v="0"/>
    <n v="4"/>
    <b v="0"/>
    <s v="technology/web"/>
    <n v="0.70000000000000007"/>
    <n v="8.75"/>
    <x v="2"/>
    <s v="web"/>
    <d v="2017-01-31T05:00:00"/>
    <x v="550"/>
    <x v="24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x v="551"/>
    <n v="1434609424"/>
    <b v="0"/>
    <n v="28"/>
    <b v="0"/>
    <s v="technology/web"/>
    <n v="5.0413333333333332"/>
    <n v="135.03571428571428"/>
    <x v="2"/>
    <s v="web"/>
    <d v="2015-08-01T17:53:00"/>
    <x v="551"/>
    <x v="242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x v="552"/>
    <n v="1447166896"/>
    <b v="0"/>
    <n v="0"/>
    <b v="0"/>
    <s v="technology/web"/>
    <n v="0"/>
    <n v="0"/>
    <x v="2"/>
    <s v="web"/>
    <d v="2016-01-09T14:48:16"/>
    <x v="552"/>
    <x v="14"/>
  </r>
  <r>
    <n v="553"/>
    <s v="sellorshopusa.com"/>
    <s v="Groundbreaking New Classifieds Website Grows Into Largest Nationwide Coverage By Turning Users Into Entrepreneurs"/>
    <x v="31"/>
    <n v="123"/>
    <x v="2"/>
    <s v="US"/>
    <s v="USD"/>
    <x v="553"/>
    <n v="1413393391"/>
    <b v="0"/>
    <n v="6"/>
    <b v="0"/>
    <s v="technology/web"/>
    <n v="0.49199999999999999"/>
    <n v="20.5"/>
    <x v="2"/>
    <s v="web"/>
    <d v="2014-11-14T18:16:31"/>
    <x v="553"/>
    <x v="145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x v="554"/>
    <n v="1411143972"/>
    <b v="0"/>
    <n v="22"/>
    <b v="0"/>
    <s v="technology/web"/>
    <n v="36.589147286821706"/>
    <n v="64.36363636363636"/>
    <x v="2"/>
    <s v="web"/>
    <d v="2014-10-19T16:26:12"/>
    <x v="554"/>
    <x v="1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x v="555"/>
    <n v="1463128143"/>
    <b v="0"/>
    <n v="0"/>
    <b v="0"/>
    <s v="technology/web"/>
    <n v="0"/>
    <n v="0"/>
    <x v="2"/>
    <s v="web"/>
    <d v="2016-06-12T08:29:03"/>
    <x v="555"/>
    <x v="1"/>
  </r>
  <r>
    <n v="556"/>
    <s v="Braille Academy"/>
    <s v="An educational platform for learning Unified English Braille Code"/>
    <x v="6"/>
    <n v="200"/>
    <x v="2"/>
    <s v="US"/>
    <s v="USD"/>
    <x v="556"/>
    <n v="1449520717"/>
    <b v="0"/>
    <n v="1"/>
    <b v="0"/>
    <s v="technology/web"/>
    <n v="2.5"/>
    <n v="200"/>
    <x v="2"/>
    <s v="web"/>
    <d v="2016-01-06T20:38:37"/>
    <x v="556"/>
    <x v="1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x v="557"/>
    <n v="1478126203"/>
    <b v="0"/>
    <n v="20"/>
    <b v="0"/>
    <s v="technology/web"/>
    <n v="0.91066666666666674"/>
    <n v="68.3"/>
    <x v="2"/>
    <s v="web"/>
    <d v="2016-12-02T23:36:43"/>
    <x v="557"/>
    <x v="174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x v="558"/>
    <n v="1424639505"/>
    <b v="0"/>
    <n v="0"/>
    <b v="0"/>
    <s v="technology/web"/>
    <n v="0"/>
    <n v="0"/>
    <x v="2"/>
    <s v="web"/>
    <d v="2015-03-24T20:11:45"/>
    <x v="558"/>
    <x v="7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x v="559"/>
    <n v="1447397260"/>
    <b v="0"/>
    <n v="1"/>
    <b v="0"/>
    <s v="technology/web"/>
    <n v="2.0833333333333336E-2"/>
    <n v="50"/>
    <x v="2"/>
    <s v="web"/>
    <d v="2015-12-13T06:47:40"/>
    <x v="559"/>
    <x v="1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x v="560"/>
    <n v="1416249045"/>
    <b v="0"/>
    <n v="3"/>
    <b v="0"/>
    <s v="technology/web"/>
    <n v="1.2E-2"/>
    <n v="4"/>
    <x v="2"/>
    <s v="web"/>
    <d v="2014-12-17T18:30:45"/>
    <x v="560"/>
    <x v="1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x v="561"/>
    <n v="1442850513"/>
    <b v="0"/>
    <n v="2"/>
    <b v="0"/>
    <s v="technology/web"/>
    <n v="0.36666666666666664"/>
    <n v="27.5"/>
    <x v="2"/>
    <s v="web"/>
    <d v="2015-10-26T15:48:33"/>
    <x v="561"/>
    <x v="6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x v="562"/>
    <n v="1479460815"/>
    <b v="0"/>
    <n v="0"/>
    <b v="0"/>
    <s v="technology/web"/>
    <n v="0"/>
    <n v="0"/>
    <x v="2"/>
    <s v="web"/>
    <d v="2016-12-18T09:20:15"/>
    <x v="562"/>
    <x v="1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x v="563"/>
    <n v="1421545247"/>
    <b v="0"/>
    <n v="2"/>
    <b v="0"/>
    <s v="technology/web"/>
    <n v="9.0666666666666659E-2"/>
    <n v="34"/>
    <x v="2"/>
    <s v="web"/>
    <d v="2015-02-17T01:40:47"/>
    <x v="563"/>
    <x v="1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x v="564"/>
    <n v="1455230275"/>
    <b v="0"/>
    <n v="1"/>
    <b v="0"/>
    <s v="technology/web"/>
    <n v="5.5555555555555558E-3"/>
    <n v="1"/>
    <x v="2"/>
    <s v="web"/>
    <d v="2016-03-12T22:37:55"/>
    <x v="564"/>
    <x v="1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x v="565"/>
    <n v="1433962249"/>
    <b v="0"/>
    <n v="0"/>
    <b v="0"/>
    <s v="technology/web"/>
    <n v="0"/>
    <n v="0"/>
    <x v="2"/>
    <s v="web"/>
    <d v="2015-07-10T18:50:49"/>
    <x v="565"/>
    <x v="1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x v="566"/>
    <n v="1465921533"/>
    <b v="0"/>
    <n v="1"/>
    <b v="0"/>
    <s v="technology/web"/>
    <n v="0.02"/>
    <n v="1"/>
    <x v="2"/>
    <s v="web"/>
    <d v="2016-07-14T16:25:33"/>
    <x v="566"/>
    <x v="1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x v="567"/>
    <n v="1417551194"/>
    <b v="0"/>
    <n v="0"/>
    <b v="0"/>
    <s v="technology/web"/>
    <n v="0"/>
    <n v="0"/>
    <x v="2"/>
    <s v="web"/>
    <d v="2015-01-01T20:13:14"/>
    <x v="567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x v="568"/>
    <n v="1449785223"/>
    <b v="0"/>
    <n v="5"/>
    <b v="0"/>
    <s v="technology/web"/>
    <n v="1"/>
    <n v="49"/>
    <x v="2"/>
    <s v="web"/>
    <d v="2016-01-16T11:00:00"/>
    <x v="568"/>
    <x v="243"/>
  </r>
  <r>
    <n v="569"/>
    <s v="Mioti"/>
    <s v="Mioti is an indie game marketplace that doubles as a community for developers to join networks and discuss projects."/>
    <x v="30"/>
    <n v="20"/>
    <x v="2"/>
    <s v="CA"/>
    <s v="CAD"/>
    <x v="569"/>
    <n v="1449087612"/>
    <b v="0"/>
    <n v="1"/>
    <b v="0"/>
    <s v="technology/web"/>
    <n v="0.8"/>
    <n v="20"/>
    <x v="2"/>
    <s v="web"/>
    <d v="2016-01-01T20:20:12"/>
    <x v="569"/>
    <x v="1"/>
  </r>
  <r>
    <n v="570"/>
    <s v="Relaunching in May"/>
    <s v="Humans have AM/FM/Satellite radio, kids have radio Disney, pets have DogCatRadio."/>
    <x v="94"/>
    <n v="142"/>
    <x v="2"/>
    <s v="US"/>
    <s v="USD"/>
    <x v="570"/>
    <n v="1453230569"/>
    <b v="0"/>
    <n v="1"/>
    <b v="0"/>
    <s v="technology/web"/>
    <n v="0.16705882352941176"/>
    <n v="142"/>
    <x v="2"/>
    <s v="web"/>
    <d v="2016-02-18T19:09:29"/>
    <x v="570"/>
    <x v="1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x v="571"/>
    <n v="1436297723"/>
    <b v="0"/>
    <n v="2"/>
    <b v="0"/>
    <s v="technology/web"/>
    <n v="0.42399999999999999"/>
    <n v="53"/>
    <x v="2"/>
    <s v="web"/>
    <d v="2015-07-27T03:59:00"/>
    <x v="571"/>
    <x v="244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x v="572"/>
    <n v="1444065088"/>
    <b v="0"/>
    <n v="0"/>
    <b v="0"/>
    <s v="technology/web"/>
    <n v="0"/>
    <n v="0"/>
    <x v="2"/>
    <s v="web"/>
    <d v="2015-11-04T18:11:28"/>
    <x v="572"/>
    <x v="13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x v="573"/>
    <n v="1416445931"/>
    <b v="0"/>
    <n v="9"/>
    <b v="0"/>
    <s v="technology/web"/>
    <n v="0.38925389253892539"/>
    <n v="38.444444444444443"/>
    <x v="2"/>
    <s v="web"/>
    <d v="2015-01-18T01:12:00"/>
    <x v="573"/>
    <x v="245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x v="574"/>
    <n v="1474281507"/>
    <b v="0"/>
    <n v="4"/>
    <b v="0"/>
    <s v="technology/web"/>
    <n v="0.7155635062611807"/>
    <n v="20"/>
    <x v="2"/>
    <s v="web"/>
    <d v="2016-10-19T10:38:27"/>
    <x v="574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x v="575"/>
    <n v="1431621443"/>
    <b v="0"/>
    <n v="4"/>
    <b v="0"/>
    <s v="technology/web"/>
    <n v="0.43166666666666664"/>
    <n v="64.75"/>
    <x v="2"/>
    <s v="web"/>
    <d v="2015-06-13T16:37:23"/>
    <x v="575"/>
    <x v="1"/>
  </r>
  <r>
    <n v="576"/>
    <s v="Uthtopia"/>
    <s v="UthTopia Is a social media organization that believes in positive online usage, youth mentorship, and youth empowerment."/>
    <x v="58"/>
    <n v="1"/>
    <x v="2"/>
    <s v="US"/>
    <s v="USD"/>
    <x v="576"/>
    <n v="1422357552"/>
    <b v="0"/>
    <n v="1"/>
    <b v="0"/>
    <s v="technology/web"/>
    <n v="1.25E-3"/>
    <n v="1"/>
    <x v="2"/>
    <s v="web"/>
    <d v="2015-03-28T10:19:12"/>
    <x v="576"/>
    <x v="8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x v="577"/>
    <n v="1458569302"/>
    <b v="0"/>
    <n v="1"/>
    <b v="0"/>
    <s v="technology/web"/>
    <n v="0.2"/>
    <n v="10"/>
    <x v="2"/>
    <s v="web"/>
    <d v="2016-05-20T14:08:22"/>
    <x v="577"/>
    <x v="14"/>
  </r>
  <r>
    <n v="578"/>
    <s v="weBuy Crowdsourced Shopping"/>
    <s v="weBuy trade built on technology and Crowd Sourced Power"/>
    <x v="152"/>
    <n v="14"/>
    <x v="2"/>
    <s v="GB"/>
    <s v="GBP"/>
    <x v="578"/>
    <n v="1439560393"/>
    <b v="0"/>
    <n v="7"/>
    <b v="0"/>
    <s v="technology/web"/>
    <n v="1.12E-2"/>
    <n v="2"/>
    <x v="2"/>
    <s v="web"/>
    <d v="2015-09-07T13:53:13"/>
    <x v="578"/>
    <x v="56"/>
  </r>
  <r>
    <n v="579"/>
    <s v="Course: Learn Cryptography"/>
    <s v="Learn classic and public key cryptography with a full proof-of-concept system in JavaScript."/>
    <x v="14"/>
    <n v="175"/>
    <x v="2"/>
    <s v="US"/>
    <s v="USD"/>
    <x v="579"/>
    <n v="1416947223"/>
    <b v="0"/>
    <n v="5"/>
    <b v="0"/>
    <s v="technology/web"/>
    <n v="1.4583333333333333"/>
    <n v="35"/>
    <x v="2"/>
    <s v="web"/>
    <d v="2014-12-25T20:27:03"/>
    <x v="579"/>
    <x v="1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x v="580"/>
    <n v="1471988867"/>
    <b v="0"/>
    <n v="1"/>
    <b v="0"/>
    <s v="technology/web"/>
    <n v="3.3333333333333333E-2"/>
    <n v="1"/>
    <x v="2"/>
    <s v="web"/>
    <d v="2016-09-22T21:47:47"/>
    <x v="580"/>
    <x v="1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x v="581"/>
    <n v="1435882704"/>
    <b v="0"/>
    <n v="0"/>
    <b v="0"/>
    <s v="technology/web"/>
    <n v="0"/>
    <n v="0"/>
    <x v="2"/>
    <s v="web"/>
    <d v="2015-08-02T00:18:24"/>
    <x v="581"/>
    <x v="1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x v="582"/>
    <n v="1424454319"/>
    <b v="0"/>
    <n v="0"/>
    <b v="0"/>
    <s v="technology/web"/>
    <n v="0"/>
    <n v="0"/>
    <x v="2"/>
    <s v="web"/>
    <d v="2015-03-15T18:00:00"/>
    <x v="582"/>
    <x v="246"/>
  </r>
  <r>
    <n v="583"/>
    <s v="HackersArchive.com"/>
    <s v="HackersArchive.com will help rid the web of viruses and scams found everywhere else you look!"/>
    <x v="7"/>
    <n v="1"/>
    <x v="2"/>
    <s v="US"/>
    <s v="USD"/>
    <x v="583"/>
    <n v="1424212287"/>
    <b v="0"/>
    <n v="1"/>
    <b v="0"/>
    <s v="technology/web"/>
    <n v="1.1111111111111112E-2"/>
    <n v="1"/>
    <x v="2"/>
    <s v="web"/>
    <d v="2015-03-19T21:31:27"/>
    <x v="583"/>
    <x v="111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x v="584"/>
    <n v="1423933916"/>
    <b v="0"/>
    <n v="2"/>
    <b v="0"/>
    <s v="technology/web"/>
    <n v="1"/>
    <n v="5"/>
    <x v="2"/>
    <s v="web"/>
    <d v="2015-03-16T16:11:56"/>
    <x v="584"/>
    <x v="164"/>
  </r>
  <r>
    <n v="585"/>
    <s v="Link Card"/>
    <s v="SAVE UP TO 40% WHEN YOU SPEND!_x000a__x000a_PRE-ORDER YOUR LINK CARD TODAY"/>
    <x v="7"/>
    <n v="0"/>
    <x v="2"/>
    <s v="GB"/>
    <s v="GBP"/>
    <x v="585"/>
    <n v="1444123377"/>
    <b v="0"/>
    <n v="0"/>
    <b v="0"/>
    <s v="technology/web"/>
    <n v="0"/>
    <n v="0"/>
    <x v="2"/>
    <s v="web"/>
    <d v="2015-12-01T00:00:00"/>
    <x v="585"/>
    <x v="247"/>
  </r>
  <r>
    <n v="586"/>
    <s v="Employ College 2K"/>
    <s v="Employ College is a movement for companies to hire college graduates from their respected institutions."/>
    <x v="3"/>
    <n v="56"/>
    <x v="2"/>
    <s v="US"/>
    <s v="USD"/>
    <x v="586"/>
    <n v="1421440207"/>
    <b v="0"/>
    <n v="4"/>
    <b v="0"/>
    <s v="technology/web"/>
    <n v="0.55999999999999994"/>
    <n v="14"/>
    <x v="2"/>
    <s v="web"/>
    <d v="2015-02-15T20:30:07"/>
    <x v="586"/>
    <x v="1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x v="587"/>
    <n v="1426615833"/>
    <b v="0"/>
    <n v="7"/>
    <b v="0"/>
    <s v="technology/web"/>
    <n v="9.0833333333333339"/>
    <n v="389.28571428571428"/>
    <x v="2"/>
    <s v="web"/>
    <d v="2015-04-16T18:10:33"/>
    <x v="587"/>
    <x v="1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x v="588"/>
    <n v="1474223286"/>
    <b v="0"/>
    <n v="2"/>
    <b v="0"/>
    <s v="technology/web"/>
    <n v="3.3444444444444441"/>
    <n v="150.5"/>
    <x v="2"/>
    <s v="web"/>
    <d v="2016-11-17T19:28:06"/>
    <x v="588"/>
    <x v="248"/>
  </r>
  <r>
    <n v="589"/>
    <s v="Get Neighborly"/>
    <s v="Services closer than you think..."/>
    <x v="51"/>
    <n v="1"/>
    <x v="2"/>
    <s v="US"/>
    <s v="USD"/>
    <x v="589"/>
    <n v="1435070699"/>
    <b v="0"/>
    <n v="1"/>
    <b v="0"/>
    <s v="technology/web"/>
    <n v="1.3333333333333334E-2"/>
    <n v="1"/>
    <x v="2"/>
    <s v="web"/>
    <d v="2015-07-08T14:44:59"/>
    <x v="589"/>
    <x v="2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x v="590"/>
    <n v="1452259131"/>
    <b v="0"/>
    <n v="9"/>
    <b v="0"/>
    <s v="technology/web"/>
    <n v="4.46"/>
    <n v="24.777777777777779"/>
    <x v="2"/>
    <s v="web"/>
    <d v="2016-02-08T13:01:00"/>
    <x v="590"/>
    <x v="249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x v="591"/>
    <n v="1434978130"/>
    <b v="0"/>
    <n v="2"/>
    <b v="0"/>
    <s v="technology/web"/>
    <n v="6.0999999999999999E-2"/>
    <n v="30.5"/>
    <x v="2"/>
    <s v="web"/>
    <d v="2015-07-22T13:02:10"/>
    <x v="591"/>
    <x v="1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x v="592"/>
    <n v="1414992860"/>
    <b v="0"/>
    <n v="1"/>
    <b v="0"/>
    <s v="technology/web"/>
    <n v="3.3333333333333335"/>
    <n v="250"/>
    <x v="2"/>
    <s v="web"/>
    <d v="2014-12-03T05:34:20"/>
    <x v="592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x v="593"/>
    <n v="1425744945"/>
    <b v="0"/>
    <n v="7"/>
    <b v="0"/>
    <s v="technology/web"/>
    <n v="23"/>
    <n v="16.428571428571427"/>
    <x v="2"/>
    <s v="web"/>
    <d v="2015-04-06T15:15:45"/>
    <x v="593"/>
    <x v="22"/>
  </r>
  <r>
    <n v="594"/>
    <s v="Unleashed Fitness"/>
    <s v="Creating a fitness site that will change the fitness game forever!"/>
    <x v="31"/>
    <n v="26"/>
    <x v="2"/>
    <s v="US"/>
    <s v="USD"/>
    <x v="594"/>
    <n v="1458240206"/>
    <b v="0"/>
    <n v="2"/>
    <b v="0"/>
    <s v="technology/web"/>
    <n v="0.104"/>
    <n v="13"/>
    <x v="2"/>
    <s v="web"/>
    <d v="2016-04-16T18:43:26"/>
    <x v="594"/>
    <x v="1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x v="595"/>
    <n v="1426815638"/>
    <b v="0"/>
    <n v="8"/>
    <b v="0"/>
    <s v="technology/web"/>
    <n v="0.42599999999999999"/>
    <n v="53.25"/>
    <x v="2"/>
    <s v="web"/>
    <d v="2015-05-04T01:40:38"/>
    <x v="595"/>
    <x v="26"/>
  </r>
  <r>
    <n v="596"/>
    <s v="DigitaliBook free library"/>
    <s v="We present digitaibook,com site which can become a free electronic library with your help,"/>
    <x v="22"/>
    <n v="6"/>
    <x v="2"/>
    <s v="US"/>
    <s v="USD"/>
    <x v="596"/>
    <n v="1475530292"/>
    <b v="0"/>
    <n v="2"/>
    <b v="0"/>
    <s v="technology/web"/>
    <n v="0.03"/>
    <n v="3"/>
    <x v="2"/>
    <s v="web"/>
    <d v="2016-11-02T21:31:32"/>
    <x v="596"/>
    <x v="1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x v="597"/>
    <n v="1466787335"/>
    <b v="0"/>
    <n v="2"/>
    <b v="0"/>
    <s v="technology/web"/>
    <n v="0.26666666666666666"/>
    <n v="10"/>
    <x v="2"/>
    <s v="web"/>
    <d v="2016-07-31T16:00:00"/>
    <x v="597"/>
    <x v="250"/>
  </r>
  <r>
    <n v="598"/>
    <s v="Goals not creeds"/>
    <s v="This is a project to create a crowd-funding site for Urantia Book readers worldwide."/>
    <x v="30"/>
    <n v="850"/>
    <x v="2"/>
    <s v="US"/>
    <s v="USD"/>
    <x v="598"/>
    <n v="1415145781"/>
    <b v="0"/>
    <n v="7"/>
    <b v="0"/>
    <s v="technology/web"/>
    <n v="34"/>
    <n v="121.42857142857143"/>
    <x v="2"/>
    <s v="web"/>
    <d v="2014-12-05T00:03:01"/>
    <x v="598"/>
    <x v="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x v="599"/>
    <n v="1423769402"/>
    <b v="0"/>
    <n v="2"/>
    <b v="0"/>
    <s v="technology/web"/>
    <n v="6.2E-2"/>
    <n v="15.5"/>
    <x v="2"/>
    <s v="web"/>
    <d v="2015-03-08T15:16:00"/>
    <x v="599"/>
    <x v="251"/>
  </r>
  <r>
    <n v="600"/>
    <s v="Anaheim California here we come but we need your help."/>
    <s v="Science Technology Engineering and Math + youth = a brighter tomorrow."/>
    <x v="10"/>
    <n v="100"/>
    <x v="1"/>
    <s v="US"/>
    <s v="USD"/>
    <x v="600"/>
    <n v="1426014562"/>
    <b v="0"/>
    <n v="1"/>
    <b v="0"/>
    <s v="technology/web"/>
    <n v="2"/>
    <n v="100"/>
    <x v="2"/>
    <s v="web"/>
    <d v="2015-05-09T19:09:22"/>
    <x v="600"/>
    <x v="14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x v="601"/>
    <n v="1417034139"/>
    <b v="0"/>
    <n v="6"/>
    <b v="0"/>
    <s v="technology/web"/>
    <n v="1.4000000000000001"/>
    <n v="23.333333333333332"/>
    <x v="2"/>
    <s v="web"/>
    <d v="2014-12-26T20:35:39"/>
    <x v="601"/>
    <x v="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x v="602"/>
    <n v="1432062215"/>
    <b v="0"/>
    <n v="0"/>
    <b v="0"/>
    <s v="technology/web"/>
    <n v="0"/>
    <n v="0"/>
    <x v="2"/>
    <s v="web"/>
    <d v="2015-06-18T19:03:35"/>
    <x v="602"/>
    <x v="1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x v="603"/>
    <n v="1405437623"/>
    <b v="0"/>
    <n v="13"/>
    <b v="0"/>
    <s v="technology/web"/>
    <n v="3.9334666666666664"/>
    <n v="45.386153846153846"/>
    <x v="2"/>
    <s v="web"/>
    <d v="2014-08-14T15:20:23"/>
    <x v="603"/>
    <x v="1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x v="604"/>
    <n v="1406595056"/>
    <b v="0"/>
    <n v="0"/>
    <b v="0"/>
    <s v="technology/web"/>
    <n v="0"/>
    <n v="0"/>
    <x v="2"/>
    <s v="web"/>
    <d v="2014-08-28T00:50:56"/>
    <x v="604"/>
    <x v="1"/>
  </r>
  <r>
    <n v="605"/>
    <s v="Teach Your Parents iPad (Canceled)"/>
    <s v="An iPad support care package for your parents / seniors."/>
    <x v="10"/>
    <n v="131"/>
    <x v="1"/>
    <s v="US"/>
    <s v="USD"/>
    <x v="605"/>
    <n v="1436430908"/>
    <b v="0"/>
    <n v="8"/>
    <b v="0"/>
    <s v="technology/web"/>
    <n v="2.62"/>
    <n v="16.375"/>
    <x v="2"/>
    <s v="web"/>
    <d v="2015-08-23T08:35:08"/>
    <x v="605"/>
    <x v="26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x v="606"/>
    <n v="1428507409"/>
    <b v="0"/>
    <n v="1"/>
    <b v="0"/>
    <s v="technology/web"/>
    <n v="0.2"/>
    <n v="10"/>
    <x v="2"/>
    <s v="web"/>
    <d v="2015-05-24T15:00:00"/>
    <x v="606"/>
    <x v="252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x v="607"/>
    <n v="1445629736"/>
    <b v="0"/>
    <n v="0"/>
    <b v="0"/>
    <s v="technology/web"/>
    <n v="0"/>
    <n v="0"/>
    <x v="2"/>
    <s v="web"/>
    <d v="2015-11-22T20:48:56"/>
    <x v="607"/>
    <x v="174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x v="608"/>
    <n v="1431813980"/>
    <b v="0"/>
    <n v="5"/>
    <b v="0"/>
    <s v="technology/web"/>
    <n v="0.97400000000000009"/>
    <n v="292.2"/>
    <x v="2"/>
    <s v="web"/>
    <d v="2015-06-15T22:06:20"/>
    <x v="608"/>
    <x v="1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x v="609"/>
    <n v="1446166144"/>
    <b v="0"/>
    <n v="1"/>
    <b v="0"/>
    <s v="technology/web"/>
    <n v="0.64102564102564097"/>
    <n v="5"/>
    <x v="2"/>
    <s v="web"/>
    <d v="2015-11-29T01:49:04"/>
    <x v="609"/>
    <x v="174"/>
  </r>
  <r>
    <n v="610"/>
    <s v="UniteChrist (Canceled)"/>
    <s v="We are creating a Christian social network to empower, educate, and connect Christians all over the world."/>
    <x v="154"/>
    <n v="0"/>
    <x v="1"/>
    <s v="US"/>
    <s v="USD"/>
    <x v="610"/>
    <n v="1427140586"/>
    <b v="0"/>
    <n v="0"/>
    <b v="0"/>
    <s v="technology/web"/>
    <n v="0"/>
    <n v="0"/>
    <x v="2"/>
    <s v="web"/>
    <d v="2015-04-22T19:56:26"/>
    <x v="610"/>
    <x v="1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x v="611"/>
    <n v="1448026037"/>
    <b v="0"/>
    <n v="0"/>
    <b v="0"/>
    <s v="technology/web"/>
    <n v="0"/>
    <n v="0"/>
    <x v="2"/>
    <s v="web"/>
    <d v="2016-01-19T13:27:17"/>
    <x v="611"/>
    <x v="14"/>
  </r>
  <r>
    <n v="612"/>
    <s v="Web Streaming 2.0 (Canceled)"/>
    <s v="A Fast and Reliable new Web platform to stream videos from Internet"/>
    <x v="3"/>
    <n v="0"/>
    <x v="1"/>
    <s v="IT"/>
    <s v="EUR"/>
    <x v="612"/>
    <n v="1470185146"/>
    <b v="0"/>
    <n v="0"/>
    <b v="0"/>
    <s v="technology/web"/>
    <n v="0"/>
    <n v="0"/>
    <x v="2"/>
    <s v="web"/>
    <d v="2016-09-02T00:45:46"/>
    <x v="612"/>
    <x v="1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x v="613"/>
    <n v="1441022120"/>
    <b v="0"/>
    <n v="121"/>
    <b v="0"/>
    <s v="technology/web"/>
    <n v="21.363333333333333"/>
    <n v="105.93388429752066"/>
    <x v="2"/>
    <s v="web"/>
    <d v="2015-10-01T04:59:00"/>
    <x v="613"/>
    <x v="25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x v="614"/>
    <n v="1464139740"/>
    <b v="0"/>
    <n v="0"/>
    <b v="0"/>
    <s v="technology/web"/>
    <n v="0"/>
    <n v="0"/>
    <x v="2"/>
    <s v="web"/>
    <d v="2016-06-24T01:29:00"/>
    <x v="614"/>
    <x v="1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x v="615"/>
    <n v="1440557759"/>
    <b v="0"/>
    <n v="0"/>
    <b v="0"/>
    <s v="technology/web"/>
    <n v="0"/>
    <n v="0"/>
    <x v="2"/>
    <s v="web"/>
    <d v="2015-09-25T02:55:59"/>
    <x v="615"/>
    <x v="1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x v="616"/>
    <n v="1485421307"/>
    <b v="0"/>
    <n v="0"/>
    <b v="0"/>
    <s v="technology/web"/>
    <n v="0"/>
    <n v="0"/>
    <x v="2"/>
    <s v="web"/>
    <d v="2017-02-25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x v="617"/>
    <n v="1427184843"/>
    <b v="0"/>
    <n v="3"/>
    <b v="0"/>
    <s v="technology/web"/>
    <n v="3"/>
    <n v="20"/>
    <x v="2"/>
    <s v="web"/>
    <d v="2015-05-08T08:14:03"/>
    <x v="617"/>
    <x v="26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x v="618"/>
    <n v="1447097203"/>
    <b v="0"/>
    <n v="0"/>
    <b v="0"/>
    <s v="technology/web"/>
    <n v="0"/>
    <n v="0"/>
    <x v="2"/>
    <s v="web"/>
    <d v="2015-12-09T19:26:43"/>
    <x v="618"/>
    <x v="1"/>
  </r>
  <r>
    <n v="619"/>
    <s v="Big Data (Canceled)"/>
    <s v="Big Data Sets for researchers interested in improving the quality of life."/>
    <x v="156"/>
    <n v="1"/>
    <x v="1"/>
    <s v="US"/>
    <s v="USD"/>
    <x v="619"/>
    <n v="1411745790"/>
    <b v="0"/>
    <n v="1"/>
    <b v="0"/>
    <s v="technology/web"/>
    <n v="3.9999999999999996E-5"/>
    <n v="1"/>
    <x v="2"/>
    <s v="web"/>
    <d v="2014-11-25T16:36:30"/>
    <x v="619"/>
    <x v="42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x v="620"/>
    <n v="1405098738"/>
    <b v="0"/>
    <n v="1"/>
    <b v="0"/>
    <s v="technology/web"/>
    <n v="1"/>
    <n v="300"/>
    <x v="2"/>
    <s v="web"/>
    <d v="2014-08-25T17:12:18"/>
    <x v="620"/>
    <x v="26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x v="621"/>
    <n v="1465342937"/>
    <b v="0"/>
    <n v="3"/>
    <b v="0"/>
    <s v="technology/web"/>
    <n v="1.044"/>
    <n v="87"/>
    <x v="2"/>
    <s v="web"/>
    <d v="2016-07-07T23:42:17"/>
    <x v="621"/>
    <x v="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x v="622"/>
    <n v="1465670138"/>
    <b v="0"/>
    <n v="9"/>
    <b v="0"/>
    <s v="technology/web"/>
    <n v="5.6833333333333336"/>
    <n v="37.888888888888886"/>
    <x v="2"/>
    <s v="web"/>
    <d v="2016-07-01T18:35:38"/>
    <x v="622"/>
    <x v="5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x v="623"/>
    <n v="1430179997"/>
    <b v="0"/>
    <n v="0"/>
    <b v="0"/>
    <s v="technology/web"/>
    <n v="0"/>
    <n v="0"/>
    <x v="2"/>
    <s v="web"/>
    <d v="2015-05-28T00:13:17"/>
    <x v="623"/>
    <x v="1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x v="624"/>
    <n v="1429055041"/>
    <b v="0"/>
    <n v="0"/>
    <b v="0"/>
    <s v="technology/web"/>
    <n v="0"/>
    <n v="0"/>
    <x v="2"/>
    <s v="web"/>
    <d v="2015-05-14T23:44:01"/>
    <x v="624"/>
    <x v="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x v="625"/>
    <n v="1487971777"/>
    <b v="0"/>
    <n v="0"/>
    <b v="0"/>
    <s v="technology/web"/>
    <n v="0"/>
    <n v="0"/>
    <x v="2"/>
    <s v="web"/>
    <d v="2017-03-26T20:29:37"/>
    <x v="625"/>
    <x v="70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x v="626"/>
    <n v="1436793939"/>
    <b v="0"/>
    <n v="39"/>
    <b v="0"/>
    <s v="technology/web"/>
    <n v="17.380000000000003"/>
    <n v="111.41025641025641"/>
    <x v="2"/>
    <s v="web"/>
    <d v="2015-08-15T13:22:00"/>
    <x v="626"/>
    <x v="254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x v="627"/>
    <n v="1452842511"/>
    <b v="0"/>
    <n v="1"/>
    <b v="0"/>
    <s v="technology/web"/>
    <n v="0.02"/>
    <n v="90"/>
    <x v="2"/>
    <s v="web"/>
    <d v="2016-03-14T23:00:00"/>
    <x v="627"/>
    <x v="255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x v="628"/>
    <n v="1402677457"/>
    <b v="0"/>
    <n v="0"/>
    <b v="0"/>
    <s v="technology/web"/>
    <n v="0"/>
    <n v="0"/>
    <x v="2"/>
    <s v="web"/>
    <d v="2014-07-13T16:37:37"/>
    <x v="628"/>
    <x v="1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x v="629"/>
    <n v="1460647108"/>
    <b v="0"/>
    <n v="3"/>
    <b v="0"/>
    <s v="technology/web"/>
    <n v="0.17500000000000002"/>
    <n v="116.66666666666667"/>
    <x v="2"/>
    <s v="web"/>
    <d v="2016-05-14T15:18:28"/>
    <x v="629"/>
    <x v="1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x v="630"/>
    <n v="1438959121"/>
    <b v="0"/>
    <n v="1"/>
    <b v="0"/>
    <s v="technology/web"/>
    <n v="8.3340278356529712E-2"/>
    <n v="10"/>
    <x v="2"/>
    <s v="web"/>
    <d v="2015-09-06T05:10:00"/>
    <x v="630"/>
    <x v="256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x v="631"/>
    <n v="1461954729"/>
    <b v="0"/>
    <n v="9"/>
    <b v="0"/>
    <s v="technology/web"/>
    <n v="1.38"/>
    <n v="76.666666666666671"/>
    <x v="2"/>
    <s v="web"/>
    <d v="2016-05-28T18:32:09"/>
    <x v="631"/>
    <x v="257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x v="632"/>
    <n v="1445874565"/>
    <b v="0"/>
    <n v="0"/>
    <b v="0"/>
    <s v="technology/web"/>
    <n v="0"/>
    <n v="0"/>
    <x v="2"/>
    <s v="web"/>
    <d v="2015-11-25T16:49:25"/>
    <x v="632"/>
    <x v="13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x v="633"/>
    <n v="1463469062"/>
    <b v="0"/>
    <n v="25"/>
    <b v="0"/>
    <s v="technology/web"/>
    <n v="12.45"/>
    <n v="49.8"/>
    <x v="2"/>
    <s v="web"/>
    <d v="2016-06-17T23:00:00"/>
    <x v="633"/>
    <x v="258"/>
  </r>
  <r>
    <n v="634"/>
    <s v="pitchtograndma (Canceled)"/>
    <s v="We help companies to explain what they do in simple, grandma-would-understand terms."/>
    <x v="10"/>
    <n v="1"/>
    <x v="1"/>
    <s v="US"/>
    <s v="USD"/>
    <x v="634"/>
    <n v="1422397029"/>
    <b v="0"/>
    <n v="1"/>
    <b v="0"/>
    <s v="technology/web"/>
    <n v="0.02"/>
    <n v="1"/>
    <x v="2"/>
    <s v="web"/>
    <d v="2015-02-26T22:17:09"/>
    <x v="634"/>
    <x v="1"/>
  </r>
  <r>
    <n v="635"/>
    <s v="Pleero, A Technology Team Building Website (Canceled)"/>
    <s v="Network used for building technology development teams."/>
    <x v="31"/>
    <n v="2"/>
    <x v="1"/>
    <s v="US"/>
    <s v="USD"/>
    <x v="635"/>
    <n v="1426212762"/>
    <b v="0"/>
    <n v="1"/>
    <b v="0"/>
    <s v="technology/web"/>
    <n v="8.0000000000000002E-3"/>
    <n v="2"/>
    <x v="2"/>
    <s v="web"/>
    <d v="2015-04-12T02:12:42"/>
    <x v="635"/>
    <x v="1"/>
  </r>
  <r>
    <n v="636"/>
    <s v="Keto Advice (Canceled)"/>
    <s v="With no central location for keto knowledge, keto advice will be a community run knowledge base."/>
    <x v="13"/>
    <n v="4"/>
    <x v="1"/>
    <s v="GB"/>
    <s v="GBP"/>
    <x v="636"/>
    <n v="1430996150"/>
    <b v="0"/>
    <n v="1"/>
    <b v="0"/>
    <s v="technology/web"/>
    <n v="0.2"/>
    <n v="4"/>
    <x v="2"/>
    <s v="web"/>
    <d v="2015-06-06T10:47:00"/>
    <x v="636"/>
    <x v="259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x v="637"/>
    <n v="1485558318"/>
    <b v="0"/>
    <n v="0"/>
    <b v="0"/>
    <s v="technology/web"/>
    <n v="0"/>
    <n v="0"/>
    <x v="2"/>
    <s v="web"/>
    <d v="2017-02-25T23:04:00"/>
    <x v="637"/>
    <x v="260"/>
  </r>
  <r>
    <n v="638"/>
    <s v="W (Canceled)"/>
    <s v="O0"/>
    <x v="61"/>
    <n v="18"/>
    <x v="1"/>
    <s v="DE"/>
    <s v="EUR"/>
    <x v="638"/>
    <n v="1485267262"/>
    <b v="0"/>
    <n v="6"/>
    <b v="0"/>
    <s v="technology/web"/>
    <n v="9.0000000000000011E-3"/>
    <n v="3"/>
    <x v="2"/>
    <s v="web"/>
    <d v="2017-03-25T13:14:22"/>
    <x v="638"/>
    <x v="82"/>
  </r>
  <r>
    <n v="639"/>
    <s v="Kids Educational Social Media Site (Canceled)"/>
    <s v="Development of a Safe and Educational Social Media site for kids."/>
    <x v="80"/>
    <n v="1"/>
    <x v="1"/>
    <s v="US"/>
    <s v="USD"/>
    <x v="639"/>
    <n v="1408024795"/>
    <b v="0"/>
    <n v="1"/>
    <b v="0"/>
    <s v="technology/web"/>
    <n v="9.9999999999999991E-5"/>
    <n v="1"/>
    <x v="2"/>
    <s v="web"/>
    <d v="2014-10-13T13:59:55"/>
    <x v="639"/>
    <x v="14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x v="640"/>
    <n v="1478685915"/>
    <b v="0"/>
    <n v="2"/>
    <b v="1"/>
    <s v="technology/wearables"/>
    <n v="144.28571428571428"/>
    <n v="50.5"/>
    <x v="2"/>
    <s v="wearables"/>
    <d v="2016-11-24T23:00:00"/>
    <x v="640"/>
    <x v="261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x v="641"/>
    <n v="1436881248"/>
    <b v="0"/>
    <n v="315"/>
    <b v="1"/>
    <s v="technology/wearables"/>
    <n v="119.16249999999999"/>
    <n v="151.31746031746033"/>
    <x v="2"/>
    <s v="wearables"/>
    <d v="2015-08-13T13:40:48"/>
    <x v="641"/>
    <x v="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x v="642"/>
    <n v="1436888274"/>
    <b v="0"/>
    <n v="2174"/>
    <b v="1"/>
    <s v="technology/wearables"/>
    <n v="1460.4850000000001"/>
    <n v="134.3592456301748"/>
    <x v="2"/>
    <s v="wearables"/>
    <d v="2015-08-19T15:37:54"/>
    <x v="642"/>
    <x v="262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x v="643"/>
    <n v="1428333875"/>
    <b v="0"/>
    <n v="152"/>
    <b v="1"/>
    <s v="technology/wearables"/>
    <n v="105.80799999999999"/>
    <n v="174.02631578947367"/>
    <x v="2"/>
    <s v="wearables"/>
    <d v="2015-05-31T15:24:35"/>
    <x v="643"/>
    <x v="26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x v="644"/>
    <n v="1410883139"/>
    <b v="0"/>
    <n v="1021"/>
    <b v="1"/>
    <s v="technology/wearables"/>
    <n v="300.11791999999997"/>
    <n v="73.486268364348675"/>
    <x v="2"/>
    <s v="wearables"/>
    <d v="2014-10-29T01:00:00"/>
    <x v="644"/>
    <x v="264"/>
  </r>
  <r>
    <n v="645"/>
    <s v="Carbon Fiber Collar Stays"/>
    <s v="Ever wanted to own something made out of carbon fiber? Now you can!"/>
    <x v="13"/>
    <n v="5574"/>
    <x v="0"/>
    <s v="US"/>
    <s v="USD"/>
    <x v="645"/>
    <n v="1468370274"/>
    <b v="0"/>
    <n v="237"/>
    <b v="1"/>
    <s v="technology/wearables"/>
    <n v="278.7"/>
    <n v="23.518987341772153"/>
    <x v="2"/>
    <s v="wearables"/>
    <d v="2016-08-12T00:37:54"/>
    <x v="645"/>
    <x v="1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x v="646"/>
    <n v="1405196867"/>
    <b v="0"/>
    <n v="27"/>
    <b v="1"/>
    <s v="technology/wearables"/>
    <n v="131.87625"/>
    <n v="39.074444444444445"/>
    <x v="2"/>
    <s v="wearables"/>
    <d v="2014-08-11T20:27:47"/>
    <x v="646"/>
    <x v="1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x v="647"/>
    <n v="1455647149"/>
    <b v="0"/>
    <n v="17"/>
    <b v="1"/>
    <s v="technology/wearables"/>
    <n v="107.05"/>
    <n v="125.94117647058823"/>
    <x v="2"/>
    <s v="wearables"/>
    <d v="2016-03-17T17:25:49"/>
    <x v="647"/>
    <x v="22"/>
  </r>
  <r>
    <n v="648"/>
    <s v="Audio Jacket"/>
    <s v="Get ready for the next product that you canâ€™t live without"/>
    <x v="19"/>
    <n v="44388"/>
    <x v="0"/>
    <s v="US"/>
    <s v="USD"/>
    <x v="648"/>
    <n v="1410280708"/>
    <b v="0"/>
    <n v="27"/>
    <b v="1"/>
    <s v="technology/wearables"/>
    <n v="126.82285714285715"/>
    <n v="1644"/>
    <x v="2"/>
    <s v="wearables"/>
    <d v="2014-10-14T16:38:28"/>
    <x v="648"/>
    <x v="6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x v="649"/>
    <n v="1409090013"/>
    <b v="0"/>
    <n v="82"/>
    <b v="1"/>
    <s v="technology/wearables"/>
    <n v="139.96"/>
    <n v="42.670731707317074"/>
    <x v="2"/>
    <s v="wearables"/>
    <d v="2014-09-16T21:53:33"/>
    <x v="649"/>
    <x v="31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x v="650"/>
    <n v="1413766384"/>
    <b v="0"/>
    <n v="48"/>
    <b v="1"/>
    <s v="technology/wearables"/>
    <n v="112.4"/>
    <n v="35.125"/>
    <x v="2"/>
    <s v="wearables"/>
    <d v="2014-12-19T01:53:04"/>
    <x v="650"/>
    <x v="97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x v="651"/>
    <n v="1415838311"/>
    <b v="0"/>
    <n v="105"/>
    <b v="1"/>
    <s v="technology/wearables"/>
    <n v="100.52799999999999"/>
    <n v="239.35238095238094"/>
    <x v="2"/>
    <s v="wearables"/>
    <d v="2014-12-13T00:25:11"/>
    <x v="651"/>
    <x v="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x v="652"/>
    <n v="1478018050"/>
    <b v="0"/>
    <n v="28"/>
    <b v="1"/>
    <s v="technology/wearables"/>
    <n v="100.46666666666665"/>
    <n v="107.64285714285714"/>
    <x v="2"/>
    <s v="wearables"/>
    <d v="2016-12-01T17:34:10"/>
    <x v="652"/>
    <x v="13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x v="653"/>
    <n v="1436885440"/>
    <b v="0"/>
    <n v="1107"/>
    <b v="1"/>
    <s v="technology/wearables"/>
    <n v="141.446"/>
    <n v="95.830623306233065"/>
    <x v="2"/>
    <s v="wearables"/>
    <d v="2015-08-20T14:50:40"/>
    <x v="653"/>
    <x v="265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x v="654"/>
    <n v="1433804313"/>
    <b v="0"/>
    <n v="1013"/>
    <b v="1"/>
    <s v="technology/wearables"/>
    <n v="267.29166666666669"/>
    <n v="31.663376110562684"/>
    <x v="2"/>
    <s v="wearables"/>
    <d v="2015-07-08T22:58:33"/>
    <x v="654"/>
    <x v="1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x v="655"/>
    <n v="1423609112"/>
    <b v="0"/>
    <n v="274"/>
    <b v="1"/>
    <s v="technology/wearables"/>
    <n v="146.88749999999999"/>
    <n v="42.886861313868614"/>
    <x v="2"/>
    <s v="wearables"/>
    <d v="2015-03-12T21:58:32"/>
    <x v="655"/>
    <x v="2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x v="656"/>
    <n v="1455736719"/>
    <b v="0"/>
    <n v="87"/>
    <b v="1"/>
    <s v="technology/wearables"/>
    <n v="213.56"/>
    <n v="122.73563218390805"/>
    <x v="2"/>
    <s v="wearables"/>
    <d v="2016-04-17T18:18:39"/>
    <x v="656"/>
    <x v="8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x v="657"/>
    <n v="1448309872"/>
    <b v="0"/>
    <n v="99"/>
    <b v="1"/>
    <s v="technology/wearables"/>
    <n v="125.69999999999999"/>
    <n v="190.45454545454547"/>
    <x v="2"/>
    <s v="wearables"/>
    <d v="2015-12-23T20:17:52"/>
    <x v="657"/>
    <x v="1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x v="658"/>
    <n v="1435117889"/>
    <b v="0"/>
    <n v="276"/>
    <b v="1"/>
    <s v="technology/wearables"/>
    <n v="104.46206037108834"/>
    <n v="109.33695652173913"/>
    <x v="2"/>
    <s v="wearables"/>
    <d v="2015-07-26T18:00:00"/>
    <x v="658"/>
    <x v="266"/>
  </r>
  <r>
    <n v="659"/>
    <s v="Lulu Watch Designs - Apple Watch"/>
    <s v="Sync up your lifestyle"/>
    <x v="9"/>
    <n v="3017"/>
    <x v="0"/>
    <s v="US"/>
    <s v="USD"/>
    <x v="659"/>
    <n v="1437747295"/>
    <b v="0"/>
    <n v="21"/>
    <b v="1"/>
    <s v="technology/wearables"/>
    <n v="100.56666666666668"/>
    <n v="143.66666666666666"/>
    <x v="2"/>
    <s v="wearables"/>
    <d v="2015-08-23T14:14:55"/>
    <x v="659"/>
    <x v="1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x v="660"/>
    <n v="1412963279"/>
    <b v="0"/>
    <n v="18"/>
    <b v="0"/>
    <s v="technology/wearables"/>
    <n v="3.0579999999999998"/>
    <n v="84.944444444444443"/>
    <x v="2"/>
    <s v="wearables"/>
    <d v="2014-11-09T18:47:59"/>
    <x v="660"/>
    <x v="13"/>
  </r>
  <r>
    <n v="661"/>
    <s v="AirString"/>
    <s v="AirString keeps your AirPods from getting lost by keeping the pair together with a  durable and premium quality string."/>
    <x v="3"/>
    <n v="95"/>
    <x v="2"/>
    <s v="US"/>
    <s v="USD"/>
    <x v="661"/>
    <n v="1474644559"/>
    <b v="0"/>
    <n v="9"/>
    <b v="0"/>
    <s v="technology/wearables"/>
    <n v="0.95"/>
    <n v="10.555555555555555"/>
    <x v="2"/>
    <s v="wearables"/>
    <d v="2016-10-23T15:29:19"/>
    <x v="661"/>
    <x v="1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x v="662"/>
    <n v="1418812247"/>
    <b v="0"/>
    <n v="4"/>
    <b v="0"/>
    <s v="technology/wearables"/>
    <n v="0.4"/>
    <n v="39"/>
    <x v="2"/>
    <s v="wearables"/>
    <d v="2015-01-16T10:30:47"/>
    <x v="662"/>
    <x v="1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x v="663"/>
    <n v="1434658456"/>
    <b v="0"/>
    <n v="7"/>
    <b v="0"/>
    <s v="technology/wearables"/>
    <n v="0.35000000000000003"/>
    <n v="100"/>
    <x v="2"/>
    <s v="wearables"/>
    <d v="2015-07-18T20:14:16"/>
    <x v="663"/>
    <x v="1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x v="664"/>
    <n v="1426348775"/>
    <b v="0"/>
    <n v="29"/>
    <b v="0"/>
    <s v="technology/wearables"/>
    <n v="7.5333333333333332"/>
    <n v="31.172413793103448"/>
    <x v="2"/>
    <s v="wearables"/>
    <d v="2015-04-13T15:59:35"/>
    <x v="664"/>
    <x v="1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x v="665"/>
    <n v="1479143061"/>
    <b v="0"/>
    <n v="12"/>
    <b v="0"/>
    <s v="technology/wearables"/>
    <n v="18.64"/>
    <n v="155.33333333333334"/>
    <x v="2"/>
    <s v="wearables"/>
    <d v="2017-01-13T17:04:21"/>
    <x v="665"/>
    <x v="14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x v="666"/>
    <n v="1405713498"/>
    <b v="0"/>
    <n v="4"/>
    <b v="0"/>
    <s v="technology/wearables"/>
    <n v="4.0000000000000001E-3"/>
    <n v="2"/>
    <x v="2"/>
    <s v="wearables"/>
    <d v="2014-08-17T19:58:18"/>
    <x v="666"/>
    <x v="1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x v="667"/>
    <n v="1474275463"/>
    <b v="0"/>
    <n v="28"/>
    <b v="0"/>
    <s v="technology/wearables"/>
    <n v="10.02"/>
    <n v="178.92857142857142"/>
    <x v="2"/>
    <s v="wearables"/>
    <d v="2016-10-29T08:57:43"/>
    <x v="667"/>
    <x v="4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x v="668"/>
    <n v="1427486222"/>
    <b v="0"/>
    <n v="25"/>
    <b v="0"/>
    <s v="technology/wearables"/>
    <n v="4.5600000000000005"/>
    <n v="27.36"/>
    <x v="2"/>
    <s v="wearables"/>
    <d v="2015-05-11T19:57:02"/>
    <x v="668"/>
    <x v="26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x v="669"/>
    <n v="1465225258"/>
    <b v="0"/>
    <n v="28"/>
    <b v="0"/>
    <s v="technology/wearables"/>
    <n v="21.5075"/>
    <n v="1536.25"/>
    <x v="2"/>
    <s v="wearables"/>
    <d v="2016-07-06T15:00:58"/>
    <x v="669"/>
    <x v="1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x v="670"/>
    <n v="1463418120"/>
    <b v="0"/>
    <n v="310"/>
    <b v="0"/>
    <s v="technology/wearables"/>
    <n v="29.276666666666667"/>
    <n v="84.99677419354839"/>
    <x v="2"/>
    <s v="wearables"/>
    <d v="2016-06-19T08:10:00"/>
    <x v="670"/>
    <x v="267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x v="671"/>
    <n v="1418315852"/>
    <b v="0"/>
    <n v="15"/>
    <b v="0"/>
    <s v="technology/wearables"/>
    <n v="39.426666666666662"/>
    <n v="788.5333333333333"/>
    <x v="2"/>
    <s v="wearables"/>
    <d v="2015-01-14T04:00:00"/>
    <x v="671"/>
    <x v="26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x v="672"/>
    <n v="1417410964"/>
    <b v="0"/>
    <n v="215"/>
    <b v="0"/>
    <s v="technology/wearables"/>
    <n v="21.628"/>
    <n v="50.29767441860465"/>
    <x v="2"/>
    <s v="wearables"/>
    <d v="2015-01-01T04:59:00"/>
    <x v="672"/>
    <x v="269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x v="673"/>
    <n v="1405714217"/>
    <b v="0"/>
    <n v="3"/>
    <b v="0"/>
    <s v="technology/wearables"/>
    <n v="0.20500000000000002"/>
    <n v="68.333333333333329"/>
    <x v="2"/>
    <s v="wearables"/>
    <d v="2014-09-01T20:10:17"/>
    <x v="673"/>
    <x v="26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x v="674"/>
    <n v="1402627627"/>
    <b v="0"/>
    <n v="2"/>
    <b v="0"/>
    <s v="technology/wearables"/>
    <n v="0.03"/>
    <n v="7.5"/>
    <x v="2"/>
    <s v="wearables"/>
    <d v="2014-08-12T02:47:07"/>
    <x v="674"/>
    <x v="1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x v="675"/>
    <n v="1417558804"/>
    <b v="0"/>
    <n v="26"/>
    <b v="0"/>
    <s v="technology/wearables"/>
    <n v="14.85"/>
    <n v="34.269230769230766"/>
    <x v="2"/>
    <s v="wearables"/>
    <d v="2015-01-01T06:59:00"/>
    <x v="675"/>
    <x v="27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x v="676"/>
    <n v="1420741581"/>
    <b v="0"/>
    <n v="24"/>
    <b v="0"/>
    <s v="technology/wearables"/>
    <n v="1.4710000000000001"/>
    <n v="61.291666666666664"/>
    <x v="2"/>
    <s v="wearables"/>
    <d v="2015-02-07T18:26:21"/>
    <x v="676"/>
    <x v="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x v="677"/>
    <n v="1463218895"/>
    <b v="0"/>
    <n v="96"/>
    <b v="0"/>
    <s v="technology/wearables"/>
    <n v="25.584"/>
    <n v="133.25"/>
    <x v="2"/>
    <s v="wearables"/>
    <d v="2016-06-28T09:41:35"/>
    <x v="677"/>
    <x v="26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x v="678"/>
    <n v="1461229338"/>
    <b v="0"/>
    <n v="17"/>
    <b v="0"/>
    <s v="technology/wearables"/>
    <n v="3.8206896551724134"/>
    <n v="65.17647058823529"/>
    <x v="2"/>
    <s v="wearables"/>
    <d v="2016-05-21T09:02:18"/>
    <x v="678"/>
    <x v="1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x v="679"/>
    <n v="1467736909"/>
    <b v="0"/>
    <n v="94"/>
    <b v="0"/>
    <s v="technology/wearables"/>
    <n v="15.485964912280703"/>
    <n v="93.90425531914893"/>
    <x v="2"/>
    <s v="wearables"/>
    <d v="2016-09-03T16:41:49"/>
    <x v="679"/>
    <x v="14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x v="680"/>
    <n v="1407931331"/>
    <b v="0"/>
    <n v="129"/>
    <b v="0"/>
    <s v="technology/wearables"/>
    <n v="25.912000000000003"/>
    <n v="150.65116279069767"/>
    <x v="2"/>
    <s v="wearables"/>
    <d v="2014-09-17T12:02:11"/>
    <x v="680"/>
    <x v="6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x v="681"/>
    <n v="1474917604"/>
    <b v="0"/>
    <n v="1"/>
    <b v="0"/>
    <s v="technology/wearables"/>
    <n v="0.04"/>
    <n v="1"/>
    <x v="2"/>
    <s v="wearables"/>
    <d v="2016-10-26T19:20:04"/>
    <x v="681"/>
    <x v="1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x v="682"/>
    <n v="1486923722"/>
    <b v="0"/>
    <n v="4"/>
    <b v="0"/>
    <s v="technology/wearables"/>
    <n v="0.106"/>
    <n v="13.25"/>
    <x v="2"/>
    <s v="wearables"/>
    <d v="2017-03-14T17:22:02"/>
    <x v="682"/>
    <x v="70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x v="683"/>
    <n v="1474493764"/>
    <b v="0"/>
    <n v="3"/>
    <b v="0"/>
    <s v="technology/wearables"/>
    <n v="0.85142857142857142"/>
    <n v="99.333333333333329"/>
    <x v="2"/>
    <s v="wearables"/>
    <d v="2016-10-31T21:36:04"/>
    <x v="683"/>
    <x v="4"/>
  </r>
  <r>
    <n v="684"/>
    <s v="Arcus Motion Analyzer | The Versatile Smart Ring"/>
    <s v="Arcus gives your fingers super powers."/>
    <x v="163"/>
    <n v="23948"/>
    <x v="2"/>
    <s v="US"/>
    <s v="USD"/>
    <x v="684"/>
    <n v="1403176891"/>
    <b v="0"/>
    <n v="135"/>
    <b v="0"/>
    <s v="technology/wearables"/>
    <n v="7.4837500000000006"/>
    <n v="177.39259259259259"/>
    <x v="2"/>
    <s v="wearables"/>
    <d v="2014-07-25T03:00:00"/>
    <x v="684"/>
    <x v="271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x v="685"/>
    <n v="1417207672"/>
    <b v="0"/>
    <n v="10"/>
    <b v="0"/>
    <s v="technology/wearables"/>
    <n v="27.650000000000002"/>
    <n v="55.3"/>
    <x v="2"/>
    <s v="wearables"/>
    <d v="2015-01-12T20:47:52"/>
    <x v="685"/>
    <x v="26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x v="686"/>
    <n v="1436026170"/>
    <b v="0"/>
    <n v="0"/>
    <b v="0"/>
    <s v="technology/wearables"/>
    <n v="0"/>
    <n v="0"/>
    <x v="2"/>
    <s v="wearables"/>
    <d v="2015-08-03T16:09:30"/>
    <x v="686"/>
    <x v="1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x v="687"/>
    <n v="1481133653"/>
    <b v="0"/>
    <n v="6"/>
    <b v="0"/>
    <s v="technology/wearables"/>
    <n v="3.55"/>
    <n v="591.66666666666663"/>
    <x v="2"/>
    <s v="wearables"/>
    <d v="2017-02-05T18:00:53"/>
    <x v="687"/>
    <x v="14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x v="688"/>
    <n v="1442284253"/>
    <b v="0"/>
    <n v="36"/>
    <b v="0"/>
    <s v="technology/wearables"/>
    <n v="72.989999999999995"/>
    <n v="405.5"/>
    <x v="2"/>
    <s v="wearables"/>
    <d v="2015-10-15T02:30:53"/>
    <x v="688"/>
    <x v="1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x v="689"/>
    <n v="1478016097"/>
    <b v="0"/>
    <n v="336"/>
    <b v="0"/>
    <s v="technology/wearables"/>
    <n v="57.648750000000007"/>
    <n v="343.14732142857144"/>
    <x v="2"/>
    <s v="wearables"/>
    <d v="2016-12-08T04:59:00"/>
    <x v="689"/>
    <x v="272"/>
  </r>
  <r>
    <n v="690"/>
    <s v="BLOXSHIELD"/>
    <s v="A radiation shield for your fitness tracker, smartwatch or other wearable smart device"/>
    <x v="22"/>
    <n v="2468"/>
    <x v="2"/>
    <s v="US"/>
    <s v="USD"/>
    <x v="690"/>
    <n v="1469718841"/>
    <b v="0"/>
    <n v="34"/>
    <b v="0"/>
    <s v="technology/wearables"/>
    <n v="12.34"/>
    <n v="72.588235294117652"/>
    <x v="2"/>
    <s v="wearables"/>
    <d v="2016-09-09T06:00:00"/>
    <x v="690"/>
    <x v="273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x v="691"/>
    <n v="1433292046"/>
    <b v="0"/>
    <n v="10"/>
    <b v="0"/>
    <s v="technology/wearables"/>
    <n v="0.52"/>
    <n v="26"/>
    <x v="2"/>
    <s v="wearables"/>
    <d v="2015-07-01T00:40:46"/>
    <x v="691"/>
    <x v="274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x v="692"/>
    <n v="1479805263"/>
    <b v="0"/>
    <n v="201"/>
    <b v="0"/>
    <s v="technology/wearables"/>
    <n v="6.5299999999999994"/>
    <n v="6.4975124378109452"/>
    <x v="2"/>
    <s v="wearables"/>
    <d v="2016-12-22T09:01:03"/>
    <x v="692"/>
    <x v="1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x v="693"/>
    <n v="1427829827"/>
    <b v="0"/>
    <n v="296"/>
    <b v="0"/>
    <s v="technology/wearables"/>
    <n v="35.338000000000001"/>
    <n v="119.38513513513513"/>
    <x v="2"/>
    <s v="wearables"/>
    <d v="2015-04-30T19:23:47"/>
    <x v="693"/>
    <x v="1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x v="694"/>
    <n v="1483372559"/>
    <b v="0"/>
    <n v="7"/>
    <b v="0"/>
    <s v="technology/wearables"/>
    <n v="0.39333333333333331"/>
    <n v="84.285714285714292"/>
    <x v="2"/>
    <s v="wearables"/>
    <d v="2017-02-01T15:55:59"/>
    <x v="694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x v="695"/>
    <n v="1412166620"/>
    <b v="0"/>
    <n v="7"/>
    <b v="0"/>
    <s v="technology/wearables"/>
    <n v="1.06"/>
    <n v="90.857142857142861"/>
    <x v="2"/>
    <s v="wearables"/>
    <d v="2014-10-31T12:30:20"/>
    <x v="695"/>
    <x v="1"/>
  </r>
  <r>
    <n v="696"/>
    <s v="trustee"/>
    <s v="Show your fidelity by wearing the Trustee rings! Show where you are (at)!"/>
    <x v="164"/>
    <n v="1"/>
    <x v="2"/>
    <s v="NL"/>
    <s v="EUR"/>
    <x v="696"/>
    <n v="1403734502"/>
    <b v="0"/>
    <n v="1"/>
    <b v="0"/>
    <s v="technology/wearables"/>
    <n v="5.7142857142857147E-4"/>
    <n v="1"/>
    <x v="2"/>
    <s v="wearables"/>
    <d v="2014-07-25T22:15:02"/>
    <x v="696"/>
    <x v="1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x v="697"/>
    <n v="1453206789"/>
    <b v="0"/>
    <n v="114"/>
    <b v="0"/>
    <s v="technology/wearables"/>
    <n v="46.379999999999995"/>
    <n v="20.342105263157894"/>
    <x v="2"/>
    <s v="wearables"/>
    <d v="2016-02-03T12:33:09"/>
    <x v="697"/>
    <x v="20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x v="698"/>
    <n v="1408141245"/>
    <b v="0"/>
    <n v="29"/>
    <b v="0"/>
    <s v="technology/wearables"/>
    <n v="15.39"/>
    <n v="530.68965517241384"/>
    <x v="2"/>
    <s v="wearables"/>
    <d v="2014-09-18T02:00:00"/>
    <x v="698"/>
    <x v="275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x v="699"/>
    <n v="1381923548"/>
    <b v="0"/>
    <n v="890"/>
    <b v="0"/>
    <s v="technology/wearables"/>
    <n v="82.422107692307705"/>
    <n v="120.39184269662923"/>
    <x v="2"/>
    <s v="wearables"/>
    <d v="2013-11-22T16:00:00"/>
    <x v="699"/>
    <x v="276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x v="700"/>
    <n v="1481473881"/>
    <b v="0"/>
    <n v="31"/>
    <b v="0"/>
    <s v="technology/wearables"/>
    <n v="2.6866666666666665"/>
    <n v="13"/>
    <x v="2"/>
    <s v="wearables"/>
    <d v="2017-01-10T16:31:21"/>
    <x v="700"/>
    <x v="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x v="701"/>
    <n v="1403538880"/>
    <b v="0"/>
    <n v="21"/>
    <b v="0"/>
    <s v="technology/wearables"/>
    <n v="26.6"/>
    <n v="291.33333333333331"/>
    <x v="2"/>
    <s v="wearables"/>
    <d v="2014-07-23T15:54:40"/>
    <x v="701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x v="702"/>
    <n v="1477416387"/>
    <b v="0"/>
    <n v="37"/>
    <b v="0"/>
    <s v="technology/wearables"/>
    <n v="30.813400000000001"/>
    <n v="124.9191891891892"/>
    <x v="2"/>
    <s v="wearables"/>
    <d v="2016-11-24T18:26:27"/>
    <x v="702"/>
    <x v="174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x v="703"/>
    <n v="1481150949"/>
    <b v="0"/>
    <n v="7"/>
    <b v="0"/>
    <s v="technology/wearables"/>
    <n v="5.58"/>
    <n v="119.57142857142857"/>
    <x v="2"/>
    <s v="wearables"/>
    <d v="2017-01-31T23:32:00"/>
    <x v="703"/>
    <x v="277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x v="704"/>
    <n v="1482381468"/>
    <b v="0"/>
    <n v="4"/>
    <b v="0"/>
    <s v="technology/wearables"/>
    <n v="0.87454545454545463"/>
    <n v="120.25"/>
    <x v="2"/>
    <s v="wearables"/>
    <d v="2017-02-20T04:37:48"/>
    <x v="704"/>
    <x v="14"/>
  </r>
  <r>
    <n v="705"/>
    <s v="SomnoScope"/>
    <s v="The closest thing ever to the Holy Grail of wearables technology"/>
    <x v="57"/>
    <n v="977"/>
    <x v="2"/>
    <s v="NL"/>
    <s v="EUR"/>
    <x v="705"/>
    <n v="1482407278"/>
    <b v="0"/>
    <n v="5"/>
    <b v="0"/>
    <s v="technology/wearables"/>
    <n v="0.97699999999999987"/>
    <n v="195.4"/>
    <x v="2"/>
    <s v="wearables"/>
    <d v="2017-01-21T11:47:58"/>
    <x v="705"/>
    <x v="1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x v="706"/>
    <n v="1478130783"/>
    <b v="0"/>
    <n v="0"/>
    <b v="0"/>
    <s v="technology/wearables"/>
    <n v="0"/>
    <n v="0"/>
    <x v="2"/>
    <s v="wearables"/>
    <d v="2016-12-14T18:39:00"/>
    <x v="706"/>
    <x v="27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x v="707"/>
    <n v="1479830127"/>
    <b v="0"/>
    <n v="456"/>
    <b v="0"/>
    <s v="technology/wearables"/>
    <n v="78.927352941176466"/>
    <n v="117.69868421052631"/>
    <x v="2"/>
    <s v="wearables"/>
    <d v="2017-01-01T15:55:27"/>
    <x v="707"/>
    <x v="4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x v="708"/>
    <n v="1405432600"/>
    <b v="0"/>
    <n v="369"/>
    <b v="0"/>
    <s v="technology/wearables"/>
    <n v="22.092500000000001"/>
    <n v="23.948509485094849"/>
    <x v="2"/>
    <s v="wearables"/>
    <d v="2014-09-13T13:56:40"/>
    <x v="708"/>
    <x v="14"/>
  </r>
  <r>
    <n v="709"/>
    <s v="lumiglove"/>
    <s v="A &quot;handheld&quot; light, which eases the way you illuminate objects and/or paths."/>
    <x v="36"/>
    <n v="61"/>
    <x v="2"/>
    <s v="US"/>
    <s v="USD"/>
    <x v="709"/>
    <n v="1415149159"/>
    <b v="0"/>
    <n v="2"/>
    <b v="0"/>
    <s v="technology/wearables"/>
    <n v="0.40666666666666662"/>
    <n v="30.5"/>
    <x v="2"/>
    <s v="wearables"/>
    <d v="2014-12-05T00:59:19"/>
    <x v="709"/>
    <x v="1"/>
  </r>
  <r>
    <n v="710"/>
    <s v="Hate York Shirt 2.0"/>
    <s v="Shirts, so technologically advanced, they connect mentally to their audience upon sight."/>
    <x v="38"/>
    <n v="0"/>
    <x v="2"/>
    <s v="CA"/>
    <s v="CAD"/>
    <x v="710"/>
    <n v="1405640302"/>
    <b v="0"/>
    <n v="0"/>
    <b v="0"/>
    <s v="technology/wearables"/>
    <n v="0"/>
    <n v="0"/>
    <x v="2"/>
    <s v="wearables"/>
    <d v="2014-08-20T00:44:00"/>
    <x v="710"/>
    <x v="279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x v="711"/>
    <n v="1478257268"/>
    <b v="0"/>
    <n v="338"/>
    <b v="0"/>
    <s v="technology/wearables"/>
    <n v="33.790999999999997"/>
    <n v="99.973372781065095"/>
    <x v="2"/>
    <s v="wearables"/>
    <d v="2016-12-14T12:01:08"/>
    <x v="711"/>
    <x v="240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x v="712"/>
    <n v="1452874832"/>
    <b v="0"/>
    <n v="4"/>
    <b v="0"/>
    <s v="technology/wearables"/>
    <n v="0.21649484536082475"/>
    <n v="26.25"/>
    <x v="2"/>
    <s v="wearables"/>
    <d v="2016-02-14T16:20:32"/>
    <x v="712"/>
    <x v="1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x v="713"/>
    <n v="1462538532"/>
    <b v="0"/>
    <n v="1"/>
    <b v="0"/>
    <s v="technology/wearables"/>
    <n v="0.79600000000000004"/>
    <n v="199"/>
    <x v="2"/>
    <s v="wearables"/>
    <d v="2016-06-05T12:42:12"/>
    <x v="713"/>
    <x v="1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x v="714"/>
    <n v="1483124082"/>
    <b v="0"/>
    <n v="28"/>
    <b v="0"/>
    <s v="technology/wearables"/>
    <n v="14.993333333333334"/>
    <n v="80.321428571428569"/>
    <x v="2"/>
    <s v="wearables"/>
    <d v="2017-02-28T18:54:42"/>
    <x v="714"/>
    <x v="14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x v="715"/>
    <n v="1443233440"/>
    <b v="0"/>
    <n v="12"/>
    <b v="0"/>
    <s v="technology/wearables"/>
    <n v="5.0509090909090908"/>
    <n v="115.75"/>
    <x v="2"/>
    <s v="wearables"/>
    <d v="2015-11-05T03:10:40"/>
    <x v="715"/>
    <x v="28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x v="716"/>
    <n v="1414511307"/>
    <b v="0"/>
    <n v="16"/>
    <b v="0"/>
    <s v="technology/wearables"/>
    <n v="10.214285714285715"/>
    <n v="44.6875"/>
    <x v="2"/>
    <s v="wearables"/>
    <d v="2014-12-01T00:00:00"/>
    <x v="716"/>
    <x v="281"/>
  </r>
  <r>
    <n v="717"/>
    <s v="cool air belt"/>
    <s v="Cool air flowing under clothing keeps you cool."/>
    <x v="57"/>
    <n v="305"/>
    <x v="2"/>
    <s v="US"/>
    <s v="USD"/>
    <x v="717"/>
    <n v="1407357002"/>
    <b v="0"/>
    <n v="4"/>
    <b v="0"/>
    <s v="technology/wearables"/>
    <n v="0.30499999999999999"/>
    <n v="76.25"/>
    <x v="2"/>
    <s v="wearables"/>
    <d v="2014-09-05T20:30:02"/>
    <x v="717"/>
    <x v="1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x v="718"/>
    <n v="1484684247"/>
    <b v="0"/>
    <n v="4"/>
    <b v="0"/>
    <s v="technology/wearables"/>
    <n v="0.75"/>
    <n v="22.5"/>
    <x v="2"/>
    <s v="wearables"/>
    <d v="2017-02-18T05:59:00"/>
    <x v="718"/>
    <x v="282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x v="719"/>
    <n v="1454979476"/>
    <b v="0"/>
    <n v="10"/>
    <b v="0"/>
    <s v="technology/wearables"/>
    <n v="1.2933333333333332"/>
    <n v="19.399999999999999"/>
    <x v="2"/>
    <s v="wearables"/>
    <d v="2016-02-23T00:57:56"/>
    <x v="719"/>
    <x v="60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x v="720"/>
    <n v="1325432091"/>
    <b v="0"/>
    <n v="41"/>
    <b v="1"/>
    <s v="publishing/nonfiction"/>
    <n v="143.94736842105263"/>
    <n v="66.707317073170728"/>
    <x v="3"/>
    <s v="nonfiction"/>
    <d v="2012-01-29T15:34:51"/>
    <x v="720"/>
    <x v="274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x v="721"/>
    <n v="1403012607"/>
    <b v="0"/>
    <n v="119"/>
    <b v="1"/>
    <s v="publishing/nonfiction"/>
    <n v="122.10975609756099"/>
    <n v="84.142857142857139"/>
    <x v="3"/>
    <s v="nonfiction"/>
    <d v="2014-08-01T13:43:27"/>
    <x v="721"/>
    <x v="26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x v="722"/>
    <n v="1331320778"/>
    <b v="0"/>
    <n v="153"/>
    <b v="1"/>
    <s v="publishing/nonfiction"/>
    <n v="132.024"/>
    <n v="215.72549019607843"/>
    <x v="3"/>
    <s v="nonfiction"/>
    <d v="2012-04-08T18:19:38"/>
    <x v="722"/>
    <x v="70"/>
  </r>
  <r>
    <n v="723"/>
    <s v="The 2015 Pro Football Beast Book"/>
    <s v="The Definitive (and Slightly Ridiculous) Guide to Enjoying the 2015 Pro Football Season"/>
    <x v="10"/>
    <n v="5469"/>
    <x v="0"/>
    <s v="US"/>
    <s v="USD"/>
    <x v="723"/>
    <n v="1435606549"/>
    <b v="0"/>
    <n v="100"/>
    <b v="1"/>
    <s v="publishing/nonfiction"/>
    <n v="109.38000000000001"/>
    <n v="54.69"/>
    <x v="3"/>
    <s v="nonfiction"/>
    <d v="2015-07-30T03:59:00"/>
    <x v="723"/>
    <x v="28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x v="724"/>
    <n v="1306855163"/>
    <b v="0"/>
    <n v="143"/>
    <b v="1"/>
    <s v="publishing/nonfiction"/>
    <n v="105.47157142857144"/>
    <n v="51.62944055944056"/>
    <x v="3"/>
    <s v="nonfiction"/>
    <d v="2011-06-30T15:19:23"/>
    <x v="724"/>
    <x v="1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x v="725"/>
    <n v="1447426912"/>
    <b v="0"/>
    <n v="140"/>
    <b v="1"/>
    <s v="publishing/nonfiction"/>
    <n v="100.35000000000001"/>
    <n v="143.35714285714286"/>
    <x v="3"/>
    <s v="nonfiction"/>
    <d v="2015-12-13T15:01:52"/>
    <x v="725"/>
    <x v="1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x v="726"/>
    <n v="1363136487"/>
    <b v="0"/>
    <n v="35"/>
    <b v="1"/>
    <s v="publishing/nonfiction"/>
    <n v="101.4"/>
    <n v="72.428571428571431"/>
    <x v="3"/>
    <s v="nonfiction"/>
    <d v="2013-04-12T01:01:27"/>
    <x v="726"/>
    <x v="1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x v="727"/>
    <n v="1354580949"/>
    <b v="0"/>
    <n v="149"/>
    <b v="1"/>
    <s v="publishing/nonfiction"/>
    <n v="155.51428571428571"/>
    <n v="36.530201342281877"/>
    <x v="3"/>
    <s v="nonfiction"/>
    <d v="2013-01-14T21:20:00"/>
    <x v="727"/>
    <x v="284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x v="728"/>
    <n v="1310069157"/>
    <b v="0"/>
    <n v="130"/>
    <b v="1"/>
    <s v="publishing/nonfiction"/>
    <n v="105.566"/>
    <n v="60.903461538461535"/>
    <x v="3"/>
    <s v="nonfiction"/>
    <d v="2011-08-21T20:05:57"/>
    <x v="728"/>
    <x v="2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x v="729"/>
    <n v="1342844861"/>
    <b v="0"/>
    <n v="120"/>
    <b v="1"/>
    <s v="publishing/nonfiction"/>
    <n v="130.65"/>
    <n v="43.55"/>
    <x v="3"/>
    <s v="nonfiction"/>
    <d v="2012-09-19T04:27:41"/>
    <x v="729"/>
    <x v="14"/>
  </r>
  <r>
    <n v="730"/>
    <s v="Encyclopedia of Surfing"/>
    <s v="A Massive but Cheerful Online Digital Archive of Surfing"/>
    <x v="22"/>
    <n v="26438"/>
    <x v="0"/>
    <s v="US"/>
    <s v="USD"/>
    <x v="730"/>
    <n v="1320688391"/>
    <b v="0"/>
    <n v="265"/>
    <b v="1"/>
    <s v="publishing/nonfiction"/>
    <n v="132.19"/>
    <n v="99.766037735849054"/>
    <x v="3"/>
    <s v="nonfiction"/>
    <d v="2011-12-07T17:53:11"/>
    <x v="730"/>
    <x v="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x v="731"/>
    <n v="1322852747"/>
    <b v="0"/>
    <n v="71"/>
    <b v="1"/>
    <s v="publishing/nonfiction"/>
    <n v="126"/>
    <n v="88.732394366197184"/>
    <x v="3"/>
    <s v="nonfiction"/>
    <d v="2012-01-22T06:00:00"/>
    <x v="731"/>
    <x v="285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x v="732"/>
    <n v="1375265461"/>
    <b v="0"/>
    <n v="13"/>
    <b v="1"/>
    <s v="publishing/nonfiction"/>
    <n v="160"/>
    <n v="4.9230769230769234"/>
    <x v="3"/>
    <s v="nonfiction"/>
    <d v="2013-09-29T10:11:01"/>
    <x v="732"/>
    <x v="1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x v="733"/>
    <n v="1384941892"/>
    <b v="0"/>
    <n v="169"/>
    <b v="1"/>
    <s v="publishing/nonfiction"/>
    <n v="120.48"/>
    <n v="17.822485207100591"/>
    <x v="3"/>
    <s v="nonfiction"/>
    <d v="2013-12-20T10:04:52"/>
    <x v="733"/>
    <x v="1"/>
  </r>
  <r>
    <n v="734"/>
    <s v="Sideswiped"/>
    <s v="Sideswiped is my story of growing in and trusting God through the mess and mysteries of life."/>
    <x v="0"/>
    <n v="10670"/>
    <x v="0"/>
    <s v="CA"/>
    <s v="CAD"/>
    <x v="734"/>
    <n v="1428465420"/>
    <b v="0"/>
    <n v="57"/>
    <b v="1"/>
    <s v="publishing/nonfiction"/>
    <n v="125.52941176470588"/>
    <n v="187.19298245614036"/>
    <x v="3"/>
    <s v="nonfiction"/>
    <d v="2015-05-09T05:00:00"/>
    <x v="734"/>
    <x v="286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x v="735"/>
    <n v="1414975346"/>
    <b v="0"/>
    <n v="229"/>
    <b v="1"/>
    <s v="publishing/nonfiction"/>
    <n v="114.40638297872341"/>
    <n v="234.80786026200875"/>
    <x v="3"/>
    <s v="nonfiction"/>
    <d v="2014-12-04T00:39:00"/>
    <x v="735"/>
    <x v="287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x v="736"/>
    <n v="1383327440"/>
    <b v="0"/>
    <n v="108"/>
    <b v="1"/>
    <s v="publishing/nonfiction"/>
    <n v="315.13888888888891"/>
    <n v="105.04629629629629"/>
    <x v="3"/>
    <s v="nonfiction"/>
    <d v="2013-11-21T04:59:00"/>
    <x v="736"/>
    <x v="288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x v="737"/>
    <n v="1390890987"/>
    <b v="0"/>
    <n v="108"/>
    <b v="1"/>
    <s v="publishing/nonfiction"/>
    <n v="122.39999999999999"/>
    <n v="56.666666666666664"/>
    <x v="3"/>
    <s v="nonfiction"/>
    <d v="2014-02-14T20:00:00"/>
    <x v="737"/>
    <x v="289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x v="738"/>
    <n v="1414765794"/>
    <b v="0"/>
    <n v="41"/>
    <b v="1"/>
    <s v="publishing/nonfiction"/>
    <n v="106.73333333333332"/>
    <n v="39.048780487804876"/>
    <x v="3"/>
    <s v="nonfiction"/>
    <d v="2014-12-01T04:59:00"/>
    <x v="738"/>
    <x v="29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x v="739"/>
    <n v="1404907429"/>
    <b v="0"/>
    <n v="139"/>
    <b v="1"/>
    <s v="publishing/nonfiction"/>
    <n v="158.33333333333331"/>
    <n v="68.345323741007192"/>
    <x v="3"/>
    <s v="nonfiction"/>
    <d v="2014-08-11T12:03:49"/>
    <x v="739"/>
    <x v="157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x v="740"/>
    <n v="1433647882"/>
    <b v="0"/>
    <n v="19"/>
    <b v="1"/>
    <s v="publishing/nonfiction"/>
    <n v="107.4"/>
    <n v="169.57894736842104"/>
    <x v="3"/>
    <s v="nonfiction"/>
    <d v="2015-06-21T03:31:22"/>
    <x v="740"/>
    <x v="60"/>
  </r>
  <r>
    <n v="741"/>
    <s v="reVILNA: the vilna ghetto project"/>
    <s v="A revolutionary digital mapping project of the Vilna Ghetto"/>
    <x v="93"/>
    <n v="13293.8"/>
    <x v="0"/>
    <s v="US"/>
    <s v="USD"/>
    <x v="741"/>
    <n v="1367940806"/>
    <b v="0"/>
    <n v="94"/>
    <b v="1"/>
    <s v="publishing/nonfiction"/>
    <n v="102.25999999999999"/>
    <n v="141.42340425531913"/>
    <x v="3"/>
    <s v="nonfiction"/>
    <d v="2013-06-11T15:33:26"/>
    <x v="741"/>
    <x v="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x v="742"/>
    <n v="1392847312"/>
    <b v="0"/>
    <n v="23"/>
    <b v="1"/>
    <s v="publishing/nonfiction"/>
    <n v="110.71428571428572"/>
    <n v="67.391304347826093"/>
    <x v="3"/>
    <s v="nonfiction"/>
    <d v="2014-03-21T21:01:52"/>
    <x v="742"/>
    <x v="2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x v="743"/>
    <n v="1332435685"/>
    <b v="0"/>
    <n v="15"/>
    <b v="1"/>
    <s v="publishing/nonfiction"/>
    <n v="148"/>
    <n v="54.266666666666666"/>
    <x v="3"/>
    <s v="nonfiction"/>
    <d v="2012-04-16T21:00:00"/>
    <x v="743"/>
    <x v="291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x v="744"/>
    <n v="1352847503"/>
    <b v="0"/>
    <n v="62"/>
    <b v="1"/>
    <s v="publishing/nonfiction"/>
    <n v="102.32000000000001"/>
    <n v="82.516129032258064"/>
    <x v="3"/>
    <s v="nonfiction"/>
    <d v="2012-12-13T22:58:23"/>
    <x v="744"/>
    <x v="1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x v="745"/>
    <n v="1364996645"/>
    <b v="0"/>
    <n v="74"/>
    <b v="1"/>
    <s v="publishing/nonfiction"/>
    <n v="179.09909909909908"/>
    <n v="53.729729729729726"/>
    <x v="3"/>
    <s v="nonfiction"/>
    <d v="2013-05-03T13:44:05"/>
    <x v="745"/>
    <x v="1"/>
  </r>
  <r>
    <n v="746"/>
    <s v="Attention: People With Body Parts"/>
    <s v="This is a book of letters. Letters to our body parts."/>
    <x v="174"/>
    <n v="3318"/>
    <x v="0"/>
    <s v="US"/>
    <s v="USD"/>
    <x v="746"/>
    <n v="1346806909"/>
    <b v="0"/>
    <n v="97"/>
    <b v="1"/>
    <s v="publishing/nonfiction"/>
    <n v="111.08135252761969"/>
    <n v="34.206185567010309"/>
    <x v="3"/>
    <s v="nonfiction"/>
    <d v="2012-09-23T03:59:00"/>
    <x v="746"/>
    <x v="292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x v="747"/>
    <n v="1418649019"/>
    <b v="0"/>
    <n v="55"/>
    <b v="1"/>
    <s v="publishing/nonfiction"/>
    <n v="100.04285714285714"/>
    <n v="127.32727272727273"/>
    <x v="3"/>
    <s v="nonfiction"/>
    <d v="2015-01-15T10:54:00"/>
    <x v="747"/>
    <x v="29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x v="748"/>
    <n v="1405109966"/>
    <b v="0"/>
    <n v="44"/>
    <b v="1"/>
    <s v="publishing/nonfiction"/>
    <n v="100.25"/>
    <n v="45.56818181818182"/>
    <x v="3"/>
    <s v="nonfiction"/>
    <d v="2014-08-10T20:19:26"/>
    <x v="748"/>
    <x v="1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x v="749"/>
    <n v="1483050930"/>
    <b v="0"/>
    <n v="110"/>
    <b v="1"/>
    <s v="publishing/nonfiction"/>
    <n v="105.56"/>
    <n v="95.963636363636368"/>
    <x v="3"/>
    <s v="nonfiction"/>
    <d v="2017-01-28T22:35:30"/>
    <x v="749"/>
    <x v="1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x v="750"/>
    <n v="1359147872"/>
    <b v="0"/>
    <n v="59"/>
    <b v="1"/>
    <s v="publishing/nonfiction"/>
    <n v="102.58775877587757"/>
    <n v="77.271186440677965"/>
    <x v="3"/>
    <s v="nonfiction"/>
    <d v="2013-02-24T21:04:32"/>
    <x v="750"/>
    <x v="1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x v="751"/>
    <n v="1308496075"/>
    <b v="0"/>
    <n v="62"/>
    <b v="1"/>
    <s v="publishing/nonfiction"/>
    <n v="118.5"/>
    <n v="57.338709677419352"/>
    <x v="3"/>
    <s v="nonfiction"/>
    <d v="2011-08-04T15:07:55"/>
    <x v="751"/>
    <x v="294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x v="752"/>
    <n v="1474884417"/>
    <b v="0"/>
    <n v="105"/>
    <b v="1"/>
    <s v="publishing/nonfiction"/>
    <n v="111.7"/>
    <n v="53.19047619047619"/>
    <x v="3"/>
    <s v="nonfiction"/>
    <d v="2016-10-16T11:00:00"/>
    <x v="752"/>
    <x v="295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x v="753"/>
    <n v="1421330991"/>
    <b v="0"/>
    <n v="26"/>
    <b v="1"/>
    <s v="publishing/nonfiction"/>
    <n v="128"/>
    <n v="492.30769230769232"/>
    <x v="3"/>
    <s v="nonfiction"/>
    <d v="2015-02-14T14:09:51"/>
    <x v="753"/>
    <x v="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x v="754"/>
    <n v="1354816721"/>
    <b v="0"/>
    <n v="49"/>
    <b v="1"/>
    <s v="publishing/nonfiction"/>
    <n v="103.75000000000001"/>
    <n v="42.346938775510203"/>
    <x v="3"/>
    <s v="nonfiction"/>
    <d v="2013-01-05T17:58:41"/>
    <x v="754"/>
    <x v="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x v="755"/>
    <n v="1366381877"/>
    <b v="0"/>
    <n v="68"/>
    <b v="1"/>
    <s v="publishing/nonfiction"/>
    <n v="101.9076"/>
    <n v="37.466029411764708"/>
    <x v="3"/>
    <s v="nonfiction"/>
    <d v="2013-05-20T00:41:00"/>
    <x v="755"/>
    <x v="296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x v="756"/>
    <n v="1297880659"/>
    <b v="0"/>
    <n v="22"/>
    <b v="1"/>
    <s v="publishing/nonfiction"/>
    <n v="117.71428571428571"/>
    <n v="37.454545454545453"/>
    <x v="3"/>
    <s v="nonfiction"/>
    <d v="2011-04-18T17:24:19"/>
    <x v="756"/>
    <x v="297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x v="757"/>
    <n v="1353547114"/>
    <b v="0"/>
    <n v="18"/>
    <b v="1"/>
    <s v="publishing/nonfiction"/>
    <n v="238"/>
    <n v="33.055555555555557"/>
    <x v="3"/>
    <s v="nonfiction"/>
    <d v="2012-12-06T01:18:34"/>
    <x v="757"/>
    <x v="60"/>
  </r>
  <r>
    <n v="758"/>
    <s v="Publish Waiting On Humanity"/>
    <s v="I am publishing my book, Waiting on Humanity and need some finishing funds to do so."/>
    <x v="30"/>
    <n v="2550"/>
    <x v="0"/>
    <s v="US"/>
    <s v="USD"/>
    <x v="758"/>
    <n v="1283976268"/>
    <b v="0"/>
    <n v="19"/>
    <b v="1"/>
    <s v="publishing/nonfiction"/>
    <n v="102"/>
    <n v="134.21052631578948"/>
    <x v="3"/>
    <s v="nonfiction"/>
    <d v="2010-10-08T20:04:28"/>
    <x v="758"/>
    <x v="1"/>
  </r>
  <r>
    <n v="759"/>
    <s v="Wild Ruins"/>
    <s v="Help me search for the lost ruins of the UK. A unique guide to  lesser known and somewhat known ruins of Britain."/>
    <x v="10"/>
    <n v="5096"/>
    <x v="0"/>
    <s v="GB"/>
    <s v="GBP"/>
    <x v="759"/>
    <n v="1401436539"/>
    <b v="0"/>
    <n v="99"/>
    <b v="1"/>
    <s v="publishing/nonfiction"/>
    <n v="101.92000000000002"/>
    <n v="51.474747474747474"/>
    <x v="3"/>
    <s v="nonfiction"/>
    <d v="2014-07-09T07:55:39"/>
    <x v="759"/>
    <x v="4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x v="760"/>
    <n v="1477592413"/>
    <b v="0"/>
    <n v="0"/>
    <b v="0"/>
    <s v="publishing/fiction"/>
    <n v="0"/>
    <n v="0"/>
    <x v="3"/>
    <s v="fiction"/>
    <d v="2016-11-26T19:20:13"/>
    <x v="760"/>
    <x v="174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x v="761"/>
    <n v="1388772126"/>
    <b v="0"/>
    <n v="6"/>
    <b v="0"/>
    <s v="publishing/fiction"/>
    <n v="4.7"/>
    <n v="39.166666666666664"/>
    <x v="3"/>
    <s v="fiction"/>
    <d v="2014-02-02T18:02:06"/>
    <x v="761"/>
    <x v="1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x v="762"/>
    <n v="1479328570"/>
    <b v="0"/>
    <n v="0"/>
    <b v="0"/>
    <s v="publishing/fiction"/>
    <n v="0"/>
    <n v="0"/>
    <x v="3"/>
    <s v="fiction"/>
    <d v="2016-12-04T06:00:00"/>
    <x v="762"/>
    <x v="298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x v="763"/>
    <n v="1373971408"/>
    <b v="0"/>
    <n v="1"/>
    <b v="0"/>
    <s v="publishing/fiction"/>
    <n v="0.11655011655011654"/>
    <n v="5"/>
    <x v="3"/>
    <s v="fiction"/>
    <d v="2013-08-15T10:43:28"/>
    <x v="763"/>
    <x v="1"/>
  </r>
  <r>
    <n v="764"/>
    <s v="[JOE]KES"/>
    <s v="[JOE]KES is a book full of over 200 original, sometimes funny, pun-ish Joekes. If you hate the book, use it as a coster!"/>
    <x v="10"/>
    <n v="0"/>
    <x v="2"/>
    <s v="US"/>
    <s v="USD"/>
    <x v="764"/>
    <n v="1439266161"/>
    <b v="0"/>
    <n v="0"/>
    <b v="0"/>
    <s v="publishing/fiction"/>
    <n v="0"/>
    <n v="0"/>
    <x v="3"/>
    <s v="fiction"/>
    <d v="2015-09-10T04:09:21"/>
    <x v="764"/>
    <x v="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x v="765"/>
    <n v="1411131684"/>
    <b v="0"/>
    <n v="44"/>
    <b v="0"/>
    <s v="publishing/fiction"/>
    <n v="36.014285714285712"/>
    <n v="57.295454545454547"/>
    <x v="3"/>
    <s v="fiction"/>
    <d v="2014-10-19T13:01:24"/>
    <x v="765"/>
    <x v="1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x v="766"/>
    <n v="1421520483"/>
    <b v="0"/>
    <n v="0"/>
    <b v="0"/>
    <s v="publishing/fiction"/>
    <n v="0"/>
    <n v="0"/>
    <x v="3"/>
    <s v="fiction"/>
    <d v="2015-02-16T18:48:03"/>
    <x v="766"/>
    <x v="1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x v="767"/>
    <n v="1429586810"/>
    <b v="0"/>
    <n v="3"/>
    <b v="0"/>
    <s v="publishing/fiction"/>
    <n v="3.54"/>
    <n v="59"/>
    <x v="3"/>
    <s v="fiction"/>
    <d v="2015-05-21T03:26:50"/>
    <x v="767"/>
    <x v="1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x v="768"/>
    <n v="1384577890"/>
    <b v="0"/>
    <n v="0"/>
    <b v="0"/>
    <s v="publishing/fiction"/>
    <n v="0"/>
    <n v="0"/>
    <x v="3"/>
    <s v="fiction"/>
    <d v="2013-12-16T04:58:10"/>
    <x v="768"/>
    <x v="1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x v="769"/>
    <n v="1385510094"/>
    <b v="0"/>
    <n v="52"/>
    <b v="0"/>
    <s v="publishing/fiction"/>
    <n v="41.4"/>
    <n v="31.846153846153847"/>
    <x v="3"/>
    <s v="fiction"/>
    <d v="2013-12-26T23:54:54"/>
    <x v="769"/>
    <x v="1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x v="770"/>
    <n v="1358294369"/>
    <b v="0"/>
    <n v="0"/>
    <b v="0"/>
    <s v="publishing/fiction"/>
    <n v="0"/>
    <n v="0"/>
    <x v="3"/>
    <s v="fiction"/>
    <d v="2013-02-24T23:59:29"/>
    <x v="770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x v="771"/>
    <n v="1449863202"/>
    <b v="0"/>
    <n v="1"/>
    <b v="0"/>
    <s v="publishing/fiction"/>
    <n v="2.6315789473684209E-2"/>
    <n v="10"/>
    <x v="3"/>
    <s v="fiction"/>
    <d v="2016-01-30T19:46:42"/>
    <x v="771"/>
    <x v="78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x v="772"/>
    <n v="1252718519"/>
    <b v="0"/>
    <n v="1"/>
    <b v="0"/>
    <s v="publishing/fiction"/>
    <n v="3.3333333333333335"/>
    <n v="50"/>
    <x v="3"/>
    <s v="fiction"/>
    <d v="2009-11-01T03:59:00"/>
    <x v="772"/>
    <x v="299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x v="773"/>
    <n v="1428341985"/>
    <b v="0"/>
    <n v="2"/>
    <b v="0"/>
    <s v="publishing/fiction"/>
    <n v="0.85129023676509719"/>
    <n v="16"/>
    <x v="3"/>
    <s v="fiction"/>
    <d v="2015-05-10T23:01:00"/>
    <x v="773"/>
    <x v="3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x v="774"/>
    <n v="1390589018"/>
    <b v="0"/>
    <n v="9"/>
    <b v="0"/>
    <s v="publishing/fiction"/>
    <n v="70.199999999999989"/>
    <n v="39"/>
    <x v="3"/>
    <s v="fiction"/>
    <d v="2014-02-23T18:43:38"/>
    <x v="774"/>
    <x v="1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x v="775"/>
    <n v="1321406795"/>
    <b v="0"/>
    <n v="5"/>
    <b v="0"/>
    <s v="publishing/fiction"/>
    <n v="1.7000000000000002"/>
    <n v="34"/>
    <x v="3"/>
    <s v="fiction"/>
    <d v="2011-12-16T01:26:35"/>
    <x v="775"/>
    <x v="1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x v="776"/>
    <n v="1441297645"/>
    <b v="0"/>
    <n v="57"/>
    <b v="0"/>
    <s v="publishing/fiction"/>
    <n v="51.4"/>
    <n v="63.122807017543863"/>
    <x v="3"/>
    <s v="fiction"/>
    <d v="2015-10-11T05:00:00"/>
    <x v="776"/>
    <x v="301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x v="777"/>
    <n v="1372721577"/>
    <b v="0"/>
    <n v="3"/>
    <b v="0"/>
    <s v="publishing/fiction"/>
    <n v="0.70000000000000007"/>
    <n v="7"/>
    <x v="3"/>
    <s v="fiction"/>
    <d v="2013-07-31T23:32:57"/>
    <x v="777"/>
    <x v="1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x v="778"/>
    <n v="1396284680"/>
    <b v="0"/>
    <n v="1"/>
    <b v="0"/>
    <s v="publishing/fiction"/>
    <n v="0.4"/>
    <n v="2"/>
    <x v="3"/>
    <s v="fiction"/>
    <d v="2014-04-30T16:51:20"/>
    <x v="778"/>
    <x v="1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x v="779"/>
    <n v="1284567905"/>
    <b v="0"/>
    <n v="6"/>
    <b v="0"/>
    <s v="publishing/fiction"/>
    <n v="2.666666666666667"/>
    <n v="66.666666666666671"/>
    <x v="3"/>
    <s v="fiction"/>
    <d v="2010-10-15T04:00:00"/>
    <x v="779"/>
    <x v="302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x v="780"/>
    <n v="1301847025"/>
    <b v="0"/>
    <n v="27"/>
    <b v="1"/>
    <s v="music/rock"/>
    <n v="104"/>
    <n v="38.518518518518519"/>
    <x v="4"/>
    <s v="rock"/>
    <d v="2011-05-03T16:10:25"/>
    <x v="780"/>
    <x v="1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x v="781"/>
    <n v="1368057674"/>
    <b v="0"/>
    <n v="25"/>
    <b v="1"/>
    <s v="music/rock"/>
    <n v="133.15375"/>
    <n v="42.609200000000001"/>
    <x v="4"/>
    <s v="rock"/>
    <d v="2013-06-08T00:01:14"/>
    <x v="781"/>
    <x v="1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x v="782"/>
    <n v="1343326302"/>
    <b v="0"/>
    <n v="14"/>
    <b v="1"/>
    <s v="music/rock"/>
    <n v="100"/>
    <n v="50"/>
    <x v="4"/>
    <s v="rock"/>
    <d v="2012-08-25T18:11:42"/>
    <x v="782"/>
    <x v="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x v="783"/>
    <n v="1332182049"/>
    <b v="0"/>
    <n v="35"/>
    <b v="1"/>
    <s v="music/rock"/>
    <n v="148.13333333333333"/>
    <n v="63.485714285714288"/>
    <x v="4"/>
    <s v="rock"/>
    <d v="2012-04-27T22:00:00"/>
    <x v="783"/>
    <x v="30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x v="784"/>
    <n v="1391571319"/>
    <b v="0"/>
    <n v="10"/>
    <b v="1"/>
    <s v="music/rock"/>
    <n v="102.49999999999999"/>
    <n v="102.5"/>
    <x v="4"/>
    <s v="rock"/>
    <d v="2014-03-17T02:35:19"/>
    <x v="784"/>
    <x v="17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x v="785"/>
    <n v="1359468915"/>
    <b v="0"/>
    <n v="29"/>
    <b v="1"/>
    <s v="music/rock"/>
    <n v="180.62799999999999"/>
    <n v="31.142758620689655"/>
    <x v="4"/>
    <s v="rock"/>
    <d v="2013-02-28T14:15:15"/>
    <x v="785"/>
    <x v="1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x v="786"/>
    <n v="1331774434"/>
    <b v="0"/>
    <n v="44"/>
    <b v="1"/>
    <s v="music/rock"/>
    <n v="142.79999999999998"/>
    <n v="162.27272727272728"/>
    <x v="4"/>
    <s v="rock"/>
    <d v="2012-05-11T15:47:00"/>
    <x v="786"/>
    <x v="304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x v="787"/>
    <n v="1380726226"/>
    <b v="0"/>
    <n v="17"/>
    <b v="1"/>
    <s v="music/rock"/>
    <n v="114.16666666666666"/>
    <n v="80.588235294117652"/>
    <x v="4"/>
    <s v="rock"/>
    <d v="2013-11-01T15:03:46"/>
    <x v="787"/>
    <x v="1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x v="788"/>
    <n v="1338336588"/>
    <b v="0"/>
    <n v="34"/>
    <b v="1"/>
    <s v="music/rock"/>
    <n v="203.505"/>
    <n v="59.85441176470588"/>
    <x v="4"/>
    <s v="rock"/>
    <d v="2012-07-07T03:59:00"/>
    <x v="788"/>
    <x v="30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x v="789"/>
    <n v="1357187280"/>
    <b v="0"/>
    <n v="14"/>
    <b v="1"/>
    <s v="music/rock"/>
    <n v="109.41176470588236"/>
    <n v="132.85714285714286"/>
    <x v="4"/>
    <s v="rock"/>
    <d v="2013-01-21T07:59:00"/>
    <x v="789"/>
    <x v="306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x v="790"/>
    <n v="1357088939"/>
    <b v="0"/>
    <n v="156"/>
    <b v="1"/>
    <s v="music/rock"/>
    <n v="144.37459999999999"/>
    <n v="92.547820512820508"/>
    <x v="4"/>
    <s v="rock"/>
    <d v="2013-02-01T01:08:59"/>
    <x v="79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x v="791"/>
    <n v="1381430646"/>
    <b v="0"/>
    <n v="128"/>
    <b v="1"/>
    <s v="music/rock"/>
    <n v="103.86666666666666"/>
    <n v="60.859375"/>
    <x v="4"/>
    <s v="rock"/>
    <d v="2013-11-13T05:59:00"/>
    <x v="791"/>
    <x v="307"/>
  </r>
  <r>
    <n v="792"/>
    <s v="&quot;Believable Lies&quot; - The Album"/>
    <s v="Rock n' Roll about the intersection of lies and belief: the Believable Lie."/>
    <x v="30"/>
    <n v="2511.11"/>
    <x v="0"/>
    <s v="US"/>
    <s v="USD"/>
    <x v="792"/>
    <n v="1381265883"/>
    <b v="0"/>
    <n v="60"/>
    <b v="1"/>
    <s v="music/rock"/>
    <n v="100.44440000000002"/>
    <n v="41.851833333333339"/>
    <x v="4"/>
    <s v="rock"/>
    <d v="2013-11-07T21:58:03"/>
    <x v="792"/>
    <x v="1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x v="793"/>
    <n v="1371491244"/>
    <b v="0"/>
    <n v="32"/>
    <b v="1"/>
    <s v="music/rock"/>
    <n v="102.77927272727271"/>
    <n v="88.325937499999995"/>
    <x v="4"/>
    <s v="rock"/>
    <d v="2013-07-03T04:59:00"/>
    <x v="793"/>
    <x v="308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x v="794"/>
    <n v="1310438737"/>
    <b v="0"/>
    <n v="53"/>
    <b v="1"/>
    <s v="music/rock"/>
    <n v="105.31250000000001"/>
    <n v="158.96226415094338"/>
    <x v="4"/>
    <s v="rock"/>
    <d v="2011-09-05T17:06:00"/>
    <x v="794"/>
    <x v="309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x v="795"/>
    <n v="1330094566"/>
    <b v="0"/>
    <n v="184"/>
    <b v="1"/>
    <s v="music/rock"/>
    <n v="111.78571428571429"/>
    <n v="85.054347826086953"/>
    <x v="4"/>
    <s v="rock"/>
    <d v="2012-04-07T04:59:00"/>
    <x v="795"/>
    <x v="31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x v="796"/>
    <n v="1376687485"/>
    <b v="0"/>
    <n v="90"/>
    <b v="1"/>
    <s v="music/rock"/>
    <n v="101.35000000000001"/>
    <n v="112.61111111111111"/>
    <x v="4"/>
    <s v="rock"/>
    <d v="2013-09-15T21:10:00"/>
    <x v="796"/>
    <x v="311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x v="797"/>
    <n v="1332978688"/>
    <b v="0"/>
    <n v="71"/>
    <b v="1"/>
    <s v="music/rock"/>
    <n v="107.53333333333333"/>
    <n v="45.436619718309856"/>
    <x v="4"/>
    <s v="rock"/>
    <d v="2012-04-29T04:00:00"/>
    <x v="797"/>
    <x v="312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x v="798"/>
    <n v="1409494187"/>
    <b v="0"/>
    <n v="87"/>
    <b v="1"/>
    <s v="music/rock"/>
    <n v="114.88571428571429"/>
    <n v="46.218390804597703"/>
    <x v="4"/>
    <s v="rock"/>
    <d v="2014-09-30T14:09:47"/>
    <x v="798"/>
    <x v="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x v="799"/>
    <n v="1332950446"/>
    <b v="0"/>
    <n v="28"/>
    <b v="1"/>
    <s v="music/rock"/>
    <n v="100.02"/>
    <n v="178.60714285714286"/>
    <x v="4"/>
    <s v="rock"/>
    <d v="2012-04-27T16:00:46"/>
    <x v="799"/>
    <x v="1"/>
  </r>
  <r>
    <n v="800"/>
    <s v="LF4 WildFire"/>
    <s v="Scotland's premier classic rock and metal festival, 3 days, 3-4 stages, family friendly,  for people of all ages"/>
    <x v="15"/>
    <n v="2282"/>
    <x v="0"/>
    <s v="GB"/>
    <s v="GBP"/>
    <x v="800"/>
    <n v="1407839054"/>
    <b v="0"/>
    <n v="56"/>
    <b v="1"/>
    <s v="music/rock"/>
    <n v="152.13333333333335"/>
    <n v="40.75"/>
    <x v="4"/>
    <s v="rock"/>
    <d v="2014-09-11T10:24:14"/>
    <x v="800"/>
    <x v="1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x v="801"/>
    <n v="1306955120"/>
    <b v="0"/>
    <n v="51"/>
    <b v="1"/>
    <s v="music/rock"/>
    <n v="111.52149999999999"/>
    <n v="43.733921568627444"/>
    <x v="4"/>
    <s v="rock"/>
    <d v="2011-07-01T19:05:20"/>
    <x v="801"/>
    <x v="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x v="802"/>
    <n v="1343867524"/>
    <b v="0"/>
    <n v="75"/>
    <b v="1"/>
    <s v="music/rock"/>
    <n v="101.33333333333334"/>
    <n v="81.066666666666663"/>
    <x v="4"/>
    <s v="rock"/>
    <d v="2012-09-17T04:05:00"/>
    <x v="802"/>
    <x v="313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x v="803"/>
    <n v="1304376478"/>
    <b v="0"/>
    <n v="38"/>
    <b v="1"/>
    <s v="music/rock"/>
    <n v="123.2608695652174"/>
    <n v="74.60526315789474"/>
    <x v="4"/>
    <s v="rock"/>
    <d v="2011-05-29T01:00:00"/>
    <x v="803"/>
    <x v="314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x v="804"/>
    <n v="1309919526"/>
    <b v="0"/>
    <n v="18"/>
    <b v="1"/>
    <s v="music/rock"/>
    <n v="100"/>
    <n v="305.55555555555554"/>
    <x v="4"/>
    <s v="rock"/>
    <d v="2011-07-23T03:59:00"/>
    <x v="804"/>
    <x v="315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x v="805"/>
    <n v="1306525512"/>
    <b v="0"/>
    <n v="54"/>
    <b v="1"/>
    <s v="music/rock"/>
    <n v="105"/>
    <n v="58.333333333333336"/>
    <x v="4"/>
    <s v="rock"/>
    <d v="2011-07-16T23:00:00"/>
    <x v="805"/>
    <x v="316"/>
  </r>
  <r>
    <n v="806"/>
    <s v="Golden Animals NEW Album!"/>
    <s v="Help Golden Animals finish their NEW Album!"/>
    <x v="6"/>
    <n v="8355"/>
    <x v="0"/>
    <s v="US"/>
    <s v="USD"/>
    <x v="806"/>
    <n v="1312821339"/>
    <b v="0"/>
    <n v="71"/>
    <b v="1"/>
    <s v="music/rock"/>
    <n v="104.4375"/>
    <n v="117.67605633802818"/>
    <x v="4"/>
    <s v="rock"/>
    <d v="2011-09-07T16:35:39"/>
    <x v="806"/>
    <x v="1"/>
  </r>
  <r>
    <n v="807"/>
    <s v="Sic Vita - New EP Release - 2017"/>
    <s v="Join the Sic Vita family and lend a hand as we create a new album!"/>
    <x v="23"/>
    <n v="4205"/>
    <x v="0"/>
    <s v="US"/>
    <s v="USD"/>
    <x v="807"/>
    <n v="1485270311"/>
    <b v="0"/>
    <n v="57"/>
    <b v="1"/>
    <s v="music/rock"/>
    <n v="105.125"/>
    <n v="73.771929824561397"/>
    <x v="4"/>
    <s v="rock"/>
    <d v="2017-03-01T02:00:00"/>
    <x v="807"/>
    <x v="31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x v="808"/>
    <n v="1416363886"/>
    <b v="0"/>
    <n v="43"/>
    <b v="1"/>
    <s v="music/rock"/>
    <n v="100"/>
    <n v="104.65116279069767"/>
    <x v="4"/>
    <s v="rock"/>
    <d v="2014-12-22T04:59:00"/>
    <x v="808"/>
    <x v="318"/>
  </r>
  <r>
    <n v="809"/>
    <s v="Peter's New Album!!"/>
    <s v="Acknowledged songwriter looking to record album of new songs to secure a Publishing Contract"/>
    <x v="23"/>
    <n v="4151"/>
    <x v="0"/>
    <s v="US"/>
    <s v="USD"/>
    <x v="809"/>
    <n v="1387569630"/>
    <b v="0"/>
    <n v="52"/>
    <b v="1"/>
    <s v="music/rock"/>
    <n v="103.77499999999999"/>
    <n v="79.82692307692308"/>
    <x v="4"/>
    <s v="rock"/>
    <d v="2014-01-19T20:00:30"/>
    <x v="809"/>
    <x v="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x v="810"/>
    <n v="1343870462"/>
    <b v="0"/>
    <n v="27"/>
    <b v="1"/>
    <s v="music/rock"/>
    <n v="105"/>
    <n v="58.333333333333336"/>
    <x v="4"/>
    <s v="rock"/>
    <d v="2012-09-01T01:21:02"/>
    <x v="810"/>
    <x v="1"/>
  </r>
  <r>
    <n v="811"/>
    <s v="Love Water Tour"/>
    <s v="We need your financial support to cover the tour costs!  (Sound, lights, travel, stage design)"/>
    <x v="28"/>
    <n v="1040"/>
    <x v="0"/>
    <s v="US"/>
    <s v="USD"/>
    <x v="811"/>
    <n v="1371569202"/>
    <b v="0"/>
    <n v="12"/>
    <b v="1"/>
    <s v="music/rock"/>
    <n v="104"/>
    <n v="86.666666666666671"/>
    <x v="4"/>
    <s v="rock"/>
    <d v="2013-07-10T16:52:00"/>
    <x v="811"/>
    <x v="319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x v="812"/>
    <n v="1357604752"/>
    <b v="0"/>
    <n v="33"/>
    <b v="1"/>
    <s v="music/rock"/>
    <n v="151.83333333333334"/>
    <n v="27.606060606060606"/>
    <x v="4"/>
    <s v="rock"/>
    <d v="2013-03-01T13:58:00"/>
    <x v="812"/>
    <x v="320"/>
  </r>
  <r>
    <n v="813"/>
    <s v="Rules of Civility and Decent Behavior"/>
    <s v="A pre order campaign to fund the pressing of our second full length vinyl LP"/>
    <x v="15"/>
    <n v="2399.94"/>
    <x v="0"/>
    <s v="US"/>
    <s v="USD"/>
    <x v="813"/>
    <n v="1340233365"/>
    <b v="0"/>
    <n v="96"/>
    <b v="1"/>
    <s v="music/rock"/>
    <n v="159.99600000000001"/>
    <n v="24.999375000000001"/>
    <x v="4"/>
    <s v="rock"/>
    <d v="2012-07-20T23:02:45"/>
    <x v="813"/>
    <x v="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x v="814"/>
    <n v="1305568201"/>
    <b v="0"/>
    <n v="28"/>
    <b v="1"/>
    <s v="music/rock"/>
    <n v="127.3"/>
    <n v="45.464285714285715"/>
    <x v="4"/>
    <s v="rock"/>
    <d v="2011-05-31T18:04:00"/>
    <x v="814"/>
    <x v="321"/>
  </r>
  <r>
    <n v="815"/>
    <s v="Some Late Help for The Early Reset"/>
    <s v="Be a part of helping The Early Reset finish their new 7 song EP."/>
    <x v="23"/>
    <n v="4280"/>
    <x v="0"/>
    <s v="US"/>
    <s v="USD"/>
    <x v="815"/>
    <n v="1412287303"/>
    <b v="0"/>
    <n v="43"/>
    <b v="1"/>
    <s v="music/rock"/>
    <n v="107"/>
    <n v="99.534883720930239"/>
    <x v="4"/>
    <s v="rock"/>
    <d v="2014-11-01T22:01:43"/>
    <x v="815"/>
    <x v="1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x v="816"/>
    <n v="1362776043"/>
    <b v="0"/>
    <n v="205"/>
    <b v="1"/>
    <s v="music/rock"/>
    <n v="115.12214285714286"/>
    <n v="39.31"/>
    <x v="4"/>
    <s v="rock"/>
    <d v="2013-04-09T06:30:00"/>
    <x v="816"/>
    <x v="322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x v="817"/>
    <n v="1326810211"/>
    <b v="0"/>
    <n v="23"/>
    <b v="1"/>
    <s v="music/rock"/>
    <n v="137.11066666666665"/>
    <n v="89.419999999999987"/>
    <x v="4"/>
    <s v="rock"/>
    <d v="2012-03-11T04:59:00"/>
    <x v="817"/>
    <x v="323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x v="818"/>
    <n v="1343682681"/>
    <b v="0"/>
    <n v="19"/>
    <b v="1"/>
    <s v="music/rock"/>
    <n v="155.71428571428572"/>
    <n v="28.684210526315791"/>
    <x v="4"/>
    <s v="rock"/>
    <d v="2012-08-07T17:01:00"/>
    <x v="818"/>
    <x v="324"/>
  </r>
  <r>
    <n v="819"/>
    <s v="Winter Tour"/>
    <s v="We are touring the Southeast in support of our new EP"/>
    <x v="44"/>
    <n v="435"/>
    <x v="0"/>
    <s v="US"/>
    <s v="USD"/>
    <x v="819"/>
    <n v="1386806254"/>
    <b v="0"/>
    <n v="14"/>
    <b v="1"/>
    <s v="music/rock"/>
    <n v="108.74999999999999"/>
    <n v="31.071428571428573"/>
    <x v="4"/>
    <s v="rock"/>
    <d v="2013-12-21T04:44:00"/>
    <x v="819"/>
    <x v="325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x v="820"/>
    <n v="1399666342"/>
    <b v="0"/>
    <n v="38"/>
    <b v="1"/>
    <s v="music/rock"/>
    <n v="134.05000000000001"/>
    <n v="70.55263157894737"/>
    <x v="4"/>
    <s v="rock"/>
    <d v="2014-06-09T05:00:00"/>
    <x v="820"/>
    <x v="326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x v="821"/>
    <n v="1427753265"/>
    <b v="0"/>
    <n v="78"/>
    <b v="1"/>
    <s v="music/rock"/>
    <n v="100"/>
    <n v="224.12820512820514"/>
    <x v="4"/>
    <s v="rock"/>
    <d v="2015-05-04T04:01:00"/>
    <x v="821"/>
    <x v="327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x v="822"/>
    <n v="1346885050"/>
    <b v="0"/>
    <n v="69"/>
    <b v="1"/>
    <s v="music/rock"/>
    <n v="119.16666666666667"/>
    <n v="51.811594202898547"/>
    <x v="4"/>
    <s v="rock"/>
    <d v="2012-10-05T22:44:10"/>
    <x v="822"/>
    <x v="1"/>
  </r>
  <r>
    <n v="823"/>
    <s v="Debut Album"/>
    <s v="Eyes For Fire is finally ready to release their Debut Album but we need YOU to help us put the final touches on it."/>
    <x v="134"/>
    <n v="1436"/>
    <x v="0"/>
    <s v="US"/>
    <s v="USD"/>
    <x v="823"/>
    <n v="1424474452"/>
    <b v="0"/>
    <n v="33"/>
    <b v="1"/>
    <s v="music/rock"/>
    <n v="179.5"/>
    <n v="43.515151515151516"/>
    <x v="4"/>
    <s v="rock"/>
    <d v="2015-03-22T22:20:52"/>
    <x v="823"/>
    <x v="2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x v="824"/>
    <n v="1268459318"/>
    <b v="0"/>
    <n v="54"/>
    <b v="1"/>
    <s v="music/rock"/>
    <n v="134.38124999999999"/>
    <n v="39.816666666666663"/>
    <x v="4"/>
    <s v="rock"/>
    <d v="2010-04-18T06:59:00"/>
    <x v="824"/>
    <x v="328"/>
  </r>
  <r>
    <n v="825"/>
    <s v="KILL FREEMAN"/>
    <s v="Kickstarting Kill Freeman independently. Help fund the New Record, Video and Live Shows."/>
    <x v="78"/>
    <n v="12554"/>
    <x v="0"/>
    <s v="US"/>
    <s v="USD"/>
    <x v="825"/>
    <n v="1349335284"/>
    <b v="0"/>
    <n v="99"/>
    <b v="1"/>
    <s v="music/rock"/>
    <n v="100.43200000000002"/>
    <n v="126.8080808080808"/>
    <x v="4"/>
    <s v="rock"/>
    <d v="2012-10-29T07:21:24"/>
    <x v="825"/>
    <x v="36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x v="826"/>
    <n v="1330908930"/>
    <b v="0"/>
    <n v="49"/>
    <b v="1"/>
    <s v="music/rock"/>
    <n v="101.45454545454547"/>
    <n v="113.87755102040816"/>
    <x v="4"/>
    <s v="rock"/>
    <d v="2012-03-25T23:55:30"/>
    <x v="826"/>
    <x v="329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x v="827"/>
    <n v="1326972107"/>
    <b v="0"/>
    <n v="11"/>
    <b v="1"/>
    <s v="music/rock"/>
    <n v="103.33333333333334"/>
    <n v="28.181818181818183"/>
    <x v="4"/>
    <s v="rock"/>
    <d v="2012-02-14T19:49:00"/>
    <x v="827"/>
    <x v="33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x v="828"/>
    <n v="1339549982"/>
    <b v="0"/>
    <n v="38"/>
    <b v="1"/>
    <s v="music/rock"/>
    <n v="107"/>
    <n v="36.60526315789474"/>
    <x v="4"/>
    <s v="rock"/>
    <d v="2012-06-25T16:24:00"/>
    <x v="828"/>
    <x v="331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x v="829"/>
    <n v="1463253240"/>
    <b v="0"/>
    <n v="16"/>
    <b v="1"/>
    <s v="music/rock"/>
    <n v="104"/>
    <n v="32.5"/>
    <x v="4"/>
    <s v="rock"/>
    <d v="2016-07-13T19:14:00"/>
    <x v="829"/>
    <x v="14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x v="830"/>
    <n v="1361363825"/>
    <b v="0"/>
    <n v="32"/>
    <b v="1"/>
    <s v="music/rock"/>
    <n v="107.83333333333334"/>
    <n v="60.65625"/>
    <x v="4"/>
    <s v="rock"/>
    <d v="2013-03-22T11:37:05"/>
    <x v="830"/>
    <x v="22"/>
  </r>
  <r>
    <n v="831"/>
    <s v="Let The 7Horse Run!"/>
    <s v="7Horse is a new band with a self-funded album and a show they want to rock in your town!"/>
    <x v="15"/>
    <n v="3500"/>
    <x v="0"/>
    <s v="US"/>
    <s v="USD"/>
    <x v="831"/>
    <n v="1332948694"/>
    <b v="0"/>
    <n v="20"/>
    <b v="1"/>
    <s v="music/rock"/>
    <n v="233.33333333333334"/>
    <n v="175"/>
    <x v="4"/>
    <s v="rock"/>
    <d v="2012-04-27T15:31:34"/>
    <x v="831"/>
    <x v="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x v="832"/>
    <n v="1321978335"/>
    <b v="0"/>
    <n v="154"/>
    <b v="1"/>
    <s v="music/rock"/>
    <n v="100.60706666666665"/>
    <n v="97.993896103896105"/>
    <x v="4"/>
    <s v="rock"/>
    <d v="2012-01-21T08:13:00"/>
    <x v="832"/>
    <x v="332"/>
  </r>
  <r>
    <n v="833"/>
    <s v="Ragman Rolls"/>
    <s v="This is an American rock album."/>
    <x v="12"/>
    <n v="6100"/>
    <x v="0"/>
    <s v="US"/>
    <s v="USD"/>
    <x v="833"/>
    <n v="1395349475"/>
    <b v="0"/>
    <n v="41"/>
    <b v="1"/>
    <s v="music/rock"/>
    <n v="101.66666666666666"/>
    <n v="148.78048780487805"/>
    <x v="4"/>
    <s v="rock"/>
    <d v="2014-04-19T21:04:35"/>
    <x v="833"/>
    <x v="1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x v="834"/>
    <n v="1369770292"/>
    <b v="0"/>
    <n v="75"/>
    <b v="1"/>
    <s v="music/rock"/>
    <n v="131.0181818181818"/>
    <n v="96.08"/>
    <x v="4"/>
    <s v="rock"/>
    <d v="2013-07-01T03:59:00"/>
    <x v="834"/>
    <x v="333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x v="835"/>
    <n v="1333709958"/>
    <b v="0"/>
    <n v="40"/>
    <b v="1"/>
    <s v="music/rock"/>
    <n v="117.25000000000001"/>
    <n v="58.625"/>
    <x v="4"/>
    <s v="rock"/>
    <d v="2012-05-19T03:00:00"/>
    <x v="835"/>
    <x v="334"/>
  </r>
  <r>
    <n v="836"/>
    <s v="DESMADRE Full Album + Press Kit"/>
    <s v="An album you can bring home to mom."/>
    <x v="10"/>
    <n v="5046.5200000000004"/>
    <x v="0"/>
    <s v="US"/>
    <s v="USD"/>
    <x v="836"/>
    <n v="1378516918"/>
    <b v="0"/>
    <n v="46"/>
    <b v="1"/>
    <s v="music/rock"/>
    <n v="100.93039999999999"/>
    <n v="109.70695652173914"/>
    <x v="4"/>
    <s v="rock"/>
    <d v="2013-10-07T01:21:58"/>
    <x v="836"/>
    <x v="1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x v="837"/>
    <n v="1396396662"/>
    <b v="0"/>
    <n v="62"/>
    <b v="1"/>
    <s v="music/rock"/>
    <n v="121.8"/>
    <n v="49.112903225806448"/>
    <x v="4"/>
    <s v="rock"/>
    <d v="2014-05-01T23:57:42"/>
    <x v="837"/>
    <x v="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x v="838"/>
    <n v="1324243985"/>
    <b v="0"/>
    <n v="61"/>
    <b v="1"/>
    <s v="music/rock"/>
    <n v="145.4"/>
    <n v="47.672131147540981"/>
    <x v="4"/>
    <s v="rock"/>
    <d v="2012-01-17T21:33:05"/>
    <x v="838"/>
    <x v="1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x v="839"/>
    <n v="1345745956"/>
    <b v="0"/>
    <n v="96"/>
    <b v="1"/>
    <s v="music/rock"/>
    <n v="116.61660000000001"/>
    <n v="60.737812499999997"/>
    <x v="4"/>
    <s v="rock"/>
    <d v="2012-09-22T18:19:16"/>
    <x v="839"/>
    <x v="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x v="840"/>
    <n v="1472102787"/>
    <b v="0"/>
    <n v="190"/>
    <b v="1"/>
    <s v="music/metal"/>
    <n v="120.4166"/>
    <n v="63.37715789473684"/>
    <x v="4"/>
    <s v="metal"/>
    <d v="2016-09-24T05:26:27"/>
    <x v="840"/>
    <x v="1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x v="841"/>
    <n v="1413058063"/>
    <b v="1"/>
    <n v="94"/>
    <b v="1"/>
    <s v="music/metal"/>
    <n v="101.32000000000001"/>
    <n v="53.893617021276597"/>
    <x v="4"/>
    <s v="metal"/>
    <d v="2014-11-10T21:07:43"/>
    <x v="841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x v="842"/>
    <n v="1378735983"/>
    <b v="1"/>
    <n v="39"/>
    <b v="1"/>
    <s v="music/metal"/>
    <n v="104.32"/>
    <n v="66.871794871794876"/>
    <x v="4"/>
    <s v="metal"/>
    <d v="2013-10-14T03:59:00"/>
    <x v="842"/>
    <x v="335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x v="843"/>
    <n v="1479708680"/>
    <b v="0"/>
    <n v="127"/>
    <b v="1"/>
    <s v="music/metal"/>
    <n v="267.13333333333333"/>
    <n v="63.102362204724407"/>
    <x v="4"/>
    <s v="metal"/>
    <d v="2016-12-08T08:00:00"/>
    <x v="843"/>
    <x v="336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x v="844"/>
    <n v="1411489552"/>
    <b v="1"/>
    <n v="159"/>
    <b v="1"/>
    <s v="music/metal"/>
    <n v="194.13333333333333"/>
    <n v="36.628930817610062"/>
    <x v="4"/>
    <s v="metal"/>
    <d v="2014-11-01T04:59:00"/>
    <x v="844"/>
    <x v="337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x v="845"/>
    <n v="1469595396"/>
    <b v="0"/>
    <n v="177"/>
    <b v="1"/>
    <s v="music/metal"/>
    <n v="120.3802"/>
    <n v="34.005706214689269"/>
    <x v="4"/>
    <s v="metal"/>
    <d v="2016-09-05T03:59:00"/>
    <x v="845"/>
    <x v="338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x v="846"/>
    <n v="1393233855"/>
    <b v="0"/>
    <n v="47"/>
    <b v="1"/>
    <s v="music/metal"/>
    <n v="122.00090909090908"/>
    <n v="28.553404255319148"/>
    <x v="4"/>
    <s v="metal"/>
    <d v="2014-03-10T14:00:00"/>
    <x v="846"/>
    <x v="339"/>
  </r>
  <r>
    <n v="847"/>
    <s v="CENTROPYMUSIC"/>
    <s v="MUSIC WITH MEANING!  MUSIC THAT MATTERS!!!"/>
    <x v="185"/>
    <n v="10"/>
    <x v="0"/>
    <s v="US"/>
    <s v="USD"/>
    <x v="847"/>
    <n v="1433963376"/>
    <b v="0"/>
    <n v="1"/>
    <b v="1"/>
    <s v="music/metal"/>
    <n v="100"/>
    <n v="10"/>
    <x v="4"/>
    <s v="metal"/>
    <d v="2015-07-10T19:09:36"/>
    <x v="847"/>
    <x v="1"/>
  </r>
  <r>
    <n v="848"/>
    <s v="God Am"/>
    <s v="God Am, a Grunge/Doom metal band, who have been trying to fund the production of our EP to bring you a unique aural assault."/>
    <x v="43"/>
    <n v="300"/>
    <x v="0"/>
    <s v="US"/>
    <s v="USD"/>
    <x v="848"/>
    <n v="1426446033"/>
    <b v="0"/>
    <n v="16"/>
    <b v="1"/>
    <s v="music/metal"/>
    <n v="100"/>
    <n v="18.75"/>
    <x v="4"/>
    <s v="metal"/>
    <d v="2015-04-14T19:00:33"/>
    <x v="848"/>
    <x v="1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x v="849"/>
    <n v="1424057664"/>
    <b v="0"/>
    <n v="115"/>
    <b v="1"/>
    <s v="music/metal"/>
    <n v="119.9"/>
    <n v="41.704347826086959"/>
    <x v="4"/>
    <s v="metal"/>
    <d v="2015-03-16T02:34:24"/>
    <x v="849"/>
    <x v="34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x v="850"/>
    <n v="1458762717"/>
    <b v="0"/>
    <n v="133"/>
    <b v="1"/>
    <s v="music/metal"/>
    <n v="155.17499999999998"/>
    <n v="46.669172932330824"/>
    <x v="4"/>
    <s v="metal"/>
    <d v="2016-04-25T04:59:00"/>
    <x v="850"/>
    <x v="341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x v="851"/>
    <n v="1464815253"/>
    <b v="0"/>
    <n v="70"/>
    <b v="1"/>
    <s v="music/metal"/>
    <n v="130.44999999999999"/>
    <n v="37.271428571428572"/>
    <x v="4"/>
    <s v="metal"/>
    <d v="2016-07-31T19:45:00"/>
    <x v="851"/>
    <x v="34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x v="852"/>
    <n v="1476386395"/>
    <b v="0"/>
    <n v="62"/>
    <b v="1"/>
    <s v="music/metal"/>
    <n v="104.97142857142859"/>
    <n v="59.258064516129032"/>
    <x v="4"/>
    <s v="metal"/>
    <d v="2016-10-24T21:00:00"/>
    <x v="852"/>
    <x v="343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x v="853"/>
    <n v="1421524709"/>
    <b v="0"/>
    <n v="10"/>
    <b v="1"/>
    <s v="music/metal"/>
    <n v="100"/>
    <n v="30"/>
    <x v="4"/>
    <s v="metal"/>
    <d v="2015-02-16T19:58:29"/>
    <x v="853"/>
    <x v="1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x v="854"/>
    <n v="1480309546"/>
    <b v="0"/>
    <n v="499"/>
    <b v="1"/>
    <s v="music/metal"/>
    <n v="118.2205035971223"/>
    <n v="65.8623246492986"/>
    <x v="4"/>
    <s v="metal"/>
    <d v="2016-12-28T05:05:46"/>
    <x v="854"/>
    <x v="1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x v="855"/>
    <n v="1466737217"/>
    <b v="0"/>
    <n v="47"/>
    <b v="1"/>
    <s v="music/metal"/>
    <n v="103.44827586206897"/>
    <n v="31.914893617021278"/>
    <x v="4"/>
    <s v="metal"/>
    <d v="2016-07-24T03:00:17"/>
    <x v="855"/>
    <x v="1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x v="856"/>
    <n v="1472282956"/>
    <b v="0"/>
    <n v="28"/>
    <b v="1"/>
    <s v="music/metal"/>
    <n v="218.00000000000003"/>
    <n v="19.464285714285715"/>
    <x v="4"/>
    <s v="metal"/>
    <d v="2016-10-25T19:00:00"/>
    <x v="856"/>
    <x v="344"/>
  </r>
  <r>
    <n v="857"/>
    <s v="A Reason To Breathe - DEBUT ALBUM"/>
    <s v="Modern Post-Hardcore/Electro music (Hardstyle, EDM, Trap, Dubstep, Dembow, House)."/>
    <x v="38"/>
    <n v="1200"/>
    <x v="0"/>
    <s v="ES"/>
    <s v="EUR"/>
    <x v="857"/>
    <n v="1444831031"/>
    <b v="0"/>
    <n v="24"/>
    <b v="1"/>
    <s v="music/metal"/>
    <n v="100"/>
    <n v="50"/>
    <x v="4"/>
    <s v="metal"/>
    <d v="2015-11-25T14:57:11"/>
    <x v="857"/>
    <x v="86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x v="858"/>
    <n v="1426528418"/>
    <b v="0"/>
    <n v="76"/>
    <b v="1"/>
    <s v="music/metal"/>
    <n v="144.00583333333333"/>
    <n v="22.737763157894737"/>
    <x v="4"/>
    <s v="metal"/>
    <d v="2015-04-15T22:59:00"/>
    <x v="858"/>
    <x v="345"/>
  </r>
  <r>
    <n v="859"/>
    <s v="Rise With Us Campaign"/>
    <s v="We are heading to the studio to create our second album and we want you to be right there with us!"/>
    <x v="23"/>
    <n v="4187"/>
    <x v="0"/>
    <s v="US"/>
    <s v="USD"/>
    <x v="859"/>
    <n v="1430768468"/>
    <b v="0"/>
    <n v="98"/>
    <b v="1"/>
    <s v="music/metal"/>
    <n v="104.67500000000001"/>
    <n v="42.724489795918366"/>
    <x v="4"/>
    <s v="metal"/>
    <d v="2015-06-04T00:00:00"/>
    <x v="859"/>
    <x v="346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x v="860"/>
    <n v="1382528113"/>
    <b v="0"/>
    <n v="48"/>
    <b v="0"/>
    <s v="music/jazz"/>
    <n v="18.142857142857142"/>
    <n v="52.916666666666664"/>
    <x v="4"/>
    <s v="jazz"/>
    <d v="2013-11-22T12:35:13"/>
    <x v="860"/>
    <x v="17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x v="861"/>
    <n v="1471475404"/>
    <b v="0"/>
    <n v="2"/>
    <b v="0"/>
    <s v="music/jazz"/>
    <n v="2.2444444444444445"/>
    <n v="50.5"/>
    <x v="4"/>
    <s v="jazz"/>
    <d v="2016-09-16T23:10:04"/>
    <x v="861"/>
    <x v="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x v="862"/>
    <n v="1381583948"/>
    <b v="0"/>
    <n v="4"/>
    <b v="0"/>
    <s v="music/jazz"/>
    <n v="0.33999999999999997"/>
    <n v="42.5"/>
    <x v="4"/>
    <s v="jazz"/>
    <d v="2013-11-11T14:19:08"/>
    <x v="862"/>
    <x v="13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x v="863"/>
    <n v="1326422966"/>
    <b v="0"/>
    <n v="5"/>
    <b v="0"/>
    <s v="music/jazz"/>
    <n v="4.5"/>
    <n v="18"/>
    <x v="4"/>
    <s v="jazz"/>
    <d v="2012-02-12T02:49:26"/>
    <x v="863"/>
    <x v="1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x v="864"/>
    <n v="1379990038"/>
    <b v="0"/>
    <n v="79"/>
    <b v="0"/>
    <s v="music/jazz"/>
    <n v="41.53846153846154"/>
    <n v="34.177215189873415"/>
    <x v="4"/>
    <s v="jazz"/>
    <d v="2013-10-16T09:59:00"/>
    <x v="864"/>
    <x v="34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x v="865"/>
    <n v="1353177197"/>
    <b v="0"/>
    <n v="2"/>
    <b v="0"/>
    <s v="music/jazz"/>
    <n v="2.0454545454545454"/>
    <n v="22.5"/>
    <x v="4"/>
    <s v="jazz"/>
    <d v="2013-01-16T18:33:17"/>
    <x v="865"/>
    <x v="14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x v="866"/>
    <n v="1421853518"/>
    <b v="0"/>
    <n v="11"/>
    <b v="0"/>
    <s v="music/jazz"/>
    <n v="18.285714285714285"/>
    <n v="58.18181818181818"/>
    <x v="4"/>
    <s v="jazz"/>
    <d v="2015-02-28T15:10:00"/>
    <x v="866"/>
    <x v="348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x v="867"/>
    <n v="1254450706"/>
    <b v="0"/>
    <n v="11"/>
    <b v="0"/>
    <s v="music/jazz"/>
    <n v="24.02"/>
    <n v="109.18181818181819"/>
    <x v="4"/>
    <s v="jazz"/>
    <d v="2009-12-01T04:59:00"/>
    <x v="867"/>
    <x v="349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x v="868"/>
    <n v="1386463198"/>
    <b v="0"/>
    <n v="1"/>
    <b v="0"/>
    <s v="music/jazz"/>
    <n v="0.1111111111111111"/>
    <n v="50"/>
    <x v="4"/>
    <s v="jazz"/>
    <d v="2014-01-07T00:39:58"/>
    <x v="868"/>
    <x v="1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x v="869"/>
    <n v="1362860257"/>
    <b v="0"/>
    <n v="3"/>
    <b v="0"/>
    <s v="music/jazz"/>
    <n v="11.818181818181818"/>
    <n v="346.66666666666669"/>
    <x v="4"/>
    <s v="jazz"/>
    <d v="2013-04-08T19:17:37"/>
    <x v="869"/>
    <x v="111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x v="870"/>
    <n v="1375403523"/>
    <b v="0"/>
    <n v="5"/>
    <b v="0"/>
    <s v="music/jazz"/>
    <n v="0.31"/>
    <n v="12.4"/>
    <x v="4"/>
    <s v="jazz"/>
    <d v="2013-09-01T00:32:03"/>
    <x v="870"/>
    <x v="1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x v="871"/>
    <n v="1383139695"/>
    <b v="0"/>
    <n v="12"/>
    <b v="0"/>
    <s v="music/jazz"/>
    <n v="5.416666666666667"/>
    <n v="27.083333333333332"/>
    <x v="4"/>
    <s v="jazz"/>
    <d v="2013-11-29T14:28:15"/>
    <x v="871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x v="872"/>
    <n v="1295898527"/>
    <b v="0"/>
    <n v="2"/>
    <b v="0"/>
    <s v="music/jazz"/>
    <n v="0.8125"/>
    <n v="32.5"/>
    <x v="4"/>
    <s v="jazz"/>
    <d v="2011-03-10T19:48:47"/>
    <x v="872"/>
    <x v="26"/>
  </r>
  <r>
    <n v="873"/>
    <s v="The Dreamer-An Original Jazz CD"/>
    <s v="Fall in love with &quot;The Dreamer&quot;, new original music from trumpeter Freddie Dunn!"/>
    <x v="8"/>
    <n v="45"/>
    <x v="2"/>
    <s v="US"/>
    <s v="USD"/>
    <x v="873"/>
    <n v="1349150440"/>
    <b v="0"/>
    <n v="5"/>
    <b v="0"/>
    <s v="music/jazz"/>
    <n v="1.2857142857142856"/>
    <n v="9"/>
    <x v="4"/>
    <s v="jazz"/>
    <d v="2012-11-11T05:00:40"/>
    <x v="873"/>
    <x v="28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x v="874"/>
    <n v="1365084034"/>
    <b v="0"/>
    <n v="21"/>
    <b v="0"/>
    <s v="music/jazz"/>
    <n v="24.333333333333336"/>
    <n v="34.761904761904759"/>
    <x v="4"/>
    <s v="jazz"/>
    <d v="2013-05-04T14:00:34"/>
    <x v="874"/>
    <x v="1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x v="875"/>
    <n v="1441128131"/>
    <b v="0"/>
    <n v="0"/>
    <b v="0"/>
    <s v="music/jazz"/>
    <n v="0"/>
    <n v="0"/>
    <x v="4"/>
    <s v="jazz"/>
    <d v="2015-09-21T17:22:11"/>
    <x v="875"/>
    <x v="52"/>
  </r>
  <r>
    <n v="876"/>
    <s v="Sound Of Dobells"/>
    <s v="What was the greatest record shop ever?  DOBELLS!"/>
    <x v="189"/>
    <n v="1286"/>
    <x v="2"/>
    <s v="GB"/>
    <s v="GBP"/>
    <x v="876"/>
    <n v="1357127727"/>
    <b v="0"/>
    <n v="45"/>
    <b v="0"/>
    <s v="music/jazz"/>
    <n v="40.799492385786799"/>
    <n v="28.577777777777779"/>
    <x v="4"/>
    <s v="jazz"/>
    <d v="2013-02-04T11:55:27"/>
    <x v="876"/>
    <x v="15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x v="877"/>
    <n v="1384887360"/>
    <b v="0"/>
    <n v="29"/>
    <b v="0"/>
    <s v="music/jazz"/>
    <n v="67.55"/>
    <n v="46.586206896551722"/>
    <x v="4"/>
    <s v="jazz"/>
    <d v="2013-12-19T18:56:00"/>
    <x v="877"/>
    <x v="1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x v="878"/>
    <n v="1290490524"/>
    <b v="0"/>
    <n v="2"/>
    <b v="0"/>
    <s v="music/jazz"/>
    <n v="1.3"/>
    <n v="32.5"/>
    <x v="4"/>
    <s v="jazz"/>
    <d v="2010-12-23T05:35:24"/>
    <x v="878"/>
    <x v="1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x v="879"/>
    <n v="1336506905"/>
    <b v="0"/>
    <n v="30"/>
    <b v="0"/>
    <s v="music/jazz"/>
    <n v="30.666666666666664"/>
    <n v="21.466666666666665"/>
    <x v="4"/>
    <s v="jazz"/>
    <d v="2012-05-29T19:55:05"/>
    <x v="879"/>
    <x v="31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x v="880"/>
    <n v="1348731738"/>
    <b v="0"/>
    <n v="8"/>
    <b v="0"/>
    <s v="music/indie rock"/>
    <n v="2.9894179894179893"/>
    <n v="14.125"/>
    <x v="4"/>
    <s v="indie rock"/>
    <d v="2012-10-30T07:42:18"/>
    <x v="880"/>
    <x v="157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x v="881"/>
    <n v="1322632886"/>
    <b v="0"/>
    <n v="1"/>
    <b v="0"/>
    <s v="music/indie rock"/>
    <n v="0.8"/>
    <n v="30"/>
    <x v="4"/>
    <s v="indie rock"/>
    <d v="2012-01-14T06:01:26"/>
    <x v="881"/>
    <x v="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x v="882"/>
    <n v="1312490350"/>
    <b v="0"/>
    <n v="14"/>
    <b v="0"/>
    <s v="music/indie rock"/>
    <n v="20.133333333333333"/>
    <n v="21.571428571428573"/>
    <x v="4"/>
    <s v="indie rock"/>
    <d v="2011-09-06T20:39:10"/>
    <x v="882"/>
    <x v="157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x v="883"/>
    <n v="1451773635"/>
    <b v="0"/>
    <n v="24"/>
    <b v="0"/>
    <s v="music/indie rock"/>
    <n v="40.020000000000003"/>
    <n v="83.375"/>
    <x v="4"/>
    <s v="indie rock"/>
    <d v="2016-03-02T22:27:15"/>
    <x v="883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x v="884"/>
    <n v="1331666146"/>
    <b v="0"/>
    <n v="2"/>
    <b v="0"/>
    <s v="music/indie rock"/>
    <n v="1"/>
    <n v="10"/>
    <x v="4"/>
    <s v="indie rock"/>
    <d v="2012-05-12T02:31:00"/>
    <x v="884"/>
    <x v="35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x v="885"/>
    <n v="1481322911"/>
    <b v="0"/>
    <n v="21"/>
    <b v="0"/>
    <s v="music/indie rock"/>
    <n v="75"/>
    <n v="35.714285714285715"/>
    <x v="4"/>
    <s v="indie rock"/>
    <d v="2016-12-30T22:35:11"/>
    <x v="885"/>
    <x v="3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x v="886"/>
    <n v="1471812813"/>
    <b v="0"/>
    <n v="7"/>
    <b v="0"/>
    <s v="music/indie rock"/>
    <n v="41"/>
    <n v="29.285714285714285"/>
    <x v="4"/>
    <s v="indie rock"/>
    <d v="2016-09-15T20:53:33"/>
    <x v="886"/>
    <x v="3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x v="887"/>
    <n v="1335567655"/>
    <b v="0"/>
    <n v="0"/>
    <b v="0"/>
    <s v="music/indie rock"/>
    <n v="0"/>
    <n v="0"/>
    <x v="4"/>
    <s v="indie rock"/>
    <d v="2012-05-27T23:00:55"/>
    <x v="887"/>
    <x v="1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x v="888"/>
    <n v="1311789885"/>
    <b v="0"/>
    <n v="4"/>
    <b v="0"/>
    <s v="music/indie rock"/>
    <n v="7.1999999999999993"/>
    <n v="18"/>
    <x v="4"/>
    <s v="indie rock"/>
    <d v="2011-09-01T06:00:00"/>
    <x v="888"/>
    <x v="351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x v="889"/>
    <n v="1409942943"/>
    <b v="0"/>
    <n v="32"/>
    <b v="0"/>
    <s v="music/indie rock"/>
    <n v="9.4412800000000008"/>
    <n v="73.760000000000005"/>
    <x v="4"/>
    <s v="indie rock"/>
    <d v="2014-10-05T18:49:03"/>
    <x v="889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x v="890"/>
    <n v="1382460379"/>
    <b v="0"/>
    <n v="4"/>
    <b v="0"/>
    <s v="music/indie rock"/>
    <n v="4.1666666666666661"/>
    <n v="31.25"/>
    <x v="4"/>
    <s v="indie rock"/>
    <d v="2013-11-21T17:46:19"/>
    <x v="890"/>
    <x v="13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x v="891"/>
    <n v="1405989930"/>
    <b v="0"/>
    <n v="9"/>
    <b v="0"/>
    <s v="music/indie rock"/>
    <n v="3.25"/>
    <n v="28.888888888888889"/>
    <x v="4"/>
    <s v="indie rock"/>
    <d v="2014-08-21T00:45:30"/>
    <x v="891"/>
    <x v="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x v="892"/>
    <n v="1273121283"/>
    <b v="0"/>
    <n v="17"/>
    <b v="0"/>
    <s v="music/indie rock"/>
    <n v="40.75"/>
    <n v="143.8235294117647"/>
    <x v="4"/>
    <s v="indie rock"/>
    <d v="2010-08-01T04:00:00"/>
    <x v="892"/>
    <x v="352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x v="893"/>
    <n v="1425331963"/>
    <b v="0"/>
    <n v="5"/>
    <b v="0"/>
    <s v="music/indie rock"/>
    <n v="10"/>
    <n v="40"/>
    <x v="4"/>
    <s v="indie rock"/>
    <d v="2015-04-01T20:32:43"/>
    <x v="893"/>
    <x v="22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x v="894"/>
    <n v="1462577610"/>
    <b v="0"/>
    <n v="53"/>
    <b v="0"/>
    <s v="music/indie rock"/>
    <n v="39.17"/>
    <n v="147.81132075471697"/>
    <x v="4"/>
    <s v="indie rock"/>
    <d v="2016-06-05T23:33:30"/>
    <x v="894"/>
    <x v="1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x v="895"/>
    <n v="1284087829"/>
    <b v="0"/>
    <n v="7"/>
    <b v="0"/>
    <s v="music/indie rock"/>
    <n v="2.4375"/>
    <n v="27.857142857142858"/>
    <x v="4"/>
    <s v="indie rock"/>
    <d v="2010-10-25T03:03:49"/>
    <x v="895"/>
    <x v="26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x v="896"/>
    <n v="1438549026"/>
    <b v="0"/>
    <n v="72"/>
    <b v="0"/>
    <s v="music/indie rock"/>
    <n v="40"/>
    <n v="44.444444444444443"/>
    <x v="4"/>
    <s v="indie rock"/>
    <d v="2015-08-28T04:00:00"/>
    <x v="896"/>
    <x v="353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x v="897"/>
    <n v="1351528308"/>
    <b v="0"/>
    <n v="0"/>
    <b v="0"/>
    <s v="music/indie rock"/>
    <n v="0"/>
    <n v="0"/>
    <x v="4"/>
    <s v="indie rock"/>
    <d v="2012-11-28T17:31:48"/>
    <x v="897"/>
    <x v="13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x v="898"/>
    <n v="1322763110"/>
    <b v="0"/>
    <n v="2"/>
    <b v="0"/>
    <s v="music/indie rock"/>
    <n v="2.8000000000000003"/>
    <n v="35"/>
    <x v="4"/>
    <s v="indie rock"/>
    <d v="2012-01-15T18:11:50"/>
    <x v="898"/>
    <x v="26"/>
  </r>
  <r>
    <n v="899"/>
    <s v="Lets get 48/14 pressed!!!"/>
    <s v="Lets get 48/14 pressed and in your cd players,ipods,blogs, and facebook status'. Lets get it everywhere!"/>
    <x v="47"/>
    <n v="280"/>
    <x v="2"/>
    <s v="US"/>
    <s v="USD"/>
    <x v="899"/>
    <n v="1302661362"/>
    <b v="0"/>
    <n v="8"/>
    <b v="0"/>
    <s v="music/indie rock"/>
    <n v="37.333333333333336"/>
    <n v="35"/>
    <x v="4"/>
    <s v="indie rock"/>
    <d v="2011-05-28T02:22:42"/>
    <x v="899"/>
    <x v="2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x v="900"/>
    <n v="1456777402"/>
    <b v="0"/>
    <n v="2"/>
    <b v="0"/>
    <s v="music/jazz"/>
    <n v="0.42"/>
    <n v="10.5"/>
    <x v="4"/>
    <s v="jazz"/>
    <d v="2016-03-30T19:23:22"/>
    <x v="900"/>
    <x v="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x v="901"/>
    <n v="1272050914"/>
    <b v="0"/>
    <n v="0"/>
    <b v="0"/>
    <s v="music/jazz"/>
    <n v="0"/>
    <n v="0"/>
    <x v="4"/>
    <s v="jazz"/>
    <d v="2010-06-08T19:11:00"/>
    <x v="901"/>
    <x v="354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x v="902"/>
    <n v="1404947422"/>
    <b v="0"/>
    <n v="3"/>
    <b v="0"/>
    <s v="music/jazz"/>
    <n v="0.3"/>
    <n v="30"/>
    <x v="4"/>
    <s v="jazz"/>
    <d v="2014-08-30T15:30:00"/>
    <x v="902"/>
    <x v="355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x v="903"/>
    <n v="1346180780"/>
    <b v="0"/>
    <n v="4"/>
    <b v="0"/>
    <s v="music/jazz"/>
    <n v="3.2"/>
    <n v="40"/>
    <x v="4"/>
    <s v="jazz"/>
    <d v="2012-09-23T02:25:00"/>
    <x v="903"/>
    <x v="356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x v="904"/>
    <n v="1449194137"/>
    <b v="0"/>
    <n v="3"/>
    <b v="0"/>
    <s v="music/jazz"/>
    <n v="0.30199999999999999"/>
    <n v="50.333333333333336"/>
    <x v="4"/>
    <s v="jazz"/>
    <d v="2016-01-03T01:55:37"/>
    <x v="904"/>
    <x v="1"/>
  </r>
  <r>
    <n v="905"/>
    <s v="Jazz For Everyone!"/>
    <s v="Working hard to get into the studio to record, produce, and edit my break out CD. I hope to realize my vision!"/>
    <x v="115"/>
    <n v="196"/>
    <x v="2"/>
    <s v="US"/>
    <s v="USD"/>
    <x v="905"/>
    <n v="1290663926"/>
    <b v="0"/>
    <n v="6"/>
    <b v="0"/>
    <s v="music/jazz"/>
    <n v="3.0153846153846153"/>
    <n v="32.666666666666664"/>
    <x v="4"/>
    <s v="jazz"/>
    <d v="2011-01-24T05:45:26"/>
    <x v="905"/>
    <x v="14"/>
  </r>
  <r>
    <n v="906"/>
    <s v="24th Music Presents Channeling Motown (Live)"/>
    <s v="The DMV's most respected saxophonist pay tribute to Motown."/>
    <x v="36"/>
    <n v="0"/>
    <x v="2"/>
    <s v="US"/>
    <s v="USD"/>
    <x v="906"/>
    <n v="1392093190"/>
    <b v="0"/>
    <n v="0"/>
    <b v="0"/>
    <s v="music/jazz"/>
    <n v="0"/>
    <n v="0"/>
    <x v="4"/>
    <s v="jazz"/>
    <d v="2014-03-13T03:33:10"/>
    <x v="906"/>
    <x v="22"/>
  </r>
  <r>
    <n v="907"/>
    <s v="Greg Chambers Saxophone CD"/>
    <s v="Greg Chambers' self-titled CD needs support for post production, replication, and promotion."/>
    <x v="193"/>
    <n v="0"/>
    <x v="2"/>
    <s v="US"/>
    <s v="USD"/>
    <x v="907"/>
    <n v="1313123823"/>
    <b v="0"/>
    <n v="0"/>
    <b v="0"/>
    <s v="music/jazz"/>
    <n v="0"/>
    <n v="0"/>
    <x v="4"/>
    <s v="jazz"/>
    <d v="2011-09-11T04:37:03"/>
    <x v="907"/>
    <x v="1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x v="908"/>
    <n v="1276283655"/>
    <b v="0"/>
    <n v="0"/>
    <b v="0"/>
    <s v="music/jazz"/>
    <n v="0"/>
    <n v="0"/>
    <x v="4"/>
    <s v="jazz"/>
    <d v="2010-07-27T04:59:00"/>
    <x v="908"/>
    <x v="35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x v="909"/>
    <n v="1340296440"/>
    <b v="0"/>
    <n v="8"/>
    <b v="0"/>
    <s v="music/jazz"/>
    <n v="3.25"/>
    <n v="65"/>
    <x v="4"/>
    <s v="jazz"/>
    <d v="2012-07-23T04:00:00"/>
    <x v="909"/>
    <x v="358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x v="910"/>
    <n v="1483362319"/>
    <b v="0"/>
    <n v="5"/>
    <b v="0"/>
    <s v="music/jazz"/>
    <n v="22.363636363636363"/>
    <n v="24.6"/>
    <x v="4"/>
    <s v="jazz"/>
    <d v="2017-03-03T13:05:19"/>
    <x v="910"/>
    <x v="14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x v="911"/>
    <n v="1388707645"/>
    <b v="0"/>
    <n v="0"/>
    <b v="0"/>
    <s v="music/jazz"/>
    <n v="0"/>
    <n v="0"/>
    <x v="4"/>
    <s v="jazz"/>
    <d v="2014-01-24T00:07:25"/>
    <x v="911"/>
    <x v="31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x v="912"/>
    <n v="1350009447"/>
    <b v="0"/>
    <n v="2"/>
    <b v="0"/>
    <s v="music/jazz"/>
    <n v="0.85714285714285721"/>
    <n v="15"/>
    <x v="4"/>
    <s v="jazz"/>
    <d v="2012-12-11T03:37:27"/>
    <x v="912"/>
    <x v="9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x v="913"/>
    <n v="1333596019"/>
    <b v="0"/>
    <n v="24"/>
    <b v="0"/>
    <s v="music/jazz"/>
    <n v="6.6066666666666665"/>
    <n v="82.583333333333329"/>
    <x v="4"/>
    <s v="jazz"/>
    <d v="2012-05-05T03:20:19"/>
    <x v="913"/>
    <x v="1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x v="914"/>
    <n v="1343326747"/>
    <b v="0"/>
    <n v="0"/>
    <b v="0"/>
    <s v="music/jazz"/>
    <n v="0"/>
    <n v="0"/>
    <x v="4"/>
    <s v="jazz"/>
    <d v="2012-08-25T18:19:07"/>
    <x v="914"/>
    <x v="1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x v="915"/>
    <n v="1327853914"/>
    <b v="0"/>
    <n v="9"/>
    <b v="0"/>
    <s v="music/jazz"/>
    <n v="5.7692307692307692"/>
    <n v="41.666666666666664"/>
    <x v="4"/>
    <s v="jazz"/>
    <d v="2012-03-01T04:59:00"/>
    <x v="915"/>
    <x v="359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x v="916"/>
    <n v="1284409734"/>
    <b v="0"/>
    <n v="0"/>
    <b v="0"/>
    <s v="music/jazz"/>
    <n v="0"/>
    <n v="0"/>
    <x v="4"/>
    <s v="jazz"/>
    <d v="2010-10-22T05:00:00"/>
    <x v="916"/>
    <x v="36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x v="917"/>
    <n v="1402612730"/>
    <b v="0"/>
    <n v="1"/>
    <b v="0"/>
    <s v="music/jazz"/>
    <n v="0.6"/>
    <n v="30"/>
    <x v="4"/>
    <s v="jazz"/>
    <d v="2014-07-14T02:30:00"/>
    <x v="917"/>
    <x v="361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x v="918"/>
    <n v="1414879161"/>
    <b v="0"/>
    <n v="10"/>
    <b v="0"/>
    <s v="music/jazz"/>
    <n v="5.0256410256410255"/>
    <n v="19.600000000000001"/>
    <x v="4"/>
    <s v="jazz"/>
    <d v="2014-12-01T22:59:21"/>
    <x v="918"/>
    <x v="174"/>
  </r>
  <r>
    <n v="919"/>
    <s v="Jazz CD:  Out of The Blue"/>
    <s v="Cool jazz with a New Orleans flavor."/>
    <x v="22"/>
    <n v="100"/>
    <x v="2"/>
    <s v="US"/>
    <s v="USD"/>
    <x v="919"/>
    <n v="1352906645"/>
    <b v="0"/>
    <n v="1"/>
    <b v="0"/>
    <s v="music/jazz"/>
    <n v="0.5"/>
    <n v="100"/>
    <x v="4"/>
    <s v="jazz"/>
    <d v="2012-12-19T15:24:05"/>
    <x v="919"/>
    <x v="6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x v="920"/>
    <n v="1381853222"/>
    <b v="0"/>
    <n v="0"/>
    <b v="0"/>
    <s v="music/jazz"/>
    <n v="0"/>
    <n v="0"/>
    <x v="4"/>
    <s v="jazz"/>
    <d v="2013-11-14T17:07:02"/>
    <x v="920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x v="921"/>
    <n v="1320033976"/>
    <b v="0"/>
    <n v="20"/>
    <b v="0"/>
    <s v="music/jazz"/>
    <n v="30.9"/>
    <n v="231.75"/>
    <x v="4"/>
    <s v="jazz"/>
    <d v="2011-12-12T05:06:16"/>
    <x v="921"/>
    <x v="8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x v="922"/>
    <n v="1409143393"/>
    <b v="0"/>
    <n v="30"/>
    <b v="0"/>
    <s v="music/jazz"/>
    <n v="21.037037037037038"/>
    <n v="189.33333333333334"/>
    <x v="4"/>
    <s v="jazz"/>
    <d v="2014-10-01T12:43:13"/>
    <x v="922"/>
    <x v="6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x v="923"/>
    <n v="1414018923"/>
    <b v="0"/>
    <n v="6"/>
    <b v="0"/>
    <s v="music/jazz"/>
    <n v="2.1999999999999997"/>
    <n v="55"/>
    <x v="4"/>
    <s v="jazz"/>
    <d v="2014-11-22T00:02:03"/>
    <x v="923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x v="924"/>
    <n v="1358203069"/>
    <b v="0"/>
    <n v="15"/>
    <b v="0"/>
    <s v="music/jazz"/>
    <n v="10.9"/>
    <n v="21.8"/>
    <x v="4"/>
    <s v="jazz"/>
    <d v="2013-02-13T22:37:49"/>
    <x v="924"/>
    <x v="1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x v="925"/>
    <n v="1382994511"/>
    <b v="0"/>
    <n v="5"/>
    <b v="0"/>
    <s v="music/jazz"/>
    <n v="2.666666666666667"/>
    <n v="32"/>
    <x v="4"/>
    <s v="jazz"/>
    <d v="2013-11-27T22:08:31"/>
    <x v="925"/>
    <x v="17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x v="926"/>
    <n v="1276043330"/>
    <b v="0"/>
    <n v="0"/>
    <b v="0"/>
    <s v="music/jazz"/>
    <n v="0"/>
    <n v="0"/>
    <x v="4"/>
    <s v="jazz"/>
    <d v="2010-07-08T22:40:00"/>
    <x v="926"/>
    <x v="362"/>
  </r>
  <r>
    <n v="927"/>
    <s v="JETRO DA SILVA FUNK PROJECT"/>
    <s v="Studio CD/DVD Solo project of Pianist &amp; Keyboardist Jetro da Silva"/>
    <x v="22"/>
    <n v="0"/>
    <x v="2"/>
    <s v="US"/>
    <s v="USD"/>
    <x v="927"/>
    <n v="1334432695"/>
    <b v="0"/>
    <n v="0"/>
    <b v="0"/>
    <s v="music/jazz"/>
    <n v="0"/>
    <n v="0"/>
    <x v="4"/>
    <s v="jazz"/>
    <d v="2012-05-14T19:44:55"/>
    <x v="927"/>
    <x v="1"/>
  </r>
  <r>
    <n v="928"/>
    <s v="In a Jazzy Motown"/>
    <s v="A real Motown Backup singer on 22 gold and platinum albums headlines her own Jazz CD of Motown songs."/>
    <x v="107"/>
    <n v="1575"/>
    <x v="2"/>
    <s v="US"/>
    <s v="USD"/>
    <x v="928"/>
    <n v="1348864913"/>
    <b v="0"/>
    <n v="28"/>
    <b v="0"/>
    <s v="music/jazz"/>
    <n v="10.86206896551724"/>
    <n v="56.25"/>
    <x v="4"/>
    <s v="jazz"/>
    <d v="2012-11-18T00:00:00"/>
    <x v="928"/>
    <x v="363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x v="929"/>
    <n v="1331358169"/>
    <b v="0"/>
    <n v="0"/>
    <b v="0"/>
    <s v="music/jazz"/>
    <n v="0"/>
    <n v="0"/>
    <x v="4"/>
    <s v="jazz"/>
    <d v="2012-04-09T04:42:49"/>
    <x v="929"/>
    <x v="7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x v="930"/>
    <n v="1273874306"/>
    <b v="0"/>
    <n v="5"/>
    <b v="0"/>
    <s v="music/jazz"/>
    <n v="38.333333333333336"/>
    <n v="69"/>
    <x v="4"/>
    <s v="jazz"/>
    <d v="2010-06-25T21:32:00"/>
    <x v="930"/>
    <x v="364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x v="931"/>
    <n v="1392021502"/>
    <b v="0"/>
    <n v="7"/>
    <b v="0"/>
    <s v="music/jazz"/>
    <n v="6.5500000000000007"/>
    <n v="18.714285714285715"/>
    <x v="4"/>
    <s v="jazz"/>
    <d v="2014-03-16T22:00:00"/>
    <x v="931"/>
    <x v="365"/>
  </r>
  <r>
    <n v="932"/>
    <s v="Mandy Harvey Christmas Album"/>
    <s v="Help me to create my 3rd album, a Christmas CD with 16 Holiday/Original favorites!"/>
    <x v="196"/>
    <n v="1381"/>
    <x v="2"/>
    <s v="US"/>
    <s v="USD"/>
    <x v="932"/>
    <n v="1360106145"/>
    <b v="0"/>
    <n v="30"/>
    <b v="0"/>
    <s v="music/jazz"/>
    <n v="14.536842105263158"/>
    <n v="46.033333333333331"/>
    <x v="4"/>
    <s v="jazz"/>
    <d v="2013-03-22T22:15:45"/>
    <x v="932"/>
    <x v="366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x v="933"/>
    <n v="1394683409"/>
    <b v="0"/>
    <n v="2"/>
    <b v="0"/>
    <s v="music/jazz"/>
    <n v="6"/>
    <n v="60"/>
    <x v="4"/>
    <s v="jazz"/>
    <d v="2014-05-12T04:03:29"/>
    <x v="933"/>
    <x v="14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x v="934"/>
    <n v="1396633284"/>
    <b v="0"/>
    <n v="30"/>
    <b v="0"/>
    <s v="music/jazz"/>
    <n v="30.4"/>
    <n v="50.666666666666664"/>
    <x v="4"/>
    <s v="jazz"/>
    <d v="2014-05-04T06:00:00"/>
    <x v="934"/>
    <x v="367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x v="935"/>
    <n v="1451462429"/>
    <b v="0"/>
    <n v="2"/>
    <b v="0"/>
    <s v="music/jazz"/>
    <n v="1.4285714285714286"/>
    <n v="25"/>
    <x v="4"/>
    <s v="jazz"/>
    <d v="2016-01-29T08:00:29"/>
    <x v="935"/>
    <x v="1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x v="936"/>
    <n v="1323131689"/>
    <b v="0"/>
    <n v="0"/>
    <b v="0"/>
    <s v="music/jazz"/>
    <n v="0"/>
    <n v="0"/>
    <x v="4"/>
    <s v="jazz"/>
    <d v="2012-01-18T20:00:00"/>
    <x v="936"/>
    <x v="368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x v="937"/>
    <n v="1380913757"/>
    <b v="0"/>
    <n v="2"/>
    <b v="0"/>
    <s v="music/jazz"/>
    <n v="1.1428571428571428"/>
    <n v="20"/>
    <x v="4"/>
    <s v="jazz"/>
    <d v="2013-11-03T20:09:17"/>
    <x v="937"/>
    <x v="13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x v="938"/>
    <n v="1343993448"/>
    <b v="0"/>
    <n v="1"/>
    <b v="0"/>
    <s v="music/jazz"/>
    <n v="0.35714285714285715"/>
    <n v="25"/>
    <x v="4"/>
    <s v="jazz"/>
    <d v="2012-09-02T11:30:48"/>
    <x v="938"/>
    <x v="1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x v="939"/>
    <n v="1369246738"/>
    <b v="0"/>
    <n v="2"/>
    <b v="0"/>
    <s v="music/jazz"/>
    <n v="1.4545454545454546"/>
    <n v="20"/>
    <x v="4"/>
    <s v="jazz"/>
    <d v="2013-06-30T19:58:00"/>
    <x v="939"/>
    <x v="36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x v="940"/>
    <n v="1435363926"/>
    <b v="0"/>
    <n v="14"/>
    <b v="0"/>
    <s v="technology/wearables"/>
    <n v="17.155555555555555"/>
    <n v="110.28571428571429"/>
    <x v="2"/>
    <s v="wearables"/>
    <d v="2015-08-11T00:12:06"/>
    <x v="940"/>
    <x v="2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x v="941"/>
    <n v="1484101145"/>
    <b v="0"/>
    <n v="31"/>
    <b v="0"/>
    <s v="technology/wearables"/>
    <n v="2.3220000000000001"/>
    <n v="37.451612903225808"/>
    <x v="2"/>
    <s v="wearables"/>
    <d v="2017-02-10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x v="942"/>
    <n v="1452716060"/>
    <b v="0"/>
    <n v="16"/>
    <b v="0"/>
    <s v="technology/wearables"/>
    <n v="8.9066666666666663"/>
    <n v="41.75"/>
    <x v="2"/>
    <s v="wearables"/>
    <d v="2016-02-18T20:14:20"/>
    <x v="942"/>
    <x v="262"/>
  </r>
  <r>
    <n v="943"/>
    <s v="SleepMode"/>
    <s v="A mask for home or travel that will give you the best, undisturbed sleep of your life."/>
    <x v="9"/>
    <n v="289"/>
    <x v="2"/>
    <s v="US"/>
    <s v="USD"/>
    <x v="943"/>
    <n v="1477843305"/>
    <b v="0"/>
    <n v="12"/>
    <b v="0"/>
    <s v="technology/wearables"/>
    <n v="9.6333333333333346"/>
    <n v="24.083333333333332"/>
    <x v="2"/>
    <s v="wearables"/>
    <d v="2016-11-29T17:01:45"/>
    <x v="943"/>
    <x v="13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x v="944"/>
    <n v="1458050450"/>
    <b v="0"/>
    <n v="96"/>
    <b v="0"/>
    <s v="technology/wearables"/>
    <n v="13.325999999999999"/>
    <n v="69.40625"/>
    <x v="2"/>
    <s v="wearables"/>
    <d v="2016-04-18T14:00:00"/>
    <x v="944"/>
    <x v="370"/>
  </r>
  <r>
    <n v="945"/>
    <s v="CT BAND"/>
    <s v="Make your watch Smart ! CT Band is an ultra-thin, high-tech smart watch-strap awarded twice at CES 2017 las vegas"/>
    <x v="57"/>
    <n v="2484"/>
    <x v="2"/>
    <s v="FR"/>
    <s v="EUR"/>
    <x v="945"/>
    <n v="1482958626"/>
    <b v="0"/>
    <n v="16"/>
    <b v="0"/>
    <s v="technology/wearables"/>
    <n v="2.484"/>
    <n v="155.25"/>
    <x v="2"/>
    <s v="wearables"/>
    <d v="2017-02-18T23:59:00"/>
    <x v="945"/>
    <x v="371"/>
  </r>
  <r>
    <n v="946"/>
    <s v="OmniTrade Apron"/>
    <s v="Soft edged-Hard working. The perfect wearable organization for the home and professional shop."/>
    <x v="36"/>
    <n v="286"/>
    <x v="2"/>
    <s v="US"/>
    <s v="USD"/>
    <x v="946"/>
    <n v="1470852048"/>
    <b v="0"/>
    <n v="5"/>
    <b v="0"/>
    <s v="technology/wearables"/>
    <n v="1.9066666666666665"/>
    <n v="57.2"/>
    <x v="2"/>
    <s v="wearables"/>
    <d v="2016-09-09T18:00:48"/>
    <x v="946"/>
    <x v="1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x v="947"/>
    <n v="1462128306"/>
    <b v="0"/>
    <n v="0"/>
    <b v="0"/>
    <s v="technology/wearables"/>
    <n v="0"/>
    <n v="0"/>
    <x v="2"/>
    <s v="wearables"/>
    <d v="2016-06-30T18:45:06"/>
    <x v="947"/>
    <x v="14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x v="948"/>
    <n v="1455220364"/>
    <b v="0"/>
    <n v="8"/>
    <b v="0"/>
    <s v="technology/wearables"/>
    <n v="12"/>
    <n v="60"/>
    <x v="2"/>
    <s v="wearables"/>
    <d v="2016-03-12T19:52:44"/>
    <x v="948"/>
    <x v="1"/>
  </r>
  <r>
    <n v="949"/>
    <s v="INBED"/>
    <s v="Der INBED ist ein innovatives Multisensor-Wearable fÃ¼r die SturzprÃ¤vention motorisch eingeschrÃ¤nkter Personen."/>
    <x v="22"/>
    <n v="273"/>
    <x v="2"/>
    <s v="DE"/>
    <s v="EUR"/>
    <x v="949"/>
    <n v="1450832576"/>
    <b v="0"/>
    <n v="7"/>
    <b v="0"/>
    <s v="technology/wearables"/>
    <n v="1.365"/>
    <n v="39"/>
    <x v="2"/>
    <s v="wearables"/>
    <d v="2016-02-21T01:02:56"/>
    <x v="949"/>
    <x v="14"/>
  </r>
  <r>
    <n v="950"/>
    <s v="EZC Smartlight"/>
    <s v="Rider worn tail light brake light. Adheres to virtually any coat, jacket or vest. Stays on even when you get off."/>
    <x v="10"/>
    <n v="1402"/>
    <x v="2"/>
    <s v="CA"/>
    <s v="CAD"/>
    <x v="950"/>
    <n v="1450461661"/>
    <b v="0"/>
    <n v="24"/>
    <b v="0"/>
    <s v="technology/wearables"/>
    <n v="28.04"/>
    <n v="58.416666666666664"/>
    <x v="2"/>
    <s v="wearables"/>
    <d v="2016-01-17T18:01:01"/>
    <x v="950"/>
    <x v="1"/>
  </r>
  <r>
    <n v="951"/>
    <s v="Smart Harness"/>
    <s v="Revolutionizing the way we walk our dogs!"/>
    <x v="63"/>
    <n v="19195"/>
    <x v="2"/>
    <s v="US"/>
    <s v="USD"/>
    <x v="951"/>
    <n v="1461166872"/>
    <b v="0"/>
    <n v="121"/>
    <b v="0"/>
    <s v="technology/wearables"/>
    <n v="38.39"/>
    <n v="158.63636363636363"/>
    <x v="2"/>
    <s v="wearables"/>
    <d v="2016-06-04T15:41:12"/>
    <x v="951"/>
    <x v="26"/>
  </r>
  <r>
    <n v="952"/>
    <s v="Audionoggin - Join the Earvolution"/>
    <s v="Audionoggin: Wireless personal surround sound for the athlete in everyone."/>
    <x v="197"/>
    <n v="19572"/>
    <x v="2"/>
    <s v="US"/>
    <s v="USD"/>
    <x v="952"/>
    <n v="1476888212"/>
    <b v="0"/>
    <n v="196"/>
    <b v="0"/>
    <s v="technology/wearables"/>
    <n v="39.942857142857143"/>
    <n v="99.857142857142861"/>
    <x v="2"/>
    <s v="wearables"/>
    <d v="2016-11-18T15:43:32"/>
    <x v="952"/>
    <x v="13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x v="953"/>
    <n v="1419566199"/>
    <b v="0"/>
    <n v="5"/>
    <b v="0"/>
    <s v="technology/wearables"/>
    <n v="0.84"/>
    <n v="25.2"/>
    <x v="2"/>
    <s v="wearables"/>
    <d v="2015-01-25T03:56:39"/>
    <x v="953"/>
    <x v="1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x v="954"/>
    <n v="1436472039"/>
    <b v="0"/>
    <n v="73"/>
    <b v="0"/>
    <s v="technology/wearables"/>
    <n v="43.406666666666666"/>
    <n v="89.191780821917803"/>
    <x v="2"/>
    <s v="wearables"/>
    <d v="2015-08-20T20:00:39"/>
    <x v="954"/>
    <x v="22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x v="955"/>
    <n v="1470294300"/>
    <b v="0"/>
    <n v="93"/>
    <b v="0"/>
    <s v="technology/wearables"/>
    <n v="5.6613333333333333"/>
    <n v="182.6236559139785"/>
    <x v="2"/>
    <s v="wearables"/>
    <d v="2016-09-13T07:05:00"/>
    <x v="955"/>
    <x v="4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x v="956"/>
    <n v="1424901359"/>
    <b v="0"/>
    <n v="17"/>
    <b v="0"/>
    <s v="technology/wearables"/>
    <n v="1.722"/>
    <n v="50.647058823529413"/>
    <x v="2"/>
    <s v="wearables"/>
    <d v="2015-04-26T20:55:59"/>
    <x v="956"/>
    <x v="82"/>
  </r>
  <r>
    <n v="957"/>
    <s v="DUALBAND, the Leather NFC Smart Watch Band"/>
    <s v="A Leather Smart watch Band, that NEVER needs to be charged for only $37!"/>
    <x v="14"/>
    <n v="233"/>
    <x v="2"/>
    <s v="US"/>
    <s v="USD"/>
    <x v="957"/>
    <n v="1476710133"/>
    <b v="0"/>
    <n v="7"/>
    <b v="0"/>
    <s v="technology/wearables"/>
    <n v="1.9416666666666664"/>
    <n v="33.285714285714285"/>
    <x v="2"/>
    <s v="wearables"/>
    <d v="2016-11-17T14:15:33"/>
    <x v="957"/>
    <x v="37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x v="958"/>
    <n v="1426792563"/>
    <b v="0"/>
    <n v="17"/>
    <b v="0"/>
    <s v="technology/wearables"/>
    <n v="11.328275684711327"/>
    <n v="51.823529411764703"/>
    <x v="2"/>
    <s v="wearables"/>
    <d v="2015-04-10T04:59:00"/>
    <x v="958"/>
    <x v="373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x v="959"/>
    <n v="1419048665"/>
    <b v="0"/>
    <n v="171"/>
    <b v="0"/>
    <s v="technology/wearables"/>
    <n v="38.86"/>
    <n v="113.62573099415205"/>
    <x v="2"/>
    <s v="wearables"/>
    <d v="2015-01-19T04:11:05"/>
    <x v="959"/>
    <x v="1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x v="960"/>
    <n v="1485874955"/>
    <b v="0"/>
    <n v="188"/>
    <b v="0"/>
    <s v="technology/wearables"/>
    <n v="46.100628930817614"/>
    <n v="136.46276595744681"/>
    <x v="2"/>
    <s v="wearables"/>
    <d v="2017-03-14T14:02:35"/>
    <x v="960"/>
    <x v="374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x v="961"/>
    <n v="1483634335"/>
    <b v="0"/>
    <n v="110"/>
    <b v="0"/>
    <s v="technology/wearables"/>
    <n v="42.188421052631583"/>
    <n v="364.35454545454547"/>
    <x v="2"/>
    <s v="wearables"/>
    <d v="2017-02-20T19:00:00"/>
    <x v="961"/>
    <x v="375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x v="962"/>
    <n v="1451927153"/>
    <b v="0"/>
    <n v="37"/>
    <b v="0"/>
    <s v="technology/wearables"/>
    <n v="28.48"/>
    <n v="19.243243243243242"/>
    <x v="2"/>
    <s v="wearables"/>
    <d v="2016-02-11T17:05:53"/>
    <x v="962"/>
    <x v="376"/>
  </r>
  <r>
    <n v="963"/>
    <s v="The Ultimate Learning Center"/>
    <s v="WE are molding an educated, motivated, non violent GENERATION!"/>
    <x v="19"/>
    <n v="377"/>
    <x v="2"/>
    <s v="US"/>
    <s v="USD"/>
    <x v="963"/>
    <n v="1473693319"/>
    <b v="0"/>
    <n v="9"/>
    <b v="0"/>
    <s v="technology/wearables"/>
    <n v="1.077142857142857"/>
    <n v="41.888888888888886"/>
    <x v="2"/>
    <s v="wearables"/>
    <d v="2016-10-17T15:15:19"/>
    <x v="963"/>
    <x v="6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x v="964"/>
    <n v="1437663919"/>
    <b v="0"/>
    <n v="29"/>
    <b v="0"/>
    <s v="technology/wearables"/>
    <n v="0.79909090909090907"/>
    <n v="30.310344827586206"/>
    <x v="2"/>
    <s v="wearables"/>
    <d v="2015-09-01T15:05:19"/>
    <x v="964"/>
    <x v="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x v="965"/>
    <n v="1474676646"/>
    <b v="0"/>
    <n v="6"/>
    <b v="0"/>
    <s v="technology/wearables"/>
    <n v="1.1919999999999999"/>
    <n v="49.666666666666664"/>
    <x v="2"/>
    <s v="wearables"/>
    <d v="2016-10-26T03:59:00"/>
    <x v="965"/>
    <x v="377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x v="966"/>
    <n v="1473174932"/>
    <b v="0"/>
    <n v="30"/>
    <b v="0"/>
    <s v="technology/wearables"/>
    <n v="14.799999999999999"/>
    <n v="59.2"/>
    <x v="2"/>
    <s v="wearables"/>
    <d v="2016-10-06T15:15:32"/>
    <x v="966"/>
    <x v="1"/>
  </r>
  <r>
    <n v="967"/>
    <s v="Better Beanie"/>
    <s v="Better Beanie is the new therapeutic wearable designed to assist you while keeping your hands free."/>
    <x v="22"/>
    <n v="3562"/>
    <x v="2"/>
    <s v="US"/>
    <s v="USD"/>
    <x v="967"/>
    <n v="1456121174"/>
    <b v="0"/>
    <n v="81"/>
    <b v="0"/>
    <s v="technology/wearables"/>
    <n v="17.810000000000002"/>
    <n v="43.97530864197531"/>
    <x v="2"/>
    <s v="wearables"/>
    <d v="2016-04-22T05:06:14"/>
    <x v="967"/>
    <x v="37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x v="968"/>
    <n v="1405542034"/>
    <b v="0"/>
    <n v="4"/>
    <b v="0"/>
    <s v="technology/wearables"/>
    <n v="1.325"/>
    <n v="26.5"/>
    <x v="2"/>
    <s v="wearables"/>
    <d v="2014-08-15T20:20:34"/>
    <x v="968"/>
    <x v="1"/>
  </r>
  <r>
    <n v="969"/>
    <s v="Make 100 | Geek &amp; Chic: Smart Safety Jewelry."/>
    <s v="Geek &amp; Chic Smart Jewelry Collection, Wearables Meet Style!"/>
    <x v="11"/>
    <n v="14000"/>
    <x v="2"/>
    <s v="MX"/>
    <s v="MXN"/>
    <x v="969"/>
    <n v="1483773407"/>
    <b v="0"/>
    <n v="11"/>
    <b v="0"/>
    <s v="technology/wearables"/>
    <n v="46.666666666666664"/>
    <n v="1272.7272727272727"/>
    <x v="2"/>
    <s v="wearables"/>
    <d v="2017-02-09T07:16:47"/>
    <x v="969"/>
    <x v="15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x v="970"/>
    <n v="1481951853"/>
    <b v="0"/>
    <n v="14"/>
    <b v="0"/>
    <s v="technology/wearables"/>
    <n v="45.92"/>
    <n v="164"/>
    <x v="2"/>
    <s v="wearables"/>
    <d v="2017-01-23T04:59:00"/>
    <x v="970"/>
    <x v="379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x v="971"/>
    <n v="1429290060"/>
    <b v="0"/>
    <n v="5"/>
    <b v="0"/>
    <s v="technology/wearables"/>
    <n v="0.22599999999999998"/>
    <n v="45.2"/>
    <x v="2"/>
    <s v="wearables"/>
    <d v="2015-06-01T17:01:00"/>
    <x v="971"/>
    <x v="26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x v="972"/>
    <n v="1407271598"/>
    <b v="0"/>
    <n v="45"/>
    <b v="0"/>
    <s v="technology/wearables"/>
    <n v="34.625"/>
    <n v="153.88888888888889"/>
    <x v="2"/>
    <s v="wearables"/>
    <d v="2014-09-04T06:59:00"/>
    <x v="972"/>
    <x v="38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x v="973"/>
    <n v="1441844493"/>
    <b v="0"/>
    <n v="8"/>
    <b v="0"/>
    <s v="technology/wearables"/>
    <n v="2.0549999999999997"/>
    <n v="51.375"/>
    <x v="2"/>
    <s v="wearables"/>
    <d v="2015-11-09T01:21:33"/>
    <x v="973"/>
    <x v="97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x v="974"/>
    <n v="1456336756"/>
    <b v="0"/>
    <n v="3"/>
    <b v="0"/>
    <s v="technology/wearables"/>
    <n v="0.55999999999999994"/>
    <n v="93.333333333333329"/>
    <x v="2"/>
    <s v="wearables"/>
    <d v="2016-03-25T16:59:16"/>
    <x v="974"/>
    <x v="70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x v="975"/>
    <n v="1461948185"/>
    <b v="0"/>
    <n v="24"/>
    <b v="0"/>
    <s v="technology/wearables"/>
    <n v="2.6069999999999998"/>
    <n v="108.625"/>
    <x v="2"/>
    <s v="wearables"/>
    <d v="2016-06-28T16:43:05"/>
    <x v="975"/>
    <x v="14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x v="976"/>
    <n v="1435627497"/>
    <b v="0"/>
    <n v="18"/>
    <b v="0"/>
    <s v="technology/wearables"/>
    <n v="1.9259999999999999"/>
    <n v="160.5"/>
    <x v="2"/>
    <s v="wearables"/>
    <d v="2015-08-14T01:24:57"/>
    <x v="976"/>
    <x v="2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x v="977"/>
    <n v="1453502197"/>
    <b v="0"/>
    <n v="12"/>
    <b v="0"/>
    <s v="technology/wearables"/>
    <n v="33.666666666666664"/>
    <n v="75.75"/>
    <x v="2"/>
    <s v="wearables"/>
    <d v="2016-02-21T22:36:37"/>
    <x v="977"/>
    <x v="1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x v="978"/>
    <n v="1453793101"/>
    <b v="0"/>
    <n v="123"/>
    <b v="0"/>
    <s v="technology/wearables"/>
    <n v="56.263267182990241"/>
    <n v="790.83739837398377"/>
    <x v="2"/>
    <s v="wearables"/>
    <d v="2016-02-25T07:25:01"/>
    <x v="978"/>
    <x v="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x v="979"/>
    <n v="1463392828"/>
    <b v="0"/>
    <n v="96"/>
    <b v="0"/>
    <s v="technology/wearables"/>
    <n v="82.817599999999999"/>
    <n v="301.93916666666667"/>
    <x v="2"/>
    <s v="wearables"/>
    <d v="2016-06-20T18:59:00"/>
    <x v="979"/>
    <x v="381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x v="980"/>
    <n v="1413495722"/>
    <b v="0"/>
    <n v="31"/>
    <b v="0"/>
    <s v="technology/wearables"/>
    <n v="14.860000000000001"/>
    <n v="47.935483870967744"/>
    <x v="2"/>
    <s v="wearables"/>
    <d v="2014-11-30T22:42:02"/>
    <x v="980"/>
    <x v="7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x v="981"/>
    <n v="1405032222"/>
    <b v="0"/>
    <n v="4"/>
    <b v="0"/>
    <s v="technology/wearables"/>
    <n v="1.2375123751237513E-2"/>
    <n v="2.75"/>
    <x v="2"/>
    <s v="wearables"/>
    <d v="2014-08-09T22:43:42"/>
    <x v="981"/>
    <x v="1"/>
  </r>
  <r>
    <n v="982"/>
    <s v="Smart 2-in-1 I-PHONE HANDLE/WALLETtm"/>
    <s v="revolutonary ultra-slim 2-in-1 Smart  2-in-1 I-PHONE handle/WALLETtm with 360 rotatiion"/>
    <x v="178"/>
    <n v="3"/>
    <x v="2"/>
    <s v="US"/>
    <s v="USD"/>
    <x v="982"/>
    <n v="1472839486"/>
    <b v="0"/>
    <n v="3"/>
    <b v="0"/>
    <s v="technology/wearables"/>
    <n v="1.7142857142857144E-2"/>
    <n v="1"/>
    <x v="2"/>
    <s v="wearables"/>
    <d v="2016-10-02T18:04:46"/>
    <x v="982"/>
    <x v="1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x v="983"/>
    <n v="1469289685"/>
    <b v="0"/>
    <n v="179"/>
    <b v="0"/>
    <s v="technology/wearables"/>
    <n v="29.506136117214709"/>
    <n v="171.79329608938548"/>
    <x v="2"/>
    <s v="wearables"/>
    <d v="2016-08-23T20:54:00"/>
    <x v="983"/>
    <x v="38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x v="984"/>
    <n v="1424918808"/>
    <b v="0"/>
    <n v="3"/>
    <b v="0"/>
    <s v="technology/wearables"/>
    <n v="1.06"/>
    <n v="35.333333333333336"/>
    <x v="2"/>
    <s v="wearables"/>
    <d v="2015-03-28T01:46:48"/>
    <x v="984"/>
    <x v="7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x v="985"/>
    <n v="1449011610"/>
    <b v="0"/>
    <n v="23"/>
    <b v="0"/>
    <s v="technology/wearables"/>
    <n v="6.293333333333333"/>
    <n v="82.086956521739125"/>
    <x v="2"/>
    <s v="wearables"/>
    <d v="2015-12-31T23:00:00"/>
    <x v="985"/>
    <x v="383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x v="986"/>
    <n v="1447698300"/>
    <b v="0"/>
    <n v="23"/>
    <b v="0"/>
    <s v="technology/wearables"/>
    <n v="12.75"/>
    <n v="110.8695652173913"/>
    <x v="2"/>
    <s v="wearables"/>
    <d v="2016-01-10T00:00:00"/>
    <x v="986"/>
    <x v="384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x v="987"/>
    <n v="1400051050"/>
    <b v="0"/>
    <n v="41"/>
    <b v="0"/>
    <s v="technology/wearables"/>
    <n v="13.22"/>
    <n v="161.21951219512195"/>
    <x v="2"/>
    <s v="wearables"/>
    <d v="2014-06-23T07:04:10"/>
    <x v="987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x v="988"/>
    <n v="1472718825"/>
    <b v="0"/>
    <n v="0"/>
    <b v="0"/>
    <s v="technology/wearables"/>
    <n v="0"/>
    <n v="0"/>
    <x v="2"/>
    <s v="wearables"/>
    <d v="2016-10-01T08:33:45"/>
    <x v="988"/>
    <x v="1"/>
  </r>
  <r>
    <n v="989"/>
    <s v="Power Rope"/>
    <s v="The most useful phone charger you will ever buy"/>
    <x v="3"/>
    <n v="1677"/>
    <x v="2"/>
    <s v="US"/>
    <s v="USD"/>
    <x v="989"/>
    <n v="1472509495"/>
    <b v="0"/>
    <n v="32"/>
    <b v="0"/>
    <s v="technology/wearables"/>
    <n v="16.77"/>
    <n v="52.40625"/>
    <x v="2"/>
    <s v="wearables"/>
    <d v="2016-09-28T22:24:55"/>
    <x v="989"/>
    <x v="1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x v="990"/>
    <n v="1407178164"/>
    <b v="0"/>
    <n v="2"/>
    <b v="0"/>
    <s v="technology/wearables"/>
    <n v="0.104"/>
    <n v="13"/>
    <x v="2"/>
    <s v="wearables"/>
    <d v="2014-09-03T18:49:24"/>
    <x v="990"/>
    <x v="1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x v="991"/>
    <n v="1466186988"/>
    <b v="0"/>
    <n v="7"/>
    <b v="0"/>
    <s v="technology/wearables"/>
    <n v="4.24"/>
    <n v="30.285714285714285"/>
    <x v="2"/>
    <s v="wearables"/>
    <d v="2016-07-12T18:51:00"/>
    <x v="991"/>
    <x v="385"/>
  </r>
  <r>
    <n v="992"/>
    <s v="WairConditioning"/>
    <s v="The HOTTEST and COOLEST thing yet! WairConditioning... an entirely new level of comfortability!"/>
    <x v="57"/>
    <n v="467"/>
    <x v="2"/>
    <s v="US"/>
    <s v="USD"/>
    <x v="992"/>
    <n v="1457475119"/>
    <b v="0"/>
    <n v="4"/>
    <b v="0"/>
    <s v="technology/wearables"/>
    <n v="0.46699999999999997"/>
    <n v="116.75"/>
    <x v="2"/>
    <s v="wearables"/>
    <d v="2016-05-07T21:11:59"/>
    <x v="992"/>
    <x v="10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x v="993"/>
    <n v="1476054568"/>
    <b v="0"/>
    <n v="196"/>
    <b v="0"/>
    <s v="technology/wearables"/>
    <n v="25.087142857142858"/>
    <n v="89.59693877551021"/>
    <x v="2"/>
    <s v="wearables"/>
    <d v="2016-11-12T05:00:00"/>
    <x v="993"/>
    <x v="38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x v="994"/>
    <n v="1412835530"/>
    <b v="0"/>
    <n v="11"/>
    <b v="0"/>
    <s v="technology/wearables"/>
    <n v="2.3345000000000002"/>
    <n v="424.45454545454544"/>
    <x v="2"/>
    <s v="wearables"/>
    <d v="2014-11-30T22:59:00"/>
    <x v="994"/>
    <x v="387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x v="995"/>
    <n v="1415140480"/>
    <b v="0"/>
    <n v="9"/>
    <b v="0"/>
    <s v="technology/wearables"/>
    <n v="7.26"/>
    <n v="80.666666666666671"/>
    <x v="2"/>
    <s v="wearables"/>
    <d v="2014-11-29T16:00:00"/>
    <x v="995"/>
    <x v="388"/>
  </r>
  <r>
    <n v="996"/>
    <s v="Social behavior in technical communities"/>
    <s v="Study the behaviour of technical communities by tracking their movement  through wearables"/>
    <x v="23"/>
    <n v="65"/>
    <x v="2"/>
    <s v="US"/>
    <s v="USD"/>
    <x v="996"/>
    <n v="1403902060"/>
    <b v="0"/>
    <n v="5"/>
    <b v="0"/>
    <s v="technology/wearables"/>
    <n v="1.625"/>
    <n v="13"/>
    <x v="2"/>
    <s v="wearables"/>
    <d v="2014-07-27T15:27:00"/>
    <x v="996"/>
    <x v="389"/>
  </r>
  <r>
    <n v="997"/>
    <s v="iPhanny"/>
    <s v="The iPhanny keeps your iPhone 6 safe from bending in those dangerous pants pockets."/>
    <x v="10"/>
    <n v="65"/>
    <x v="2"/>
    <s v="US"/>
    <s v="USD"/>
    <x v="997"/>
    <n v="1414549697"/>
    <b v="0"/>
    <n v="8"/>
    <b v="0"/>
    <s v="technology/wearables"/>
    <n v="1.3"/>
    <n v="8.125"/>
    <x v="2"/>
    <s v="wearables"/>
    <d v="2014-11-28T03:28:17"/>
    <x v="997"/>
    <x v="145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x v="998"/>
    <n v="1444017801"/>
    <b v="0"/>
    <n v="229"/>
    <b v="0"/>
    <s v="technology/wearables"/>
    <n v="58.558333333333337"/>
    <n v="153.42794759825327"/>
    <x v="2"/>
    <s v="wearables"/>
    <d v="2015-11-19T05:03:21"/>
    <x v="998"/>
    <x v="127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x v="999"/>
    <n v="1413270690"/>
    <b v="0"/>
    <n v="40"/>
    <b v="0"/>
    <s v="technology/wearables"/>
    <n v="7.7886666666666677"/>
    <n v="292.07499999999999"/>
    <x v="2"/>
    <s v="wearables"/>
    <d v="2014-11-13T08:02:00"/>
    <x v="999"/>
    <x v="39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x v="1000"/>
    <n v="1484357160"/>
    <b v="0"/>
    <n v="6"/>
    <b v="0"/>
    <s v="technology/wearables"/>
    <n v="2.2157147647256061"/>
    <n v="3304"/>
    <x v="2"/>
    <s v="wearables"/>
    <d v="2017-03-15T00:26:00"/>
    <x v="1000"/>
    <x v="102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x v="1001"/>
    <n v="1481908613"/>
    <b v="0"/>
    <n v="4"/>
    <b v="0"/>
    <s v="technology/wearables"/>
    <n v="104"/>
    <n v="1300"/>
    <x v="2"/>
    <s v="wearables"/>
    <d v="2017-01-30T17:16:53"/>
    <x v="1001"/>
    <x v="26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x v="1002"/>
    <n v="1447777514"/>
    <b v="0"/>
    <n v="22"/>
    <b v="0"/>
    <s v="technology/wearables"/>
    <n v="29.6029602960296"/>
    <n v="134.54545454545453"/>
    <x v="2"/>
    <s v="wearables"/>
    <d v="2015-12-17T05:59:00"/>
    <x v="1002"/>
    <x v="391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x v="1003"/>
    <n v="1487091661"/>
    <b v="0"/>
    <n v="15"/>
    <b v="0"/>
    <s v="technology/wearables"/>
    <n v="16.055"/>
    <n v="214.06666666666666"/>
    <x v="2"/>
    <s v="wearables"/>
    <d v="2017-03-16T16:01:01"/>
    <x v="1003"/>
    <x v="22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x v="1004"/>
    <n v="1453222827"/>
    <b v="0"/>
    <n v="95"/>
    <b v="0"/>
    <s v="technology/wearables"/>
    <n v="82.207999999999998"/>
    <n v="216.33684210526314"/>
    <x v="2"/>
    <s v="wearables"/>
    <d v="2016-02-18T17:00:27"/>
    <x v="1004"/>
    <x v="1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x v="1005"/>
    <n v="1443538783"/>
    <b v="0"/>
    <n v="161"/>
    <b v="0"/>
    <s v="technology/wearables"/>
    <n v="75.051000000000002"/>
    <n v="932.31055900621118"/>
    <x v="2"/>
    <s v="wearables"/>
    <d v="2015-10-30T14:59:43"/>
    <x v="1005"/>
    <x v="106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x v="1006"/>
    <n v="1417654672"/>
    <b v="0"/>
    <n v="8"/>
    <b v="0"/>
    <s v="technology/wearables"/>
    <n v="5.8500000000000005"/>
    <n v="29.25"/>
    <x v="2"/>
    <s v="wearables"/>
    <d v="2014-12-12T07:11:00"/>
    <x v="1006"/>
    <x v="392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x v="1007"/>
    <n v="1478095223"/>
    <b v="0"/>
    <n v="76"/>
    <b v="0"/>
    <s v="technology/wearables"/>
    <n v="44.32"/>
    <n v="174.94736842105263"/>
    <x v="2"/>
    <s v="wearables"/>
    <d v="2016-12-14T15:00:23"/>
    <x v="1007"/>
    <x v="86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x v="1008"/>
    <n v="1480361115"/>
    <b v="0"/>
    <n v="1"/>
    <b v="0"/>
    <s v="technology/wearables"/>
    <n v="0.26737967914438499"/>
    <n v="250"/>
    <x v="2"/>
    <s v="wearables"/>
    <d v="2016-12-28T19:25:15"/>
    <x v="1008"/>
    <x v="1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x v="1009"/>
    <n v="1463754646"/>
    <b v="0"/>
    <n v="101"/>
    <b v="0"/>
    <s v="technology/wearables"/>
    <n v="13.13"/>
    <n v="65"/>
    <x v="2"/>
    <s v="wearables"/>
    <d v="2016-06-19T14:30:46"/>
    <x v="1009"/>
    <x v="1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x v="1010"/>
    <n v="1468180462"/>
    <b v="0"/>
    <n v="4"/>
    <b v="0"/>
    <s v="technology/wearables"/>
    <n v="0.19088937093275488"/>
    <n v="55"/>
    <x v="2"/>
    <s v="wearables"/>
    <d v="2016-09-05T02:59:00"/>
    <x v="1010"/>
    <x v="393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x v="1011"/>
    <n v="1415050395"/>
    <b v="0"/>
    <n v="1"/>
    <b v="0"/>
    <s v="technology/wearables"/>
    <n v="0.375"/>
    <n v="75"/>
    <x v="2"/>
    <s v="wearables"/>
    <d v="2014-12-18T21:33:15"/>
    <x v="1011"/>
    <x v="26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x v="1012"/>
    <n v="1481366052"/>
    <b v="0"/>
    <n v="775"/>
    <b v="0"/>
    <s v="technology/wearables"/>
    <n v="21535.021000000001"/>
    <n v="1389.3561935483872"/>
    <x v="2"/>
    <s v="wearables"/>
    <d v="2017-01-24T10:34:12"/>
    <x v="1012"/>
    <x v="26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x v="1013"/>
    <n v="1449000056"/>
    <b v="0"/>
    <n v="90"/>
    <b v="0"/>
    <s v="technology/wearables"/>
    <n v="34.527999999999999"/>
    <n v="95.911111111111111"/>
    <x v="2"/>
    <s v="wearables"/>
    <d v="2015-12-29T20:00:00"/>
    <x v="1013"/>
    <x v="394"/>
  </r>
  <r>
    <n v="1014"/>
    <s v="CHEMION: The World's First Smart Glasses (Canceled)"/>
    <s v="CHEMION is an eyewear device that lets you show your creativity to the world."/>
    <x v="3"/>
    <n v="3060"/>
    <x v="1"/>
    <s v="US"/>
    <s v="USD"/>
    <x v="1014"/>
    <n v="1415750615"/>
    <b v="0"/>
    <n v="16"/>
    <b v="0"/>
    <s v="technology/wearables"/>
    <n v="30.599999999999998"/>
    <n v="191.25"/>
    <x v="2"/>
    <s v="wearables"/>
    <d v="2015-01-01T00:03:35"/>
    <x v="1014"/>
    <x v="78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x v="1015"/>
    <n v="1445893495"/>
    <b v="0"/>
    <n v="6"/>
    <b v="0"/>
    <s v="technology/wearables"/>
    <n v="2.666666666666667"/>
    <n v="40"/>
    <x v="2"/>
    <s v="wearables"/>
    <d v="2015-11-25T22:04:55"/>
    <x v="1015"/>
    <x v="174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x v="1016"/>
    <n v="1456108456"/>
    <b v="0"/>
    <n v="38"/>
    <b v="0"/>
    <s v="technology/wearables"/>
    <n v="2.8420000000000001"/>
    <n v="74.78947368421052"/>
    <x v="2"/>
    <s v="wearables"/>
    <d v="2016-04-07T01:34:16"/>
    <x v="1016"/>
    <x v="13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x v="1017"/>
    <n v="1444666335"/>
    <b v="0"/>
    <n v="355"/>
    <b v="0"/>
    <s v="technology/wearables"/>
    <n v="22.878799999999998"/>
    <n v="161.11830985915492"/>
    <x v="2"/>
    <s v="wearables"/>
    <d v="2015-11-21T17:12:15"/>
    <x v="1017"/>
    <x v="280"/>
  </r>
  <r>
    <n v="1018"/>
    <s v="Owl (Canceled)"/>
    <s v="Owl is a fitness tracker along with an accompanying iOS app, that is both fun and interactive for children."/>
    <x v="22"/>
    <n v="621"/>
    <x v="1"/>
    <s v="US"/>
    <s v="USD"/>
    <x v="1018"/>
    <n v="1465904933"/>
    <b v="0"/>
    <n v="7"/>
    <b v="0"/>
    <s v="technology/wearables"/>
    <n v="3.105"/>
    <n v="88.714285714285708"/>
    <x v="2"/>
    <s v="wearables"/>
    <d v="2016-07-14T11:48:53"/>
    <x v="1018"/>
    <x v="1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x v="1019"/>
    <n v="1420500149"/>
    <b v="0"/>
    <n v="400"/>
    <b v="0"/>
    <s v="technology/wearables"/>
    <n v="47.333333333333336"/>
    <n v="53.25"/>
    <x v="2"/>
    <s v="wearables"/>
    <d v="2015-02-04T23:22:29"/>
    <x v="1019"/>
    <x v="1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x v="1020"/>
    <n v="1430617209"/>
    <b v="0"/>
    <n v="30"/>
    <b v="1"/>
    <s v="music/electronic music"/>
    <n v="205.54838709677421"/>
    <n v="106.2"/>
    <x v="4"/>
    <s v="electronic music"/>
    <d v="2015-06-02T00:47:00"/>
    <x v="1020"/>
    <x v="395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x v="1021"/>
    <n v="1443074571"/>
    <b v="1"/>
    <n v="478"/>
    <b v="1"/>
    <s v="music/electronic music"/>
    <n v="351.80366666666669"/>
    <n v="22.079728033472804"/>
    <x v="4"/>
    <s v="electronic music"/>
    <d v="2015-10-17T04:00:00"/>
    <x v="1021"/>
    <x v="396"/>
  </r>
  <r>
    <n v="1022"/>
    <s v="Sammy Bananas - Bootlegs Vol. 2!!"/>
    <s v="Help get four new bootlegs onto vinyl in the second installment of my series!"/>
    <x v="13"/>
    <n v="2298"/>
    <x v="0"/>
    <s v="US"/>
    <s v="USD"/>
    <x v="1022"/>
    <n v="1429284677"/>
    <b v="1"/>
    <n v="74"/>
    <b v="1"/>
    <s v="music/electronic music"/>
    <n v="114.9"/>
    <n v="31.054054054054053"/>
    <x v="4"/>
    <s v="electronic music"/>
    <d v="2015-05-17T15:31:17"/>
    <x v="1022"/>
    <x v="1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x v="1023"/>
    <n v="1432245861"/>
    <b v="0"/>
    <n v="131"/>
    <b v="1"/>
    <s v="music/electronic music"/>
    <n v="237.15"/>
    <n v="36.206106870229007"/>
    <x v="4"/>
    <s v="electronic music"/>
    <d v="2015-06-20T22:04:21"/>
    <x v="1023"/>
    <x v="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x v="1024"/>
    <n v="1451656563"/>
    <b v="1"/>
    <n v="61"/>
    <b v="1"/>
    <s v="music/electronic music"/>
    <n v="118.63774999999998"/>
    <n v="388.9762295081967"/>
    <x v="4"/>
    <s v="electronic music"/>
    <d v="2016-01-31T13:56:03"/>
    <x v="1024"/>
    <x v="1"/>
  </r>
  <r>
    <n v="1025"/>
    <s v="[NUREN] The New Renaissance"/>
    <s v="Jake Kaufman and Jessie Seely present THE WORLD'S FIRST VIRTUAL REALITY ROCK OPERA."/>
    <x v="54"/>
    <n v="76949.820000000007"/>
    <x v="0"/>
    <s v="US"/>
    <s v="USD"/>
    <x v="1025"/>
    <n v="1423944037"/>
    <b v="1"/>
    <n v="1071"/>
    <b v="1"/>
    <s v="music/electronic music"/>
    <n v="109.92831428571431"/>
    <n v="71.848571428571432"/>
    <x v="4"/>
    <s v="electronic music"/>
    <d v="2015-03-16T19:00:37"/>
    <x v="1025"/>
    <x v="164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x v="1026"/>
    <n v="1456480016"/>
    <b v="1"/>
    <n v="122"/>
    <b v="1"/>
    <s v="music/electronic music"/>
    <n v="100.00828571428571"/>
    <n v="57.381803278688523"/>
    <x v="4"/>
    <s v="electronic music"/>
    <d v="2016-03-31T08:46:56"/>
    <x v="1026"/>
    <x v="397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x v="1027"/>
    <n v="1411433347"/>
    <b v="1"/>
    <n v="111"/>
    <b v="1"/>
    <s v="music/electronic music"/>
    <n v="103.09292094387415"/>
    <n v="69.666666666666671"/>
    <x v="4"/>
    <s v="electronic music"/>
    <d v="2014-10-23T00:49:07"/>
    <x v="1027"/>
    <x v="1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x v="1028"/>
    <n v="1484924605"/>
    <b v="1"/>
    <n v="255"/>
    <b v="1"/>
    <s v="music/electronic music"/>
    <n v="117.27000000000001"/>
    <n v="45.988235294117644"/>
    <x v="4"/>
    <s v="electronic music"/>
    <d v="2017-03-06T20:00:00"/>
    <x v="1028"/>
    <x v="398"/>
  </r>
  <r>
    <n v="1029"/>
    <s v="StrobeHouse presents Valborg 2015"/>
    <s v="We want to recreate last years massive Valborgparty in Lund but this time even bigger!"/>
    <x v="3"/>
    <n v="11176"/>
    <x v="0"/>
    <s v="SE"/>
    <s v="SEK"/>
    <x v="1029"/>
    <n v="1423501507"/>
    <b v="0"/>
    <n v="141"/>
    <b v="1"/>
    <s v="music/electronic music"/>
    <n v="111.75999999999999"/>
    <n v="79.262411347517727"/>
    <x v="4"/>
    <s v="electronic music"/>
    <d v="2015-04-04T21:59:00"/>
    <x v="1029"/>
    <x v="399"/>
  </r>
  <r>
    <n v="1030"/>
    <s v="The Gothsicles - I FEEL SICLE"/>
    <s v="Help fund the latest Gothsicles mega-album, I FEEL SICLE!"/>
    <x v="13"/>
    <n v="6842"/>
    <x v="0"/>
    <s v="US"/>
    <s v="USD"/>
    <x v="1030"/>
    <n v="1472470549"/>
    <b v="0"/>
    <n v="159"/>
    <b v="1"/>
    <s v="music/electronic music"/>
    <n v="342.09999999999997"/>
    <n v="43.031446540880502"/>
    <x v="4"/>
    <s v="electronic music"/>
    <d v="2016-09-12T11:35:49"/>
    <x v="1030"/>
    <x v="60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x v="1031"/>
    <n v="1447698010"/>
    <b v="0"/>
    <n v="99"/>
    <b v="1"/>
    <s v="music/electronic music"/>
    <n v="107.4"/>
    <n v="108.48484848484848"/>
    <x v="4"/>
    <s v="electronic music"/>
    <d v="2015-12-16T18:20:10"/>
    <x v="1031"/>
    <x v="1"/>
  </r>
  <r>
    <n v="1032"/>
    <s v="Phantom Ship / Coastal (Album Preorder)"/>
    <s v="Ideal for living rooms and open spaces."/>
    <x v="105"/>
    <n v="5858.84"/>
    <x v="0"/>
    <s v="US"/>
    <s v="USD"/>
    <x v="1032"/>
    <n v="1464105625"/>
    <b v="0"/>
    <n v="96"/>
    <b v="1"/>
    <s v="music/electronic music"/>
    <n v="108.49703703703703"/>
    <n v="61.029583333333335"/>
    <x v="4"/>
    <s v="electronic music"/>
    <d v="2016-06-23T16:00:25"/>
    <x v="1032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x v="1033"/>
    <n v="1479144880"/>
    <b v="0"/>
    <n v="27"/>
    <b v="1"/>
    <s v="music/electronic music"/>
    <n v="102.86144578313252"/>
    <n v="50.592592592592595"/>
    <x v="4"/>
    <s v="electronic music"/>
    <d v="2016-12-12T17:34:40"/>
    <x v="1033"/>
    <x v="274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x v="1034"/>
    <n v="1467604804"/>
    <b v="0"/>
    <n v="166"/>
    <b v="1"/>
    <s v="music/electronic music"/>
    <n v="130.0018"/>
    <n v="39.157168674698795"/>
    <x v="4"/>
    <s v="electronic music"/>
    <d v="2016-08-05T03:59:00"/>
    <x v="1034"/>
    <x v="4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x v="1035"/>
    <n v="1421076220"/>
    <b v="0"/>
    <n v="76"/>
    <b v="1"/>
    <s v="music/electronic music"/>
    <n v="107.65217391304347"/>
    <n v="65.15789473684211"/>
    <x v="4"/>
    <s v="electronic music"/>
    <d v="2015-02-11T15:23:40"/>
    <x v="1035"/>
    <x v="1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x v="1036"/>
    <n v="1354790790"/>
    <b v="0"/>
    <n v="211"/>
    <b v="1"/>
    <s v="music/electronic music"/>
    <n v="112.36044444444444"/>
    <n v="23.963127962085309"/>
    <x v="4"/>
    <s v="electronic music"/>
    <d v="2013-01-07T08:00:00"/>
    <x v="1036"/>
    <x v="401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x v="1037"/>
    <n v="1429991062"/>
    <b v="0"/>
    <n v="21"/>
    <b v="1"/>
    <s v="music/electronic music"/>
    <n v="102.1"/>
    <n v="48.61904761904762"/>
    <x v="4"/>
    <s v="electronic music"/>
    <d v="2015-05-18T05:00:00"/>
    <x v="1037"/>
    <x v="402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x v="1038"/>
    <n v="1455773623"/>
    <b v="0"/>
    <n v="61"/>
    <b v="1"/>
    <s v="music/electronic music"/>
    <n v="145.33333333333334"/>
    <n v="35.73770491803279"/>
    <x v="4"/>
    <s v="electronic music"/>
    <d v="2016-03-19T04:33:43"/>
    <x v="1038"/>
    <x v="164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x v="1039"/>
    <n v="1479436646"/>
    <b v="0"/>
    <n v="30"/>
    <b v="1"/>
    <s v="music/electronic music"/>
    <n v="128.19999999999999"/>
    <n v="21.366666666666667"/>
    <x v="4"/>
    <s v="electronic music"/>
    <d v="2016-12-13T07:59:00"/>
    <x v="1039"/>
    <x v="403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x v="1040"/>
    <n v="1469725209"/>
    <b v="0"/>
    <n v="1"/>
    <b v="0"/>
    <s v="journalism/audio"/>
    <n v="0.29411764705882354"/>
    <n v="250"/>
    <x v="5"/>
    <s v="audio"/>
    <d v="2016-08-27T17:00:09"/>
    <x v="1040"/>
    <x v="1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x v="1041"/>
    <n v="1405041992"/>
    <b v="0"/>
    <n v="0"/>
    <b v="0"/>
    <s v="journalism/audio"/>
    <n v="0"/>
    <n v="0"/>
    <x v="5"/>
    <s v="audio"/>
    <d v="2014-07-31T01:26:32"/>
    <x v="1041"/>
    <x v="5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x v="1042"/>
    <n v="1406824948"/>
    <b v="0"/>
    <n v="1"/>
    <b v="0"/>
    <s v="journalism/audio"/>
    <n v="1.5384615384615385"/>
    <n v="10"/>
    <x v="5"/>
    <s v="audio"/>
    <d v="2014-09-12T10:00:00"/>
    <x v="1042"/>
    <x v="404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x v="1043"/>
    <n v="1429509855"/>
    <b v="0"/>
    <n v="292"/>
    <b v="0"/>
    <s v="journalism/audio"/>
    <n v="8.5370000000000008"/>
    <n v="29.236301369863014"/>
    <x v="5"/>
    <s v="audio"/>
    <d v="2015-05-20T06:04:15"/>
    <x v="1043"/>
    <x v="1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x v="1044"/>
    <n v="1420668801"/>
    <b v="0"/>
    <n v="2"/>
    <b v="0"/>
    <s v="journalism/audio"/>
    <n v="8.5714285714285715E-2"/>
    <n v="3"/>
    <x v="5"/>
    <s v="audio"/>
    <d v="2015-03-05T20:27:00"/>
    <x v="1044"/>
    <x v="405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x v="1045"/>
    <n v="1406235550"/>
    <b v="0"/>
    <n v="8"/>
    <b v="0"/>
    <s v="journalism/audio"/>
    <n v="2.6599999999999997"/>
    <n v="33.25"/>
    <x v="5"/>
    <s v="audio"/>
    <d v="2014-08-23T20:59:10"/>
    <x v="1045"/>
    <x v="1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x v="1046"/>
    <n v="1447273560"/>
    <b v="0"/>
    <n v="0"/>
    <b v="0"/>
    <s v="journalism/audio"/>
    <n v="0"/>
    <n v="0"/>
    <x v="5"/>
    <s v="audio"/>
    <d v="2015-12-26T20:26:00"/>
    <x v="1046"/>
    <x v="26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x v="1047"/>
    <n v="1412624315"/>
    <b v="0"/>
    <n v="1"/>
    <b v="0"/>
    <s v="journalism/audio"/>
    <n v="0.05"/>
    <n v="1"/>
    <x v="5"/>
    <s v="audio"/>
    <d v="2014-11-05T20:38:35"/>
    <x v="1047"/>
    <x v="1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x v="1048"/>
    <n v="1471310189"/>
    <b v="0"/>
    <n v="4"/>
    <b v="0"/>
    <s v="journalism/audio"/>
    <n v="1.4133333333333333"/>
    <n v="53"/>
    <x v="5"/>
    <s v="audio"/>
    <d v="2016-09-25T01:16:29"/>
    <x v="1048"/>
    <x v="4"/>
  </r>
  <r>
    <n v="1049"/>
    <s v="J1 (Canceled)"/>
    <s v="------"/>
    <x v="14"/>
    <n v="0"/>
    <x v="1"/>
    <s v="US"/>
    <s v="USD"/>
    <x v="1049"/>
    <n v="1452680445"/>
    <b v="0"/>
    <n v="0"/>
    <b v="0"/>
    <s v="journalism/audio"/>
    <n v="0"/>
    <n v="0"/>
    <x v="5"/>
    <s v="audio"/>
    <d v="2016-02-12T10:20:45"/>
    <x v="1049"/>
    <x v="1"/>
  </r>
  <r>
    <n v="1050"/>
    <s v="The (Secular) Barbershop Podcast (Canceled)"/>
    <s v="Secularism is on the rise and I hear you.Talk to me."/>
    <x v="30"/>
    <n v="0"/>
    <x v="1"/>
    <s v="US"/>
    <s v="USD"/>
    <x v="1050"/>
    <n v="1439665677"/>
    <b v="0"/>
    <n v="0"/>
    <b v="0"/>
    <s v="journalism/audio"/>
    <n v="0"/>
    <n v="0"/>
    <x v="5"/>
    <s v="audio"/>
    <d v="2015-09-14T19:07:57"/>
    <x v="1050"/>
    <x v="1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x v="1051"/>
    <n v="1406679625"/>
    <b v="0"/>
    <n v="0"/>
    <b v="0"/>
    <s v="journalism/audio"/>
    <n v="0"/>
    <n v="0"/>
    <x v="5"/>
    <s v="audio"/>
    <d v="2014-08-27T00:20:25"/>
    <x v="1051"/>
    <x v="274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x v="1052"/>
    <n v="1461438495"/>
    <b v="0"/>
    <n v="0"/>
    <b v="0"/>
    <s v="journalism/audio"/>
    <n v="0"/>
    <n v="0"/>
    <x v="5"/>
    <s v="audio"/>
    <d v="2016-06-06T20:09:00"/>
    <x v="1052"/>
    <x v="40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x v="1053"/>
    <n v="1486613332"/>
    <b v="0"/>
    <n v="1"/>
    <b v="0"/>
    <s v="journalism/audio"/>
    <n v="1"/>
    <n v="15"/>
    <x v="5"/>
    <s v="audio"/>
    <d v="2017-03-06T04:08:52"/>
    <x v="1053"/>
    <x v="3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x v="1054"/>
    <n v="1405110399"/>
    <b v="0"/>
    <n v="0"/>
    <b v="0"/>
    <s v="journalism/audio"/>
    <n v="0"/>
    <n v="0"/>
    <x v="5"/>
    <s v="audio"/>
    <d v="2014-08-10T22:00:00"/>
    <x v="1054"/>
    <x v="407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x v="1055"/>
    <n v="1454802545"/>
    <b v="0"/>
    <n v="0"/>
    <b v="0"/>
    <s v="journalism/audio"/>
    <n v="0"/>
    <n v="0"/>
    <x v="5"/>
    <s v="audio"/>
    <d v="2016-03-07T23:49:05"/>
    <x v="1055"/>
    <x v="1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x v="1056"/>
    <n v="1424711777"/>
    <b v="0"/>
    <n v="0"/>
    <b v="0"/>
    <s v="journalism/audio"/>
    <n v="0"/>
    <n v="0"/>
    <x v="5"/>
    <s v="audio"/>
    <d v="2015-04-24T16:16:17"/>
    <x v="1056"/>
    <x v="82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x v="1057"/>
    <n v="1478292883"/>
    <b v="0"/>
    <n v="0"/>
    <b v="0"/>
    <s v="journalism/audio"/>
    <n v="0"/>
    <n v="0"/>
    <x v="5"/>
    <s v="audio"/>
    <d v="2016-12-04T21:54:43"/>
    <x v="1057"/>
    <x v="1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x v="1058"/>
    <n v="1423777043"/>
    <b v="0"/>
    <n v="0"/>
    <b v="0"/>
    <s v="journalism/audio"/>
    <n v="0"/>
    <n v="0"/>
    <x v="5"/>
    <s v="audio"/>
    <d v="2015-03-26T00:00:00"/>
    <x v="1058"/>
    <x v="408"/>
  </r>
  <r>
    <n v="1059"/>
    <s v="Voice Over Artist (Canceled)"/>
    <s v="Turning myself into a vocal artist."/>
    <x v="184"/>
    <n v="0"/>
    <x v="1"/>
    <s v="US"/>
    <s v="USD"/>
    <x v="1059"/>
    <n v="1423681056"/>
    <b v="0"/>
    <n v="0"/>
    <b v="0"/>
    <s v="journalism/audio"/>
    <n v="0"/>
    <n v="0"/>
    <x v="5"/>
    <s v="audio"/>
    <d v="2015-03-13T17:57:36"/>
    <x v="1059"/>
    <x v="22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x v="1060"/>
    <n v="1426542893"/>
    <b v="0"/>
    <n v="1"/>
    <b v="0"/>
    <s v="journalism/audio"/>
    <n v="1"/>
    <n v="50"/>
    <x v="5"/>
    <s v="audio"/>
    <d v="2015-04-15T21:54:53"/>
    <x v="1060"/>
    <x v="1"/>
  </r>
  <r>
    <n v="1061"/>
    <s v="Chat Box 23 (Canceled)"/>
    <s v="T.O., Adi &amp; Mercedes discuss their point of views, women's issues &amp; Hollywood Hotties."/>
    <x v="23"/>
    <n v="0"/>
    <x v="1"/>
    <s v="US"/>
    <s v="USD"/>
    <x v="1061"/>
    <n v="1456987108"/>
    <b v="0"/>
    <n v="0"/>
    <b v="0"/>
    <s v="journalism/audio"/>
    <n v="0"/>
    <n v="0"/>
    <x v="5"/>
    <s v="audio"/>
    <d v="2016-05-02T01:00:00"/>
    <x v="1061"/>
    <x v="409"/>
  </r>
  <r>
    <n v="1062"/>
    <s v="RETURNING AT A LATER DATE"/>
    <s v="SEE US ON PATREON www.badgirlartwork.com"/>
    <x v="212"/>
    <n v="190"/>
    <x v="1"/>
    <s v="US"/>
    <s v="USD"/>
    <x v="1062"/>
    <n v="1467746541"/>
    <b v="0"/>
    <n v="4"/>
    <b v="0"/>
    <s v="journalism/audio"/>
    <n v="95.477386934673376"/>
    <n v="47.5"/>
    <x v="5"/>
    <s v="audio"/>
    <d v="2016-07-12T19:22:21"/>
    <x v="1062"/>
    <x v="410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x v="1063"/>
    <n v="1470012262"/>
    <b v="0"/>
    <n v="0"/>
    <b v="0"/>
    <s v="journalism/audio"/>
    <n v="0"/>
    <n v="0"/>
    <x v="5"/>
    <s v="audio"/>
    <d v="2016-08-31T00:44:22"/>
    <x v="1063"/>
    <x v="1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x v="1064"/>
    <n v="1369286903"/>
    <b v="0"/>
    <n v="123"/>
    <b v="0"/>
    <s v="games/video games"/>
    <n v="8.974444444444444"/>
    <n v="65.666666666666671"/>
    <x v="6"/>
    <s v="video games"/>
    <d v="2013-07-07T05:28:23"/>
    <x v="1064"/>
    <x v="26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x v="1065"/>
    <n v="1390381722"/>
    <b v="0"/>
    <n v="5"/>
    <b v="0"/>
    <s v="games/video games"/>
    <n v="2.7"/>
    <n v="16.2"/>
    <x v="6"/>
    <s v="video games"/>
    <d v="2014-02-19T09:08:42"/>
    <x v="1065"/>
    <x v="274"/>
  </r>
  <r>
    <n v="1066"/>
    <s v="So I'm A Dark Lord"/>
    <s v="A parody of old school RPGs where you are a new Dark Lord on a quest to amass monsters and allies on your side."/>
    <x v="60"/>
    <n v="5051"/>
    <x v="2"/>
    <s v="US"/>
    <s v="USD"/>
    <x v="1066"/>
    <n v="1371769582"/>
    <b v="0"/>
    <n v="148"/>
    <b v="0"/>
    <s v="games/video games"/>
    <n v="3.3673333333333333"/>
    <n v="34.128378378378379"/>
    <x v="6"/>
    <s v="video games"/>
    <d v="2013-08-04T23:06:22"/>
    <x v="1066"/>
    <x v="2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x v="1067"/>
    <n v="1385065931"/>
    <b v="0"/>
    <n v="10"/>
    <b v="0"/>
    <s v="games/video games"/>
    <n v="26"/>
    <n v="13"/>
    <x v="6"/>
    <s v="video games"/>
    <d v="2013-12-21T20:32:11"/>
    <x v="1067"/>
    <x v="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x v="1068"/>
    <n v="1457686464"/>
    <b v="0"/>
    <n v="4"/>
    <b v="0"/>
    <s v="games/video games"/>
    <n v="0.15"/>
    <n v="11.25"/>
    <x v="6"/>
    <s v="video games"/>
    <d v="2016-04-10T07:54:24"/>
    <x v="1068"/>
    <x v="16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x v="1069"/>
    <n v="1382679059"/>
    <b v="0"/>
    <n v="21"/>
    <b v="0"/>
    <s v="games/video games"/>
    <n v="38.636363636363633"/>
    <n v="40.476190476190474"/>
    <x v="6"/>
    <s v="video games"/>
    <d v="2013-11-26T06:30:59"/>
    <x v="1069"/>
    <x v="411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x v="1070"/>
    <n v="1347322622"/>
    <b v="0"/>
    <n v="2"/>
    <b v="0"/>
    <s v="games/video games"/>
    <n v="0.70000000000000007"/>
    <n v="35"/>
    <x v="6"/>
    <s v="video games"/>
    <d v="2012-10-01T00:17:02"/>
    <x v="1070"/>
    <x v="5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x v="1071"/>
    <n v="1445191493"/>
    <b v="0"/>
    <n v="0"/>
    <b v="0"/>
    <s v="games/video games"/>
    <n v="0"/>
    <n v="0"/>
    <x v="6"/>
    <s v="video games"/>
    <d v="2015-11-17T19:04:53"/>
    <x v="1071"/>
    <x v="145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x v="1072"/>
    <n v="1389038297"/>
    <b v="0"/>
    <n v="4"/>
    <b v="0"/>
    <s v="games/video games"/>
    <n v="6.8000000000000005E-2"/>
    <n v="12.75"/>
    <x v="6"/>
    <s v="video games"/>
    <d v="2014-02-05T19:58:17"/>
    <x v="1072"/>
    <x v="1"/>
  </r>
  <r>
    <n v="1073"/>
    <s v="Rainbow Ball to the Iphone"/>
    <s v="We want to bring our Game Rainbow Ball to the iphone and to do that we need a little help"/>
    <x v="47"/>
    <n v="10"/>
    <x v="2"/>
    <s v="US"/>
    <s v="USD"/>
    <x v="1073"/>
    <n v="1316214541"/>
    <b v="0"/>
    <n v="1"/>
    <b v="0"/>
    <s v="games/video games"/>
    <n v="1.3333333333333335"/>
    <n v="10"/>
    <x v="6"/>
    <s v="video games"/>
    <d v="2011-10-16T23:09:01"/>
    <x v="1073"/>
    <x v="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x v="1074"/>
    <n v="1386216545"/>
    <b v="0"/>
    <n v="30"/>
    <b v="0"/>
    <s v="games/video games"/>
    <n v="6.3092592592592585"/>
    <n v="113.56666666666666"/>
    <x v="6"/>
    <s v="video games"/>
    <d v="2014-01-04T04:09:05"/>
    <x v="1074"/>
    <x v="1"/>
  </r>
  <r>
    <n v="1075"/>
    <s v="Towers Of The Apocalypse"/>
    <s v="Fully 3D, post Apocalyptic themed tower defense video game. New take on the genre."/>
    <x v="28"/>
    <n v="45"/>
    <x v="2"/>
    <s v="US"/>
    <s v="USD"/>
    <x v="1075"/>
    <n v="1333748516"/>
    <b v="0"/>
    <n v="3"/>
    <b v="0"/>
    <s v="games/video games"/>
    <n v="4.5"/>
    <n v="15"/>
    <x v="6"/>
    <s v="video games"/>
    <d v="2012-05-06T21:41:56"/>
    <x v="1075"/>
    <x v="1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x v="1076"/>
    <n v="1405674250"/>
    <b v="0"/>
    <n v="975"/>
    <b v="0"/>
    <s v="games/video games"/>
    <n v="62.765333333333331"/>
    <n v="48.281025641025643"/>
    <x v="6"/>
    <s v="video games"/>
    <d v="2014-09-11T09:04:10"/>
    <x v="1076"/>
    <x v="26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x v="1077"/>
    <n v="1450152011"/>
    <b v="0"/>
    <n v="167"/>
    <b v="0"/>
    <s v="games/video games"/>
    <n v="29.376000000000001"/>
    <n v="43.976047904191617"/>
    <x v="6"/>
    <s v="video games"/>
    <d v="2016-01-14T04:00:11"/>
    <x v="1077"/>
    <x v="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x v="1078"/>
    <n v="1307421721"/>
    <b v="0"/>
    <n v="5"/>
    <b v="0"/>
    <s v="games/video games"/>
    <n v="7.5"/>
    <n v="9"/>
    <x v="6"/>
    <s v="video games"/>
    <d v="2011-07-22T04:42:01"/>
    <x v="1078"/>
    <x v="2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x v="1079"/>
    <n v="1461072936"/>
    <b v="0"/>
    <n v="18"/>
    <b v="0"/>
    <s v="games/video games"/>
    <n v="2.6076923076923078"/>
    <n v="37.666666666666664"/>
    <x v="6"/>
    <s v="video games"/>
    <d v="2016-05-14T13:35:36"/>
    <x v="1079"/>
    <x v="36"/>
  </r>
  <r>
    <n v="1080"/>
    <s v="Skullforge: The Hunt"/>
    <s v="A fantasy action RPG which follows an elven ex-slave on a journey of magic, revenge, intrigue, and deceit."/>
    <x v="22"/>
    <n v="1821"/>
    <x v="2"/>
    <s v="US"/>
    <s v="USD"/>
    <x v="1080"/>
    <n v="1397186333"/>
    <b v="0"/>
    <n v="98"/>
    <b v="0"/>
    <s v="games/video games"/>
    <n v="9.1050000000000004"/>
    <n v="18.581632653061224"/>
    <x v="6"/>
    <s v="video games"/>
    <d v="2014-05-11T03:18:53"/>
    <x v="1080"/>
    <x v="1"/>
  </r>
  <r>
    <n v="1081"/>
    <s v="The Creature"/>
    <s v="Finishing your last job before you retire until a disaster strikes the cargo ship can you survive The Creature?"/>
    <x v="118"/>
    <n v="12"/>
    <x v="2"/>
    <s v="US"/>
    <s v="USD"/>
    <x v="1081"/>
    <n v="1419891292"/>
    <b v="0"/>
    <n v="4"/>
    <b v="0"/>
    <s v="games/video games"/>
    <n v="1.7647058823529412E-2"/>
    <n v="3"/>
    <x v="6"/>
    <s v="video games"/>
    <d v="2015-01-28T22:14:52"/>
    <x v="1081"/>
    <x v="1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x v="1082"/>
    <n v="1342043088"/>
    <b v="0"/>
    <n v="3"/>
    <b v="0"/>
    <s v="games/video games"/>
    <n v="0.55999999999999994"/>
    <n v="18.666666666666668"/>
    <x v="6"/>
    <s v="video games"/>
    <d v="2012-08-10T21:44:48"/>
    <x v="1082"/>
    <x v="1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x v="1083"/>
    <n v="1401810583"/>
    <b v="0"/>
    <n v="1"/>
    <b v="0"/>
    <s v="games/video games"/>
    <n v="0.82000000000000006"/>
    <n v="410"/>
    <x v="6"/>
    <s v="video games"/>
    <d v="2014-08-02T15:49:43"/>
    <x v="1083"/>
    <x v="14"/>
  </r>
  <r>
    <n v="1084"/>
    <s v="My own channel"/>
    <s v="I want to start my own channel for gaming"/>
    <x v="131"/>
    <n v="0"/>
    <x v="2"/>
    <s v="US"/>
    <s v="USD"/>
    <x v="1084"/>
    <n v="1404942804"/>
    <b v="0"/>
    <n v="0"/>
    <b v="0"/>
    <s v="games/video games"/>
    <n v="0"/>
    <n v="0"/>
    <x v="6"/>
    <s v="video games"/>
    <d v="2014-08-08T21:53:24"/>
    <x v="1084"/>
    <x v="1"/>
  </r>
  <r>
    <n v="1085"/>
    <s v="Sun Dryd Studios"/>
    <s v="The new kid on the block. Re-imagining old games and creating new ones. Ship, Lazer, Rock is first."/>
    <x v="11"/>
    <n v="1026"/>
    <x v="2"/>
    <s v="CA"/>
    <s v="CAD"/>
    <x v="1085"/>
    <n v="1455379575"/>
    <b v="0"/>
    <n v="9"/>
    <b v="0"/>
    <s v="games/video games"/>
    <n v="3.42"/>
    <n v="114"/>
    <x v="6"/>
    <s v="video games"/>
    <d v="2016-03-14T15:06:15"/>
    <x v="1085"/>
    <x v="70"/>
  </r>
  <r>
    <n v="1086"/>
    <s v="Cyber Universe Online"/>
    <s v="Humanity's future in the Galaxy"/>
    <x v="102"/>
    <n v="15"/>
    <x v="2"/>
    <s v="US"/>
    <s v="USD"/>
    <x v="1086"/>
    <n v="1406321291"/>
    <b v="0"/>
    <n v="2"/>
    <b v="0"/>
    <s v="games/video games"/>
    <n v="8.3333333333333343E-2"/>
    <n v="7.5"/>
    <x v="6"/>
    <s v="video games"/>
    <d v="2014-08-24T20:48:11"/>
    <x v="1086"/>
    <x v="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x v="1087"/>
    <n v="1400260087"/>
    <b v="0"/>
    <n v="0"/>
    <b v="0"/>
    <s v="games/video games"/>
    <n v="0"/>
    <n v="0"/>
    <x v="6"/>
    <s v="video games"/>
    <d v="2014-06-15T17:08:07"/>
    <x v="1087"/>
    <x v="1"/>
  </r>
  <r>
    <n v="1088"/>
    <s v="Still Alive"/>
    <s v="A fresh twist on survival games. Intense, high-stakes 30 minute rounds for up to 10 players."/>
    <x v="101"/>
    <n v="6382.34"/>
    <x v="2"/>
    <s v="US"/>
    <s v="USD"/>
    <x v="1088"/>
    <n v="1395774667"/>
    <b v="0"/>
    <n v="147"/>
    <b v="0"/>
    <s v="games/video games"/>
    <n v="14.182977777777777"/>
    <n v="43.41727891156463"/>
    <x v="6"/>
    <s v="video games"/>
    <d v="2014-04-24T19:11:07"/>
    <x v="1088"/>
    <x v="1"/>
  </r>
  <r>
    <n v="1089"/>
    <s v="Farabel"/>
    <s v="Farabel is a single player turn-based fantasy strategy game for Mac/PC/Linux"/>
    <x v="36"/>
    <n v="1174"/>
    <x v="2"/>
    <s v="FR"/>
    <s v="EUR"/>
    <x v="1089"/>
    <n v="1432701175"/>
    <b v="0"/>
    <n v="49"/>
    <b v="0"/>
    <s v="games/video games"/>
    <n v="7.8266666666666662"/>
    <n v="23.959183673469386"/>
    <x v="6"/>
    <s v="video games"/>
    <d v="2015-06-26T04:32:55"/>
    <x v="1089"/>
    <x v="1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x v="1090"/>
    <n v="1430281653"/>
    <b v="0"/>
    <n v="1"/>
    <b v="0"/>
    <s v="games/video games"/>
    <n v="3.8464497269020695E-2"/>
    <n v="5"/>
    <x v="6"/>
    <s v="video games"/>
    <d v="2015-05-29T04:27:33"/>
    <x v="1090"/>
    <x v="1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x v="1091"/>
    <n v="1457725272"/>
    <b v="0"/>
    <n v="2"/>
    <b v="0"/>
    <s v="games/video games"/>
    <n v="12.5"/>
    <n v="12.5"/>
    <x v="6"/>
    <s v="video games"/>
    <d v="2016-04-10T18:41:12"/>
    <x v="1091"/>
    <x v="2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x v="1092"/>
    <n v="1354840638"/>
    <b v="0"/>
    <n v="7"/>
    <b v="0"/>
    <s v="games/video games"/>
    <n v="1.05"/>
    <n v="3"/>
    <x v="6"/>
    <s v="video games"/>
    <d v="2013-01-06T00:37:18"/>
    <x v="1092"/>
    <x v="1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x v="1093"/>
    <n v="1453936937"/>
    <b v="0"/>
    <n v="4"/>
    <b v="0"/>
    <s v="games/video games"/>
    <n v="14.083333333333334"/>
    <n v="10.5625"/>
    <x v="6"/>
    <s v="video games"/>
    <d v="2016-02-11T23:22:17"/>
    <x v="1093"/>
    <x v="20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x v="1094"/>
    <n v="1315588033"/>
    <b v="0"/>
    <n v="27"/>
    <b v="0"/>
    <s v="games/video games"/>
    <n v="18.300055555555556"/>
    <n v="122.00037037037038"/>
    <x v="6"/>
    <s v="video games"/>
    <d v="2011-10-09T17:07:13"/>
    <x v="1094"/>
    <x v="1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x v="1095"/>
    <n v="1375275220"/>
    <b v="0"/>
    <n v="94"/>
    <b v="0"/>
    <s v="games/video games"/>
    <n v="5.0347999999999997"/>
    <n v="267.80851063829789"/>
    <x v="6"/>
    <s v="video games"/>
    <d v="2013-08-30T12:53:40"/>
    <x v="1095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x v="1096"/>
    <n v="1409747154"/>
    <b v="0"/>
    <n v="29"/>
    <b v="0"/>
    <s v="games/video games"/>
    <n v="17.933333333333334"/>
    <n v="74.206896551724142"/>
    <x v="6"/>
    <s v="video games"/>
    <d v="2014-10-04T03:30:00"/>
    <x v="1096"/>
    <x v="412"/>
  </r>
  <r>
    <n v="1097"/>
    <s v="Rabbly"/>
    <s v="Rabbly is action-adventure game. Is about a scientist going on an adventure, to find rare materials in another galaxy."/>
    <x v="57"/>
    <n v="47"/>
    <x v="2"/>
    <s v="US"/>
    <s v="USD"/>
    <x v="1097"/>
    <n v="1390330877"/>
    <b v="0"/>
    <n v="7"/>
    <b v="0"/>
    <s v="games/video games"/>
    <n v="4.7E-2"/>
    <n v="6.7142857142857144"/>
    <x v="6"/>
    <s v="video games"/>
    <d v="2014-03-02T19:01:17"/>
    <x v="1097"/>
    <x v="4"/>
  </r>
  <r>
    <n v="1098"/>
    <s v="Kick, Punch... Fireball"/>
    <s v="Kick, Punch... Fireball is an FPS type arena game set inside the fantasy world."/>
    <x v="31"/>
    <n v="1803"/>
    <x v="2"/>
    <s v="US"/>
    <s v="USD"/>
    <x v="1098"/>
    <n v="1394821095"/>
    <b v="0"/>
    <n v="22"/>
    <b v="0"/>
    <s v="games/video games"/>
    <n v="7.2120000000000006"/>
    <n v="81.954545454545453"/>
    <x v="6"/>
    <s v="video games"/>
    <d v="2014-04-13T18:18:15"/>
    <x v="1098"/>
    <x v="1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x v="1099"/>
    <n v="1428955468"/>
    <b v="0"/>
    <n v="1"/>
    <b v="0"/>
    <s v="games/video games"/>
    <n v="0.5"/>
    <n v="25"/>
    <x v="6"/>
    <s v="video games"/>
    <d v="2015-05-13T20:04:28"/>
    <x v="1099"/>
    <x v="1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x v="1100"/>
    <n v="1452825571"/>
    <b v="0"/>
    <n v="10"/>
    <b v="0"/>
    <s v="games/video games"/>
    <n v="2.5"/>
    <n v="10"/>
    <x v="6"/>
    <s v="video games"/>
    <d v="2016-02-14T02:39:31"/>
    <x v="1100"/>
    <x v="1"/>
  </r>
  <r>
    <n v="1101"/>
    <s v="Strain Wars"/>
    <s v="Different strains of marijuana leafs battling to the death to see which one is the top strain."/>
    <x v="57"/>
    <n v="41"/>
    <x v="2"/>
    <s v="US"/>
    <s v="USD"/>
    <x v="1101"/>
    <n v="1466188338"/>
    <b v="0"/>
    <n v="6"/>
    <b v="0"/>
    <s v="games/video games"/>
    <n v="4.1000000000000002E-2"/>
    <n v="6.833333333333333"/>
    <x v="6"/>
    <s v="video games"/>
    <d v="2016-07-14T18:12:00"/>
    <x v="1101"/>
    <x v="413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x v="1102"/>
    <n v="1383095125"/>
    <b v="0"/>
    <n v="24"/>
    <b v="0"/>
    <s v="games/video games"/>
    <n v="5.3125"/>
    <n v="17.708333333333332"/>
    <x v="6"/>
    <s v="video games"/>
    <d v="2013-12-09T05:59:00"/>
    <x v="1102"/>
    <x v="41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x v="1103"/>
    <n v="1461043190"/>
    <b v="0"/>
    <n v="15"/>
    <b v="0"/>
    <s v="games/video games"/>
    <n v="1.6199999999999999"/>
    <n v="16.2"/>
    <x v="6"/>
    <s v="video games"/>
    <d v="2016-06-18T05:19:50"/>
    <x v="1103"/>
    <x v="14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x v="1104"/>
    <n v="1399888221"/>
    <b v="0"/>
    <n v="37"/>
    <b v="0"/>
    <s v="games/video games"/>
    <n v="4.9516666666666671"/>
    <n v="80.297297297297291"/>
    <x v="6"/>
    <s v="video games"/>
    <d v="2014-06-11T09:50:21"/>
    <x v="1104"/>
    <x v="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x v="1105"/>
    <n v="1393038927"/>
    <b v="0"/>
    <n v="20"/>
    <b v="0"/>
    <s v="games/video games"/>
    <n v="0.159"/>
    <n v="71.55"/>
    <x v="6"/>
    <s v="video games"/>
    <d v="2014-03-24T02:15:27"/>
    <x v="1105"/>
    <x v="22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x v="1106"/>
    <n v="1330969575"/>
    <b v="0"/>
    <n v="7"/>
    <b v="0"/>
    <s v="games/video games"/>
    <n v="41.25"/>
    <n v="23.571428571428573"/>
    <x v="6"/>
    <s v="video games"/>
    <d v="2012-04-04T16:46:15"/>
    <x v="1106"/>
    <x v="22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x v="1107"/>
    <n v="1403556024"/>
    <b v="0"/>
    <n v="0"/>
    <b v="0"/>
    <s v="games/video games"/>
    <n v="0"/>
    <n v="0"/>
    <x v="6"/>
    <s v="video games"/>
    <d v="2014-07-23T20:40:24"/>
    <x v="1107"/>
    <x v="1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x v="1108"/>
    <n v="1329146235"/>
    <b v="0"/>
    <n v="21"/>
    <b v="0"/>
    <s v="games/video games"/>
    <n v="2.93"/>
    <n v="34.88095238095238"/>
    <x v="6"/>
    <s v="video games"/>
    <d v="2012-04-13T14:17:15"/>
    <x v="1108"/>
    <x v="82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x v="1109"/>
    <n v="1476900190"/>
    <b v="0"/>
    <n v="3"/>
    <b v="0"/>
    <s v="games/video games"/>
    <n v="0.44999999999999996"/>
    <n v="15"/>
    <x v="6"/>
    <s v="video games"/>
    <d v="2016-11-18T19:03:10"/>
    <x v="1109"/>
    <x v="174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x v="1110"/>
    <n v="1352327022"/>
    <b v="0"/>
    <n v="11"/>
    <b v="0"/>
    <s v="games/video games"/>
    <n v="0.51"/>
    <n v="23.181818181818183"/>
    <x v="6"/>
    <s v="video games"/>
    <d v="2012-12-07T22:23:42"/>
    <x v="1110"/>
    <x v="1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x v="1111"/>
    <n v="1449636790"/>
    <b v="0"/>
    <n v="1"/>
    <b v="0"/>
    <s v="games/video games"/>
    <n v="0.04"/>
    <n v="1"/>
    <x v="6"/>
    <s v="video games"/>
    <d v="2016-01-08T04:53:10"/>
    <x v="1111"/>
    <x v="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x v="1112"/>
    <n v="1416507211"/>
    <b v="0"/>
    <n v="312"/>
    <b v="0"/>
    <s v="games/video games"/>
    <n v="35.537409090909087"/>
    <n v="100.23371794871794"/>
    <x v="6"/>
    <s v="video games"/>
    <d v="2015-01-19T08:30:00"/>
    <x v="1112"/>
    <x v="415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x v="1113"/>
    <n v="1405466820"/>
    <b v="0"/>
    <n v="1"/>
    <b v="0"/>
    <s v="games/video games"/>
    <n v="0.5"/>
    <n v="5"/>
    <x v="6"/>
    <s v="video games"/>
    <d v="2014-08-14T23:27:00"/>
    <x v="1113"/>
    <x v="1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x v="1114"/>
    <n v="1378714687"/>
    <b v="0"/>
    <n v="3"/>
    <b v="0"/>
    <s v="games/video games"/>
    <n v="0.16666666666666669"/>
    <n v="3.3333333333333335"/>
    <x v="6"/>
    <s v="video games"/>
    <d v="2013-10-09T08:18:07"/>
    <x v="1114"/>
    <x v="1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x v="1115"/>
    <n v="1456764095"/>
    <b v="0"/>
    <n v="4"/>
    <b v="0"/>
    <s v="games/video games"/>
    <n v="0.13250000000000001"/>
    <n v="13.25"/>
    <x v="6"/>
    <s v="video games"/>
    <d v="2016-03-30T15:41:35"/>
    <x v="1115"/>
    <x v="22"/>
  </r>
  <r>
    <n v="1116"/>
    <s v="Quest Remnants of Chaos"/>
    <s v="A medieval, post apocolyptic, Online, MMORPG. Class morphing, character customization game."/>
    <x v="69"/>
    <n v="178.52"/>
    <x v="2"/>
    <s v="US"/>
    <s v="USD"/>
    <x v="1116"/>
    <n v="1334089208"/>
    <b v="0"/>
    <n v="10"/>
    <b v="0"/>
    <s v="games/video games"/>
    <n v="3.5704000000000007E-2"/>
    <n v="17.852"/>
    <x v="6"/>
    <s v="video games"/>
    <d v="2012-06-09T20:20:08"/>
    <x v="1116"/>
    <x v="14"/>
  </r>
  <r>
    <n v="1117"/>
    <s v="Medieval Village"/>
    <s v="Experience the Medieval in your own village. Increase your village into a city and walk through the streets."/>
    <x v="28"/>
    <n v="83"/>
    <x v="2"/>
    <s v="DE"/>
    <s v="EUR"/>
    <x v="1117"/>
    <n v="1448461313"/>
    <b v="0"/>
    <n v="8"/>
    <b v="0"/>
    <s v="games/video games"/>
    <n v="8.3000000000000007"/>
    <n v="10.375"/>
    <x v="6"/>
    <s v="video games"/>
    <d v="2015-12-25T14:21:53"/>
    <x v="1117"/>
    <x v="1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x v="1118"/>
    <n v="1394078379"/>
    <b v="0"/>
    <n v="3"/>
    <b v="0"/>
    <s v="games/video games"/>
    <n v="2.4222222222222221"/>
    <n v="36.333333333333336"/>
    <x v="6"/>
    <s v="video games"/>
    <d v="2014-04-05T02:59:39"/>
    <x v="1118"/>
    <x v="22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x v="1119"/>
    <n v="1395687664"/>
    <b v="0"/>
    <n v="1"/>
    <b v="0"/>
    <s v="games/video games"/>
    <n v="0.23809523809523811"/>
    <n v="5"/>
    <x v="6"/>
    <s v="video games"/>
    <d v="2014-04-06T19:01:04"/>
    <x v="1119"/>
    <x v="416"/>
  </r>
  <r>
    <n v="1120"/>
    <s v="PlanEt Ninjahwah"/>
    <s v="Planet Ninjahwah is a highly anticipated futuristic action adventure game that will blow your mind!!"/>
    <x v="31"/>
    <n v="0"/>
    <x v="2"/>
    <s v="US"/>
    <s v="USD"/>
    <x v="1120"/>
    <n v="1315947400"/>
    <b v="0"/>
    <n v="0"/>
    <b v="0"/>
    <s v="games/video games"/>
    <n v="0"/>
    <n v="0"/>
    <x v="6"/>
    <s v="video games"/>
    <d v="2011-10-28T20:56:40"/>
    <x v="1120"/>
    <x v="26"/>
  </r>
  <r>
    <n v="1121"/>
    <s v="Pwincess"/>
    <s v="An action packed, side scrolling, platform jumping, laser shooting ADVENTURE that will be fun for everyone."/>
    <x v="65"/>
    <n v="29"/>
    <x v="2"/>
    <s v="US"/>
    <s v="USD"/>
    <x v="1121"/>
    <n v="1455315916"/>
    <b v="0"/>
    <n v="5"/>
    <b v="0"/>
    <s v="games/video games"/>
    <n v="1.1599999999999999E-2"/>
    <n v="5.8"/>
    <x v="6"/>
    <s v="video games"/>
    <d v="2016-03-13T21:25:16"/>
    <x v="1121"/>
    <x v="2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x v="1122"/>
    <n v="1368723225"/>
    <b v="0"/>
    <n v="0"/>
    <b v="0"/>
    <s v="games/video games"/>
    <n v="0"/>
    <n v="0"/>
    <x v="6"/>
    <s v="video games"/>
    <d v="2013-05-30T16:53:45"/>
    <x v="1122"/>
    <x v="60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x v="1123"/>
    <n v="1395318848"/>
    <b v="0"/>
    <n v="3"/>
    <b v="0"/>
    <s v="games/video games"/>
    <n v="0.22"/>
    <n v="3.6666666666666665"/>
    <x v="6"/>
    <s v="video games"/>
    <d v="2014-04-19T12:34:08"/>
    <x v="1123"/>
    <x v="1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x v="1124"/>
    <n v="1427817651"/>
    <b v="0"/>
    <n v="7"/>
    <b v="0"/>
    <s v="games/mobile games"/>
    <n v="0.47222222222222221"/>
    <n v="60.714285714285715"/>
    <x v="6"/>
    <s v="mobile games"/>
    <d v="2015-04-30T16:00:51"/>
    <x v="1124"/>
    <x v="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x v="1125"/>
    <n v="1438009130"/>
    <b v="0"/>
    <n v="0"/>
    <b v="0"/>
    <s v="games/mobile games"/>
    <n v="0"/>
    <n v="0"/>
    <x v="6"/>
    <s v="mobile games"/>
    <d v="2015-09-25T14:58:50"/>
    <x v="1125"/>
    <x v="14"/>
  </r>
  <r>
    <n v="1126"/>
    <s v="GAMING TO LEARN"/>
    <s v="Imagine a science class where the teacher walks in a says &quot;Take out your cell phone and play a game.&quot;"/>
    <x v="13"/>
    <n v="10"/>
    <x v="2"/>
    <s v="US"/>
    <s v="USD"/>
    <x v="1126"/>
    <n v="1465890694"/>
    <b v="0"/>
    <n v="2"/>
    <b v="0"/>
    <s v="games/mobile games"/>
    <n v="0.5"/>
    <n v="5"/>
    <x v="6"/>
    <s v="mobile games"/>
    <d v="2016-07-14T07:51:34"/>
    <x v="1126"/>
    <x v="1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x v="1127"/>
    <n v="1413318600"/>
    <b v="0"/>
    <n v="23"/>
    <b v="0"/>
    <s v="games/mobile games"/>
    <n v="1.6714285714285713"/>
    <n v="25.434782608695652"/>
    <x v="6"/>
    <s v="mobile games"/>
    <d v="2014-11-14T21:30:00"/>
    <x v="1127"/>
    <x v="417"/>
  </r>
  <r>
    <n v="1128"/>
    <s v="Flying Turds"/>
    <s v="#havingfunFTW"/>
    <x v="28"/>
    <n v="1"/>
    <x v="2"/>
    <s v="GB"/>
    <s v="GBP"/>
    <x v="1128"/>
    <n v="1404833717"/>
    <b v="0"/>
    <n v="1"/>
    <b v="0"/>
    <s v="games/mobile games"/>
    <n v="0.1"/>
    <n v="1"/>
    <x v="6"/>
    <s v="mobile games"/>
    <d v="2014-08-07T15:35:17"/>
    <x v="1128"/>
    <x v="1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x v="1129"/>
    <n v="1462515693"/>
    <b v="0"/>
    <n v="2"/>
    <b v="0"/>
    <s v="games/mobile games"/>
    <n v="0.105"/>
    <n v="10.5"/>
    <x v="6"/>
    <s v="mobile games"/>
    <d v="2016-06-05T06:21:33"/>
    <x v="1129"/>
    <x v="1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x v="1130"/>
    <n v="1411775700"/>
    <b v="0"/>
    <n v="3"/>
    <b v="0"/>
    <s v="games/mobile games"/>
    <n v="0.22"/>
    <n v="3.6666666666666665"/>
    <x v="6"/>
    <s v="mobile games"/>
    <d v="2014-11-26T00:55:00"/>
    <x v="1130"/>
    <x v="97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x v="1131"/>
    <n v="1448401668"/>
    <b v="0"/>
    <n v="0"/>
    <b v="0"/>
    <s v="games/mobile games"/>
    <n v="0"/>
    <n v="0"/>
    <x v="6"/>
    <s v="mobile games"/>
    <d v="2015-12-24T21:47:48"/>
    <x v="1131"/>
    <x v="1"/>
  </r>
  <r>
    <n v="1132"/>
    <s v="One"/>
    <s v="One is a simple mobile game about exploring the connections between all living things. Featuring hand-painted art."/>
    <x v="3"/>
    <n v="1438"/>
    <x v="2"/>
    <s v="CA"/>
    <s v="CAD"/>
    <x v="1132"/>
    <n v="1480646771"/>
    <b v="0"/>
    <n v="13"/>
    <b v="0"/>
    <s v="games/mobile games"/>
    <n v="14.38"/>
    <n v="110.61538461538461"/>
    <x v="6"/>
    <s v="mobile games"/>
    <d v="2017-01-01T02:46:11"/>
    <x v="1132"/>
    <x v="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x v="1133"/>
    <n v="1404207981"/>
    <b v="0"/>
    <n v="1"/>
    <b v="0"/>
    <s v="games/mobile games"/>
    <n v="0.66666666666666674"/>
    <n v="20"/>
    <x v="6"/>
    <s v="mobile games"/>
    <d v="2014-07-31T09:46:21"/>
    <x v="1133"/>
    <x v="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x v="1134"/>
    <n v="1416034228"/>
    <b v="0"/>
    <n v="1"/>
    <b v="0"/>
    <s v="games/mobile games"/>
    <n v="4.0000000000000001E-3"/>
    <n v="1"/>
    <x v="6"/>
    <s v="mobile games"/>
    <d v="2014-11-29T04:33:00"/>
    <x v="1134"/>
    <x v="418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x v="1135"/>
    <n v="1467935094"/>
    <b v="0"/>
    <n v="1"/>
    <b v="0"/>
    <s v="games/mobile games"/>
    <n v="5"/>
    <n v="50"/>
    <x v="6"/>
    <s v="mobile games"/>
    <d v="2016-08-06T23:44:54"/>
    <x v="1135"/>
    <x v="1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x v="1136"/>
    <n v="1447949229"/>
    <b v="0"/>
    <n v="6"/>
    <b v="0"/>
    <s v="games/mobile games"/>
    <n v="6.4439140811455857"/>
    <n v="45"/>
    <x v="6"/>
    <s v="mobile games"/>
    <d v="2015-12-19T16:07:09"/>
    <x v="1136"/>
    <x v="1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x v="1137"/>
    <n v="1458848421"/>
    <b v="0"/>
    <n v="39"/>
    <b v="0"/>
    <s v="games/mobile games"/>
    <n v="39.5"/>
    <n v="253.2051282051282"/>
    <x v="6"/>
    <s v="mobile games"/>
    <d v="2016-04-23T19:40:21"/>
    <x v="1137"/>
    <x v="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x v="1138"/>
    <n v="1483307131"/>
    <b v="0"/>
    <n v="4"/>
    <b v="0"/>
    <s v="games/mobile games"/>
    <n v="0.35714285714285715"/>
    <n v="31.25"/>
    <x v="6"/>
    <s v="mobile games"/>
    <d v="2017-01-21T21:45:31"/>
    <x v="1138"/>
    <x v="52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x v="1139"/>
    <n v="1417508426"/>
    <b v="0"/>
    <n v="1"/>
    <b v="0"/>
    <s v="games/mobile games"/>
    <n v="6.25E-2"/>
    <n v="5"/>
    <x v="6"/>
    <s v="mobile games"/>
    <d v="2015-01-01T08:20:26"/>
    <x v="1139"/>
    <x v="1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x v="1140"/>
    <n v="1436267121"/>
    <b v="0"/>
    <n v="0"/>
    <b v="0"/>
    <s v="games/mobile games"/>
    <n v="0"/>
    <n v="0"/>
    <x v="6"/>
    <s v="mobile games"/>
    <d v="2015-08-06T11:05:21"/>
    <x v="1140"/>
    <x v="1"/>
  </r>
  <r>
    <n v="1141"/>
    <s v="Arena Z - Zombie Survival"/>
    <s v="I think this will be a great game!"/>
    <x v="2"/>
    <n v="0"/>
    <x v="2"/>
    <s v="DE"/>
    <s v="EUR"/>
    <x v="1141"/>
    <n v="1433868450"/>
    <b v="0"/>
    <n v="0"/>
    <b v="0"/>
    <s v="games/mobile games"/>
    <n v="0"/>
    <n v="0"/>
    <x v="6"/>
    <s v="mobile games"/>
    <d v="2015-07-09T16:47:30"/>
    <x v="1141"/>
    <x v="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x v="1142"/>
    <n v="1421539727"/>
    <b v="0"/>
    <n v="0"/>
    <b v="0"/>
    <s v="games/mobile games"/>
    <n v="0"/>
    <n v="0"/>
    <x v="6"/>
    <s v="mobile games"/>
    <d v="2015-02-17T00:08:47"/>
    <x v="1142"/>
    <x v="1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x v="1143"/>
    <n v="1447735126"/>
    <b v="0"/>
    <n v="8"/>
    <b v="0"/>
    <s v="games/mobile games"/>
    <n v="0.41333333333333333"/>
    <n v="23.25"/>
    <x v="6"/>
    <s v="mobile games"/>
    <d v="2015-12-17T04:38:46"/>
    <x v="1143"/>
    <x v="1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x v="1144"/>
    <n v="1427689320"/>
    <b v="0"/>
    <n v="0"/>
    <b v="0"/>
    <s v="food/food trucks"/>
    <n v="0"/>
    <n v="0"/>
    <x v="7"/>
    <s v="food trucks"/>
    <d v="2015-04-29T04:22:00"/>
    <x v="1144"/>
    <x v="1"/>
  </r>
  <r>
    <n v="1145"/>
    <s v="A FORK IN THE ROAD food truck"/>
    <s v="Emphasizing locally and responsibly raised ingredients, serving delicious food! I need your help."/>
    <x v="58"/>
    <n v="100"/>
    <x v="2"/>
    <s v="US"/>
    <s v="USD"/>
    <x v="1145"/>
    <n v="1407088592"/>
    <b v="0"/>
    <n v="1"/>
    <b v="0"/>
    <s v="food/food trucks"/>
    <n v="0.125"/>
    <n v="100"/>
    <x v="7"/>
    <s v="food trucks"/>
    <d v="2014-10-02T17:56:32"/>
    <x v="1145"/>
    <x v="14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x v="1146"/>
    <n v="1395787973"/>
    <b v="0"/>
    <n v="12"/>
    <b v="0"/>
    <s v="food/food trucks"/>
    <n v="8.8333333333333339"/>
    <n v="44.166666666666664"/>
    <x v="7"/>
    <s v="food trucks"/>
    <d v="2014-05-02T22:52:53"/>
    <x v="1146"/>
    <x v="376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x v="1147"/>
    <n v="1408576783"/>
    <b v="0"/>
    <n v="0"/>
    <b v="0"/>
    <s v="food/food trucks"/>
    <n v="0"/>
    <n v="0"/>
    <x v="7"/>
    <s v="food trucks"/>
    <d v="2014-10-19T23:19:43"/>
    <x v="1147"/>
    <x v="14"/>
  </r>
  <r>
    <n v="1148"/>
    <s v="Warren's / Adilyn's Rollin' Bistro"/>
    <s v="New local (Louisville, KY.) food truck with a refreshing spin on rolling kitchens."/>
    <x v="36"/>
    <n v="73"/>
    <x v="2"/>
    <s v="US"/>
    <s v="USD"/>
    <x v="1148"/>
    <n v="1477973181"/>
    <b v="0"/>
    <n v="3"/>
    <b v="0"/>
    <s v="food/food trucks"/>
    <n v="0.48666666666666669"/>
    <n v="24.333333333333332"/>
    <x v="7"/>
    <s v="food trucks"/>
    <d v="2016-12-01T05:06:21"/>
    <x v="1148"/>
    <x v="13"/>
  </r>
  <r>
    <n v="1149"/>
    <s v="The Floridian Food Truck"/>
    <s v="Bringing culturally diverse Floridian cuisine to the people!"/>
    <x v="63"/>
    <n v="75"/>
    <x v="2"/>
    <s v="US"/>
    <s v="USD"/>
    <x v="1149"/>
    <n v="1463504566"/>
    <b v="0"/>
    <n v="2"/>
    <b v="0"/>
    <s v="food/food trucks"/>
    <n v="0.15"/>
    <n v="37.5"/>
    <x v="7"/>
    <s v="food trucks"/>
    <d v="2016-06-16T17:02:46"/>
    <x v="1149"/>
    <x v="1"/>
  </r>
  <r>
    <n v="1150"/>
    <s v="Chef Po's Food Truck"/>
    <s v="Bringing delicious authentic and fusion Taiwanese Food to the West Coast."/>
    <x v="30"/>
    <n v="252"/>
    <x v="2"/>
    <s v="US"/>
    <s v="USD"/>
    <x v="1150"/>
    <n v="1447109675"/>
    <b v="0"/>
    <n v="6"/>
    <b v="0"/>
    <s v="food/food trucks"/>
    <n v="10.08"/>
    <n v="42"/>
    <x v="7"/>
    <s v="food trucks"/>
    <d v="2016-01-08T22:54:35"/>
    <x v="1150"/>
    <x v="14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x v="1151"/>
    <n v="1439000863"/>
    <b v="0"/>
    <n v="0"/>
    <b v="0"/>
    <s v="food/food trucks"/>
    <n v="0"/>
    <n v="0"/>
    <x v="7"/>
    <s v="food trucks"/>
    <d v="2015-09-07T02:27:43"/>
    <x v="1151"/>
    <x v="1"/>
  </r>
  <r>
    <n v="1152"/>
    <s v="Peruvian King Food Truck"/>
    <s v="Peruvian food truck with an LA twist."/>
    <x v="194"/>
    <n v="911"/>
    <x v="2"/>
    <s v="US"/>
    <s v="USD"/>
    <x v="1152"/>
    <n v="1429117312"/>
    <b v="0"/>
    <n v="15"/>
    <b v="0"/>
    <s v="food/food trucks"/>
    <n v="5.6937500000000005"/>
    <n v="60.733333333333334"/>
    <x v="7"/>
    <s v="food trucks"/>
    <d v="2015-05-15T17:01:52"/>
    <x v="1152"/>
    <x v="1"/>
  </r>
  <r>
    <n v="1153"/>
    <s v="The Cold Spot Mobile Trailer"/>
    <s v="A mobile concession trailer for snow cones, ice cream, smoothies and more"/>
    <x v="6"/>
    <n v="50"/>
    <x v="2"/>
    <s v="US"/>
    <s v="USD"/>
    <x v="1153"/>
    <n v="1432055305"/>
    <b v="0"/>
    <n v="1"/>
    <b v="0"/>
    <s v="food/food trucks"/>
    <n v="0.625"/>
    <n v="50"/>
    <x v="7"/>
    <s v="food trucks"/>
    <d v="2015-06-18T17:08:25"/>
    <x v="1153"/>
    <x v="1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x v="1154"/>
    <n v="1438915006"/>
    <b v="0"/>
    <n v="3"/>
    <b v="0"/>
    <s v="food/food trucks"/>
    <n v="6.5"/>
    <n v="108.33333333333333"/>
    <x v="7"/>
    <s v="food trucks"/>
    <d v="2015-09-06T02:36:46"/>
    <x v="1154"/>
    <x v="1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x v="1155"/>
    <n v="1405448408"/>
    <b v="0"/>
    <n v="8"/>
    <b v="0"/>
    <s v="food/food trucks"/>
    <n v="0.752"/>
    <n v="23.5"/>
    <x v="7"/>
    <s v="food trucks"/>
    <d v="2014-08-14T18:20:08"/>
    <x v="1155"/>
    <x v="1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x v="1156"/>
    <n v="1422150162"/>
    <b v="0"/>
    <n v="0"/>
    <b v="0"/>
    <s v="food/food trucks"/>
    <n v="0"/>
    <n v="0"/>
    <x v="7"/>
    <s v="food trucks"/>
    <d v="2015-02-24T01:42:42"/>
    <x v="1156"/>
    <x v="1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x v="1157"/>
    <n v="1412607880"/>
    <b v="0"/>
    <n v="3"/>
    <b v="0"/>
    <s v="food/food trucks"/>
    <n v="1.51"/>
    <n v="50.333333333333336"/>
    <x v="7"/>
    <s v="food trucks"/>
    <d v="2014-12-05T16:04:40"/>
    <x v="1157"/>
    <x v="42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x v="1158"/>
    <n v="1415499128"/>
    <b v="0"/>
    <n v="3"/>
    <b v="0"/>
    <s v="food/food trucks"/>
    <n v="0.46666666666666673"/>
    <n v="11.666666666666666"/>
    <x v="7"/>
    <s v="food trucks"/>
    <d v="2014-12-09T02:12:08"/>
    <x v="1158"/>
    <x v="1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x v="1159"/>
    <n v="1433006765"/>
    <b v="0"/>
    <n v="0"/>
    <b v="0"/>
    <s v="food/food trucks"/>
    <n v="0"/>
    <n v="0"/>
    <x v="7"/>
    <s v="food trucks"/>
    <d v="2015-06-30T15:45:00"/>
    <x v="1159"/>
    <x v="4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x v="1160"/>
    <n v="1424922186"/>
    <b v="0"/>
    <n v="19"/>
    <b v="0"/>
    <s v="food/food trucks"/>
    <n v="3.85"/>
    <n v="60.789473684210527"/>
    <x v="7"/>
    <s v="food trucks"/>
    <d v="2015-03-28T02:43:06"/>
    <x v="1160"/>
    <x v="164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x v="1161"/>
    <n v="1430233589"/>
    <b v="0"/>
    <n v="0"/>
    <b v="0"/>
    <s v="food/food trucks"/>
    <n v="0"/>
    <n v="0"/>
    <x v="7"/>
    <s v="food trucks"/>
    <d v="2015-05-19T15:06:29"/>
    <x v="1161"/>
    <x v="31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x v="1162"/>
    <n v="1408983864"/>
    <b v="0"/>
    <n v="2"/>
    <b v="0"/>
    <s v="food/food trucks"/>
    <n v="5.8333333333333341E-2"/>
    <n v="17.5"/>
    <x v="7"/>
    <s v="food trucks"/>
    <d v="2014-09-25T16:24:24"/>
    <x v="1162"/>
    <x v="106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x v="1163"/>
    <n v="1405012920"/>
    <b v="0"/>
    <n v="0"/>
    <b v="0"/>
    <s v="food/food trucks"/>
    <n v="0"/>
    <n v="0"/>
    <x v="7"/>
    <s v="food trucks"/>
    <d v="2014-08-09T17:22:00"/>
    <x v="1163"/>
    <x v="1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x v="1164"/>
    <n v="1463678582"/>
    <b v="0"/>
    <n v="0"/>
    <b v="0"/>
    <s v="food/food trucks"/>
    <n v="0"/>
    <n v="0"/>
    <x v="7"/>
    <s v="food trucks"/>
    <d v="2016-06-18T17:23:02"/>
    <x v="1164"/>
    <x v="1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x v="1165"/>
    <n v="1401685730"/>
    <b v="0"/>
    <n v="25"/>
    <b v="0"/>
    <s v="food/food trucks"/>
    <n v="20.705000000000002"/>
    <n v="82.82"/>
    <x v="7"/>
    <s v="food trucks"/>
    <d v="2014-07-06T05:08:50"/>
    <x v="1165"/>
    <x v="42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x v="1166"/>
    <n v="1432640342"/>
    <b v="0"/>
    <n v="8"/>
    <b v="0"/>
    <s v="food/food trucks"/>
    <n v="19.139999999999997"/>
    <n v="358.875"/>
    <x v="7"/>
    <s v="food trucks"/>
    <d v="2015-06-26T04:00:00"/>
    <x v="1166"/>
    <x v="421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x v="1167"/>
    <n v="1407865095"/>
    <b v="0"/>
    <n v="16"/>
    <b v="0"/>
    <s v="food/food trucks"/>
    <n v="1.6316666666666666"/>
    <n v="61.1875"/>
    <x v="7"/>
    <s v="food trucks"/>
    <d v="2014-09-12T17:38:15"/>
    <x v="1167"/>
    <x v="106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x v="1168"/>
    <n v="1471915065"/>
    <b v="0"/>
    <n v="3"/>
    <b v="0"/>
    <s v="food/food trucks"/>
    <n v="5.6666666666666661"/>
    <n v="340"/>
    <x v="7"/>
    <s v="food trucks"/>
    <d v="2016-09-22T01:17:45"/>
    <x v="1168"/>
    <x v="1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x v="1169"/>
    <n v="1422001763"/>
    <b v="0"/>
    <n v="3"/>
    <b v="0"/>
    <s v="food/food trucks"/>
    <n v="0.16999999999999998"/>
    <n v="5.666666666666667"/>
    <x v="7"/>
    <s v="food trucks"/>
    <d v="2015-02-22T08:29:23"/>
    <x v="1169"/>
    <x v="1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x v="1170"/>
    <n v="1430429171"/>
    <b v="0"/>
    <n v="2"/>
    <b v="0"/>
    <s v="food/food trucks"/>
    <n v="0.4"/>
    <n v="50"/>
    <x v="7"/>
    <s v="food trucks"/>
    <d v="2015-05-30T21:26:11"/>
    <x v="1170"/>
    <x v="1"/>
  </r>
  <r>
    <n v="1171"/>
    <s v="The Mean Green Purple Machine"/>
    <s v="Tulsa's first true biodiesel, alternative energy powered food truck! Oh yeah, and delicious food!"/>
    <x v="31"/>
    <n v="25"/>
    <x v="2"/>
    <s v="US"/>
    <s v="USD"/>
    <x v="1171"/>
    <n v="1414351127"/>
    <b v="0"/>
    <n v="1"/>
    <b v="0"/>
    <s v="food/food trucks"/>
    <n v="0.1"/>
    <n v="25"/>
    <x v="7"/>
    <s v="food trucks"/>
    <d v="2014-11-13T20:18:47"/>
    <x v="1171"/>
    <x v="422"/>
  </r>
  <r>
    <n v="1172"/>
    <s v="let your dayz take you to the dogs."/>
    <s v="Bringing YOUR favorite dog recipes to the streets."/>
    <x v="7"/>
    <n v="0"/>
    <x v="2"/>
    <s v="US"/>
    <s v="USD"/>
    <x v="1172"/>
    <n v="1405959752"/>
    <b v="0"/>
    <n v="0"/>
    <b v="0"/>
    <s v="food/food trucks"/>
    <n v="0"/>
    <n v="0"/>
    <x v="7"/>
    <s v="food trucks"/>
    <d v="2014-08-20T16:22:32"/>
    <x v="117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x v="1173"/>
    <n v="1435552057"/>
    <b v="0"/>
    <n v="1"/>
    <b v="0"/>
    <s v="food/food trucks"/>
    <n v="2.4E-2"/>
    <n v="30"/>
    <x v="7"/>
    <s v="food trucks"/>
    <d v="2015-08-03T04:27:37"/>
    <x v="1173"/>
    <x v="6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x v="1174"/>
    <n v="1460146327"/>
    <b v="0"/>
    <n v="19"/>
    <b v="0"/>
    <s v="food/food trucks"/>
    <n v="5.9066666666666672"/>
    <n v="46.631578947368418"/>
    <x v="7"/>
    <s v="food trucks"/>
    <d v="2016-05-08T20:12:07"/>
    <x v="1174"/>
    <x v="1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x v="1175"/>
    <n v="1434389339"/>
    <b v="0"/>
    <n v="9"/>
    <b v="0"/>
    <s v="food/food trucks"/>
    <n v="2.9250000000000003"/>
    <n v="65"/>
    <x v="7"/>
    <s v="food trucks"/>
    <d v="2015-07-15T17:28:59"/>
    <x v="1175"/>
    <x v="1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x v="1176"/>
    <n v="1484094498"/>
    <b v="0"/>
    <n v="1"/>
    <b v="0"/>
    <s v="food/food trucks"/>
    <n v="5.7142857142857143E-3"/>
    <n v="10"/>
    <x v="7"/>
    <s v="food trucks"/>
    <d v="2017-03-06T13:00:00"/>
    <x v="1176"/>
    <x v="423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x v="1177"/>
    <n v="1410796296"/>
    <b v="0"/>
    <n v="0"/>
    <b v="0"/>
    <s v="food/food trucks"/>
    <n v="0"/>
    <n v="0"/>
    <x v="7"/>
    <s v="food trucks"/>
    <d v="2014-10-15T15:51:36"/>
    <x v="1177"/>
    <x v="1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x v="1178"/>
    <n v="1405633452"/>
    <b v="0"/>
    <n v="1"/>
    <b v="0"/>
    <s v="food/food trucks"/>
    <n v="6.6666666666666671E-3"/>
    <n v="5"/>
    <x v="7"/>
    <s v="food trucks"/>
    <d v="2014-08-16T21:44:12"/>
    <x v="1178"/>
    <x v="1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x v="1179"/>
    <n v="1443460627"/>
    <b v="0"/>
    <n v="5"/>
    <b v="0"/>
    <s v="food/food trucks"/>
    <n v="5.3333333333333339"/>
    <n v="640"/>
    <x v="7"/>
    <s v="food trucks"/>
    <d v="2015-10-28T17:17:07"/>
    <x v="1179"/>
    <x v="1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x v="1180"/>
    <n v="1400786514"/>
    <b v="0"/>
    <n v="85"/>
    <b v="0"/>
    <s v="food/food trucks"/>
    <n v="11.75"/>
    <n v="69.117647058823536"/>
    <x v="7"/>
    <s v="food trucks"/>
    <d v="2014-06-28T19:21:54"/>
    <x v="1180"/>
    <x v="265"/>
  </r>
  <r>
    <n v="1181"/>
    <s v="Gringo Loco Tacos Food Truck"/>
    <s v="Bringing the best tacos to the streets of Chicago!"/>
    <x v="63"/>
    <n v="4"/>
    <x v="2"/>
    <s v="US"/>
    <s v="USD"/>
    <x v="1181"/>
    <n v="1422605321"/>
    <b v="0"/>
    <n v="3"/>
    <b v="0"/>
    <s v="food/food trucks"/>
    <n v="8.0000000000000002E-3"/>
    <n v="1.3333333333333333"/>
    <x v="7"/>
    <s v="food trucks"/>
    <d v="2015-03-01T08:08:41"/>
    <x v="1181"/>
    <x v="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x v="1182"/>
    <n v="1482609088"/>
    <b v="0"/>
    <n v="4"/>
    <b v="0"/>
    <s v="food/food trucks"/>
    <n v="4.2"/>
    <n v="10.5"/>
    <x v="7"/>
    <s v="food trucks"/>
    <d v="2017-01-12T16:42:00"/>
    <x v="1182"/>
    <x v="424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x v="1183"/>
    <n v="1476391223"/>
    <b v="0"/>
    <n v="3"/>
    <b v="0"/>
    <s v="food/food trucks"/>
    <n v="4"/>
    <n v="33.333333333333336"/>
    <x v="7"/>
    <s v="food trucks"/>
    <d v="2016-11-02T03:59:00"/>
    <x v="1183"/>
    <x v="425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x v="1184"/>
    <n v="1483712611"/>
    <b v="0"/>
    <n v="375"/>
    <b v="1"/>
    <s v="photography/photobooks"/>
    <n v="104.93636363636362"/>
    <n v="61.562666666666665"/>
    <x v="8"/>
    <s v="photobooks"/>
    <d v="2017-02-06T14:23:31"/>
    <x v="1184"/>
    <x v="106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x v="1185"/>
    <n v="1430945149"/>
    <b v="0"/>
    <n v="111"/>
    <b v="1"/>
    <s v="photography/photobooks"/>
    <n v="105.44"/>
    <n v="118.73873873873873"/>
    <x v="8"/>
    <s v="photobooks"/>
    <d v="2015-06-08T04:00:00"/>
    <x v="1185"/>
    <x v="426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x v="1186"/>
    <n v="1430340195"/>
    <b v="0"/>
    <n v="123"/>
    <b v="1"/>
    <s v="photography/photobooks"/>
    <n v="106.73333333333332"/>
    <n v="65.081300813008127"/>
    <x v="8"/>
    <s v="photobooks"/>
    <d v="2015-06-01T22:42:00"/>
    <x v="1186"/>
    <x v="427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x v="1187"/>
    <n v="1429133323"/>
    <b v="0"/>
    <n v="70"/>
    <b v="1"/>
    <s v="photography/photobooks"/>
    <n v="104.12571428571428"/>
    <n v="130.15714285714284"/>
    <x v="8"/>
    <s v="photobooks"/>
    <d v="2015-05-17T18:00:00"/>
    <x v="1187"/>
    <x v="428"/>
  </r>
  <r>
    <n v="1188"/>
    <s v="Because Dance."/>
    <s v="A photobook of young dancers and their inspiring stories, photographed in beautiful and unique locations."/>
    <x v="13"/>
    <n v="3211"/>
    <x v="0"/>
    <s v="CA"/>
    <s v="CAD"/>
    <x v="1188"/>
    <n v="1481129340"/>
    <b v="0"/>
    <n v="85"/>
    <b v="1"/>
    <s v="photography/photobooks"/>
    <n v="160.54999999999998"/>
    <n v="37.776470588235291"/>
    <x v="8"/>
    <s v="photobooks"/>
    <d v="2016-12-28T16:49:00"/>
    <x v="1188"/>
    <x v="31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x v="1189"/>
    <n v="1465428595"/>
    <b v="0"/>
    <n v="86"/>
    <b v="1"/>
    <s v="photography/photobooks"/>
    <n v="107.77777777777777"/>
    <n v="112.79069767441861"/>
    <x v="8"/>
    <s v="photobooks"/>
    <d v="2016-06-29T23:29:55"/>
    <x v="1189"/>
    <x v="31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x v="1190"/>
    <n v="1406908725"/>
    <b v="0"/>
    <n v="13"/>
    <b v="1"/>
    <s v="photography/photobooks"/>
    <n v="135"/>
    <n v="51.92307692307692"/>
    <x v="8"/>
    <s v="photobooks"/>
    <d v="2014-08-31T15:58:45"/>
    <x v="1190"/>
    <x v="1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x v="1191"/>
    <n v="1455892160"/>
    <b v="0"/>
    <n v="33"/>
    <b v="1"/>
    <s v="photography/photobooks"/>
    <n v="109.07407407407408"/>
    <n v="89.242424242424249"/>
    <x v="8"/>
    <s v="photobooks"/>
    <d v="2016-03-20T13:29:20"/>
    <x v="1191"/>
    <x v="22"/>
  </r>
  <r>
    <n v="1192"/>
    <s v="Other Worlds - A Make 100 Project"/>
    <s v="A macro landscape photography art book &amp; limited edition prints. A Make 100 project."/>
    <x v="213"/>
    <n v="290"/>
    <x v="0"/>
    <s v="GB"/>
    <s v="GBP"/>
    <x v="1192"/>
    <n v="1484222978"/>
    <b v="0"/>
    <n v="15"/>
    <b v="1"/>
    <s v="photography/photobooks"/>
    <n v="290"/>
    <n v="19.333333333333332"/>
    <x v="8"/>
    <s v="photobooks"/>
    <d v="2017-02-11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x v="1193"/>
    <n v="1455043053"/>
    <b v="0"/>
    <n v="273"/>
    <b v="1"/>
    <s v="photography/photobooks"/>
    <n v="103.95714285714286"/>
    <n v="79.967032967032964"/>
    <x v="8"/>
    <s v="photobooks"/>
    <d v="2016-04-09T17:37:33"/>
    <x v="1193"/>
    <x v="8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x v="1194"/>
    <n v="1425901379"/>
    <b v="0"/>
    <n v="714"/>
    <b v="1"/>
    <s v="photography/photobooks"/>
    <n v="322.24"/>
    <n v="56.414565826330531"/>
    <x v="8"/>
    <s v="photobooks"/>
    <d v="2015-04-08T11:42:59"/>
    <x v="1194"/>
    <x v="1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x v="1195"/>
    <n v="1445415653"/>
    <b v="0"/>
    <n v="170"/>
    <b v="1"/>
    <s v="photography/photobooks"/>
    <n v="135"/>
    <n v="79.411764705882348"/>
    <x v="8"/>
    <s v="photobooks"/>
    <d v="2015-12-20T09:00:00"/>
    <x v="1195"/>
    <x v="429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x v="1196"/>
    <n v="1447875539"/>
    <b v="0"/>
    <n v="512"/>
    <b v="1"/>
    <s v="photography/photobooks"/>
    <n v="269.91034482758624"/>
    <n v="76.439453125"/>
    <x v="8"/>
    <s v="photobooks"/>
    <d v="2015-12-18T19:38:59"/>
    <x v="1196"/>
    <x v="1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x v="1197"/>
    <n v="1463155034"/>
    <b v="0"/>
    <n v="314"/>
    <b v="1"/>
    <s v="photography/photobooks"/>
    <n v="253.29333333333332"/>
    <n v="121"/>
    <x v="8"/>
    <s v="photobooks"/>
    <d v="2016-06-13T05:59:00"/>
    <x v="1197"/>
    <x v="43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x v="1198"/>
    <n v="1448463086"/>
    <b v="0"/>
    <n v="167"/>
    <b v="1"/>
    <s v="photography/photobooks"/>
    <n v="260.59999999999997"/>
    <n v="54.616766467065865"/>
    <x v="8"/>
    <s v="photobooks"/>
    <d v="2015-12-31T03:00:00"/>
    <x v="1198"/>
    <x v="431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x v="1199"/>
    <n v="1433615400"/>
    <b v="0"/>
    <n v="9"/>
    <b v="1"/>
    <s v="photography/photobooks"/>
    <n v="101.31677953348381"/>
    <n v="299.22222222222223"/>
    <x v="8"/>
    <s v="photobooks"/>
    <d v="2015-07-08T18:30:00"/>
    <x v="1199"/>
    <x v="432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x v="1200"/>
    <n v="1427369256"/>
    <b v="0"/>
    <n v="103"/>
    <b v="1"/>
    <s v="photography/photobooks"/>
    <n v="125.60416666666667"/>
    <n v="58.533980582524272"/>
    <x v="8"/>
    <s v="photobooks"/>
    <d v="2015-04-16T11:27:36"/>
    <x v="1200"/>
    <x v="31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x v="1201"/>
    <n v="1466001246"/>
    <b v="0"/>
    <n v="111"/>
    <b v="1"/>
    <s v="photography/photobooks"/>
    <n v="102.43783333333334"/>
    <n v="55.371801801801809"/>
    <x v="8"/>
    <s v="photobooks"/>
    <d v="2016-07-15T14:34:06"/>
    <x v="1201"/>
    <x v="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x v="1202"/>
    <n v="1432796154"/>
    <b v="0"/>
    <n v="271"/>
    <b v="1"/>
    <s v="photography/photobooks"/>
    <n v="199.244"/>
    <n v="183.80442804428046"/>
    <x v="8"/>
    <s v="photobooks"/>
    <d v="2015-06-27T06:55:54"/>
    <x v="1202"/>
    <x v="1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x v="1203"/>
    <n v="1430491527"/>
    <b v="0"/>
    <n v="101"/>
    <b v="1"/>
    <s v="photography/photobooks"/>
    <n v="102.45398773006136"/>
    <n v="165.34653465346534"/>
    <x v="8"/>
    <s v="photobooks"/>
    <d v="2015-05-31T14:45:27"/>
    <x v="1203"/>
    <x v="1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x v="1204"/>
    <n v="1445363833"/>
    <b v="0"/>
    <n v="57"/>
    <b v="1"/>
    <s v="photography/photobooks"/>
    <n v="102.94615384615385"/>
    <n v="234.78947368421052"/>
    <x v="8"/>
    <s v="photobooks"/>
    <d v="2015-12-04T05:00:00"/>
    <x v="1204"/>
    <x v="433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x v="1205"/>
    <n v="1431605351"/>
    <b v="0"/>
    <n v="62"/>
    <b v="1"/>
    <s v="photography/photobooks"/>
    <n v="100.86153846153847"/>
    <n v="211.48387096774192"/>
    <x v="8"/>
    <s v="photobooks"/>
    <d v="2015-06-13T12:09:11"/>
    <x v="1205"/>
    <x v="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x v="1206"/>
    <n v="1486406253"/>
    <b v="0"/>
    <n v="32"/>
    <b v="1"/>
    <s v="photography/photobooks"/>
    <n v="114.99999999999999"/>
    <n v="32.34375"/>
    <x v="8"/>
    <s v="photobooks"/>
    <d v="2017-03-11T13:29:00"/>
    <x v="1206"/>
    <x v="434"/>
  </r>
  <r>
    <n v="1207"/>
    <s v="ITALIANA"/>
    <s v="A humanistic photo book about ancestral &amp; post-modern Italy."/>
    <x v="227"/>
    <n v="17396"/>
    <x v="0"/>
    <s v="IT"/>
    <s v="EUR"/>
    <x v="1207"/>
    <n v="1456827573"/>
    <b v="0"/>
    <n v="141"/>
    <b v="1"/>
    <s v="photography/photobooks"/>
    <n v="104.16766467065868"/>
    <n v="123.37588652482269"/>
    <x v="8"/>
    <s v="photobooks"/>
    <d v="2016-03-31T10:00:00"/>
    <x v="1207"/>
    <x v="435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x v="1208"/>
    <n v="1456246864"/>
    <b v="0"/>
    <n v="75"/>
    <b v="1"/>
    <s v="photography/photobooks"/>
    <n v="155.29999999999998"/>
    <n v="207.06666666666666"/>
    <x v="8"/>
    <s v="photobooks"/>
    <d v="2016-03-24T16:01:04"/>
    <x v="1208"/>
    <x v="16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x v="1209"/>
    <n v="1485461905"/>
    <b v="0"/>
    <n v="46"/>
    <b v="1"/>
    <s v="photography/photobooks"/>
    <n v="106"/>
    <n v="138.2608695652174"/>
    <x v="8"/>
    <s v="photobooks"/>
    <d v="2017-02-25T20:18:25"/>
    <x v="1209"/>
    <x v="1"/>
  </r>
  <r>
    <n v="1210"/>
    <s v="Det Andra GÃ¶teborg"/>
    <s v="En fotobok om livet i det enda andra GÃ¶teborg i vÃ¤rlden"/>
    <x v="22"/>
    <n v="50863"/>
    <x v="0"/>
    <s v="SE"/>
    <s v="SEK"/>
    <x v="1210"/>
    <n v="1431124572"/>
    <b v="0"/>
    <n v="103"/>
    <b v="1"/>
    <s v="photography/photobooks"/>
    <n v="254.31499999999997"/>
    <n v="493.81553398058253"/>
    <x v="8"/>
    <s v="photobooks"/>
    <d v="2015-05-31T21:00:00"/>
    <x v="1210"/>
    <x v="436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x v="1211"/>
    <n v="1464209261"/>
    <b v="0"/>
    <n v="6"/>
    <b v="1"/>
    <s v="photography/photobooks"/>
    <n v="101.1"/>
    <n v="168.5"/>
    <x v="8"/>
    <s v="photobooks"/>
    <d v="2016-06-09T20:47:41"/>
    <x v="1211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x v="1212"/>
    <n v="1447195695"/>
    <b v="0"/>
    <n v="83"/>
    <b v="1"/>
    <s v="photography/photobooks"/>
    <n v="129.04"/>
    <n v="38.867469879518069"/>
    <x v="8"/>
    <s v="photobooks"/>
    <d v="2015-11-27T01:00:00"/>
    <x v="1212"/>
    <x v="437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x v="1213"/>
    <n v="1482862100"/>
    <b v="0"/>
    <n v="108"/>
    <b v="1"/>
    <s v="photography/photobooks"/>
    <n v="102.23076923076924"/>
    <n v="61.527777777777779"/>
    <x v="8"/>
    <s v="photobooks"/>
    <d v="2017-01-31T18:08:20"/>
    <x v="1213"/>
    <x v="6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x v="1214"/>
    <n v="1428696605"/>
    <b v="0"/>
    <n v="25"/>
    <b v="1"/>
    <s v="photography/photobooks"/>
    <n v="131.80000000000001"/>
    <n v="105.44"/>
    <x v="8"/>
    <s v="photobooks"/>
    <d v="2015-06-09T20:10:05"/>
    <x v="1214"/>
    <x v="14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x v="1215"/>
    <n v="1398895756"/>
    <b v="0"/>
    <n v="549"/>
    <b v="1"/>
    <s v="photography/photobooks"/>
    <n v="786.0802000000001"/>
    <n v="71.592003642987251"/>
    <x v="8"/>
    <s v="photobooks"/>
    <d v="2014-05-30T22:09:16"/>
    <x v="1215"/>
    <x v="1"/>
  </r>
  <r>
    <n v="1216"/>
    <s v="In Training: a book of Bonsai photographs"/>
    <s v="A fine art photography book taking a new look at the art of bonsai."/>
    <x v="32"/>
    <n v="20398"/>
    <x v="0"/>
    <s v="US"/>
    <s v="USD"/>
    <x v="1216"/>
    <n v="1441032457"/>
    <b v="0"/>
    <n v="222"/>
    <b v="1"/>
    <s v="photography/photobooks"/>
    <n v="145.70000000000002"/>
    <n v="91.882882882882882"/>
    <x v="8"/>
    <s v="photobooks"/>
    <d v="2015-10-02T23:03:00"/>
    <x v="1216"/>
    <x v="438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x v="1217"/>
    <n v="1465932340"/>
    <b v="0"/>
    <n v="183"/>
    <b v="1"/>
    <s v="photography/photobooks"/>
    <n v="102.60000000000001"/>
    <n v="148.57377049180329"/>
    <x v="8"/>
    <s v="photobooks"/>
    <d v="2016-07-14T19:25:40"/>
    <x v="1217"/>
    <x v="1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x v="1218"/>
    <n v="1443714800"/>
    <b v="0"/>
    <n v="89"/>
    <b v="1"/>
    <s v="photography/photobooks"/>
    <n v="172.27777777777777"/>
    <n v="174.2134831460674"/>
    <x v="8"/>
    <s v="photobooks"/>
    <d v="2015-11-01T03:00:00"/>
    <x v="1218"/>
    <x v="439"/>
  </r>
  <r>
    <n v="1219"/>
    <s v="The Box"/>
    <s v="The Box is a fine art book of Ron Amato's innovative and seductive photography project."/>
    <x v="229"/>
    <n v="26024"/>
    <x v="0"/>
    <s v="US"/>
    <s v="USD"/>
    <x v="1219"/>
    <n v="1474369513"/>
    <b v="0"/>
    <n v="253"/>
    <b v="1"/>
    <s v="photography/photobooks"/>
    <n v="159.16819571865443"/>
    <n v="102.86166007905139"/>
    <x v="8"/>
    <s v="photobooks"/>
    <d v="2016-10-20T11:05:13"/>
    <x v="1219"/>
    <x v="1"/>
  </r>
  <r>
    <n v="1220"/>
    <s v="All The People"/>
    <s v="A beautiful photo art book of portraits and conversations with people that may expand your idea of gender."/>
    <x v="36"/>
    <n v="15565"/>
    <x v="0"/>
    <s v="DE"/>
    <s v="EUR"/>
    <x v="1220"/>
    <n v="1437923112"/>
    <b v="0"/>
    <n v="140"/>
    <b v="1"/>
    <s v="photography/photobooks"/>
    <n v="103.76666666666668"/>
    <n v="111.17857142857143"/>
    <x v="8"/>
    <s v="photobooks"/>
    <d v="2015-08-25T15:05:12"/>
    <x v="1220"/>
    <x v="1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x v="1221"/>
    <n v="1478431488"/>
    <b v="0"/>
    <n v="103"/>
    <b v="1"/>
    <s v="photography/photobooks"/>
    <n v="111.40954545454547"/>
    <n v="23.796213592233013"/>
    <x v="8"/>
    <s v="photobooks"/>
    <d v="2016-12-04T00:00:00"/>
    <x v="1221"/>
    <x v="440"/>
  </r>
  <r>
    <n v="1222"/>
    <s v="Project Pilgrim"/>
    <s v="Project Pilgrim is my effort to work towards normalizing mental health."/>
    <x v="23"/>
    <n v="11215"/>
    <x v="0"/>
    <s v="CA"/>
    <s v="CAD"/>
    <x v="1222"/>
    <n v="1456852647"/>
    <b v="0"/>
    <n v="138"/>
    <b v="1"/>
    <s v="photography/photobooks"/>
    <n v="280.375"/>
    <n v="81.268115942028984"/>
    <x v="8"/>
    <s v="photobooks"/>
    <d v="2016-04-01T04:00:00"/>
    <x v="1222"/>
    <x v="441"/>
  </r>
  <r>
    <n v="1223"/>
    <s v="YOSEMITE PEOPLE"/>
    <s v="A photography book focusing on the people rather than the nature at Yosemite National Park."/>
    <x v="230"/>
    <n v="22197"/>
    <x v="0"/>
    <s v="US"/>
    <s v="USD"/>
    <x v="1223"/>
    <n v="1476159309"/>
    <b v="0"/>
    <n v="191"/>
    <b v="1"/>
    <s v="photography/photobooks"/>
    <n v="112.10606060606061"/>
    <n v="116.21465968586388"/>
    <x v="8"/>
    <s v="photobooks"/>
    <d v="2016-11-10T05:15:09"/>
    <x v="1223"/>
    <x v="13"/>
  </r>
  <r>
    <n v="1224"/>
    <s v="&quot;I Dreamed Last Night&quot; Album (Canceled)"/>
    <s v="Modern Celtic influenced CD.  Help me finish what I started before the stroke."/>
    <x v="36"/>
    <n v="1060"/>
    <x v="1"/>
    <s v="US"/>
    <s v="USD"/>
    <x v="1224"/>
    <n v="1396876302"/>
    <b v="0"/>
    <n v="18"/>
    <b v="0"/>
    <s v="music/world music"/>
    <n v="7.0666666666666673"/>
    <n v="58.888888888888886"/>
    <x v="4"/>
    <s v="world music"/>
    <d v="2014-06-06T13:11:42"/>
    <x v="1224"/>
    <x v="1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x v="1225"/>
    <n v="1377294278"/>
    <b v="0"/>
    <n v="3"/>
    <b v="0"/>
    <s v="music/world music"/>
    <n v="4.3999999999999995"/>
    <n v="44"/>
    <x v="4"/>
    <s v="world music"/>
    <d v="2013-10-22T21:44:38"/>
    <x v="1225"/>
    <x v="1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x v="1226"/>
    <n v="1395089981"/>
    <b v="0"/>
    <n v="40"/>
    <b v="0"/>
    <s v="music/world music"/>
    <n v="3.8739999999999997"/>
    <n v="48.424999999999997"/>
    <x v="4"/>
    <s v="world music"/>
    <d v="2014-04-21T01:00:00"/>
    <x v="1226"/>
    <x v="442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x v="1227"/>
    <n v="1404770616"/>
    <b v="0"/>
    <n v="0"/>
    <b v="0"/>
    <s v="music/world music"/>
    <n v="0"/>
    <n v="0"/>
    <x v="4"/>
    <s v="world music"/>
    <d v="2014-08-07T07:00:00"/>
    <x v="1227"/>
    <x v="44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x v="1228"/>
    <n v="1312047008"/>
    <b v="0"/>
    <n v="24"/>
    <b v="0"/>
    <s v="music/world music"/>
    <n v="29.299999999999997"/>
    <n v="61.041666666666664"/>
    <x v="4"/>
    <s v="world music"/>
    <d v="2011-09-28T17:30:08"/>
    <x v="1228"/>
    <x v="14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x v="1229"/>
    <n v="1331982127"/>
    <b v="0"/>
    <n v="1"/>
    <b v="0"/>
    <s v="music/world music"/>
    <n v="0.90909090909090906"/>
    <n v="25"/>
    <x v="4"/>
    <s v="world music"/>
    <d v="2012-04-16T16:00:00"/>
    <x v="1229"/>
    <x v="444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x v="1230"/>
    <n v="1295997630"/>
    <b v="0"/>
    <n v="0"/>
    <b v="0"/>
    <s v="music/world music"/>
    <n v="0"/>
    <n v="0"/>
    <x v="4"/>
    <s v="world music"/>
    <d v="2011-02-24T23:20:30"/>
    <x v="1230"/>
    <x v="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x v="1231"/>
    <n v="1436394968"/>
    <b v="0"/>
    <n v="0"/>
    <b v="0"/>
    <s v="music/world music"/>
    <n v="0"/>
    <n v="0"/>
    <x v="4"/>
    <s v="world music"/>
    <d v="2015-08-28T01:00:00"/>
    <x v="1231"/>
    <x v="445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x v="1232"/>
    <n v="1377030070"/>
    <b v="0"/>
    <n v="1"/>
    <b v="0"/>
    <s v="music/world music"/>
    <n v="0.8"/>
    <n v="40"/>
    <x v="4"/>
    <s v="world music"/>
    <d v="2013-10-06T20:21:10"/>
    <x v="1232"/>
    <x v="446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x v="1233"/>
    <n v="1328049974"/>
    <b v="0"/>
    <n v="6"/>
    <b v="0"/>
    <s v="music/world music"/>
    <n v="11.600000000000001"/>
    <n v="19.333333333333332"/>
    <x v="4"/>
    <s v="world music"/>
    <d v="2012-02-21T22:46:14"/>
    <x v="1233"/>
    <x v="3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x v="1234"/>
    <n v="1420311342"/>
    <b v="0"/>
    <n v="0"/>
    <b v="0"/>
    <s v="music/world music"/>
    <n v="0"/>
    <n v="0"/>
    <x v="4"/>
    <s v="world music"/>
    <d v="2015-02-02T18:55:42"/>
    <x v="1234"/>
    <x v="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x v="1235"/>
    <n v="1383621299"/>
    <b v="0"/>
    <n v="6"/>
    <b v="0"/>
    <s v="music/world music"/>
    <n v="2.7873639500929119"/>
    <n v="35"/>
    <x v="4"/>
    <s v="world music"/>
    <d v="2013-12-15T03:14:59"/>
    <x v="1235"/>
    <x v="4"/>
  </r>
  <r>
    <n v="1236"/>
    <s v="&quot;Volando&quot; CD Release (Canceled)"/>
    <s v="Raising money to give the musicians their due."/>
    <x v="30"/>
    <n v="0"/>
    <x v="1"/>
    <s v="US"/>
    <s v="USD"/>
    <x v="1236"/>
    <n v="1342801164"/>
    <b v="0"/>
    <n v="0"/>
    <b v="0"/>
    <s v="music/world music"/>
    <n v="0"/>
    <n v="0"/>
    <x v="4"/>
    <s v="world music"/>
    <d v="2012-07-28T16:00:00"/>
    <x v="1236"/>
    <x v="447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x v="1237"/>
    <n v="1344062865"/>
    <b v="0"/>
    <n v="0"/>
    <b v="0"/>
    <s v="music/world music"/>
    <n v="0"/>
    <n v="0"/>
    <x v="4"/>
    <s v="world music"/>
    <d v="2012-08-24T06:47:45"/>
    <x v="1237"/>
    <x v="52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x v="1238"/>
    <n v="1310049536"/>
    <b v="0"/>
    <n v="3"/>
    <b v="0"/>
    <s v="music/world music"/>
    <n v="17.8"/>
    <n v="59.333333333333336"/>
    <x v="4"/>
    <s v="world music"/>
    <d v="2011-08-06T14:38:56"/>
    <x v="1238"/>
    <x v="1"/>
  </r>
  <r>
    <n v="1239"/>
    <s v="Help Calmenco! finance new CD and Tour (Canceled)"/>
    <s v="Please consider helping us with our new CD and Riverdance Tour"/>
    <x v="30"/>
    <n v="0"/>
    <x v="1"/>
    <s v="US"/>
    <s v="USD"/>
    <x v="1239"/>
    <n v="1323212767"/>
    <b v="0"/>
    <n v="0"/>
    <b v="0"/>
    <s v="music/world music"/>
    <n v="0"/>
    <n v="0"/>
    <x v="4"/>
    <s v="world music"/>
    <d v="2012-01-05T23:06:07"/>
    <x v="1239"/>
    <x v="1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x v="1240"/>
    <n v="1368579457"/>
    <b v="0"/>
    <n v="8"/>
    <b v="0"/>
    <s v="music/world music"/>
    <n v="3.0124999999999997"/>
    <n v="30.125"/>
    <x v="4"/>
    <s v="world music"/>
    <d v="2013-07-12T21:51:00"/>
    <x v="1240"/>
    <x v="448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x v="1241"/>
    <n v="1413057980"/>
    <b v="0"/>
    <n v="34"/>
    <b v="0"/>
    <s v="music/world music"/>
    <n v="50.739999999999995"/>
    <n v="74.617647058823536"/>
    <x v="4"/>
    <s v="world music"/>
    <d v="2014-11-03T05:59:00"/>
    <x v="1241"/>
    <x v="449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x v="1242"/>
    <n v="1314417502"/>
    <b v="0"/>
    <n v="1"/>
    <b v="0"/>
    <s v="music/world music"/>
    <n v="0.54884742041712409"/>
    <n v="5"/>
    <x v="4"/>
    <s v="world music"/>
    <d v="2011-09-11T13:18:00"/>
    <x v="1242"/>
    <x v="45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x v="1243"/>
    <n v="1304888771"/>
    <b v="0"/>
    <n v="38"/>
    <b v="0"/>
    <s v="music/world music"/>
    <n v="14.091666666666667"/>
    <n v="44.5"/>
    <x v="4"/>
    <s v="world music"/>
    <d v="2011-07-08T21:00:00"/>
    <x v="1243"/>
    <x v="45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x v="1244"/>
    <n v="1363981723"/>
    <b v="1"/>
    <n v="45"/>
    <b v="1"/>
    <s v="music/rock"/>
    <n v="103.8"/>
    <n v="46.133333333333333"/>
    <x v="4"/>
    <s v="rock"/>
    <d v="2013-04-22T21:00:00"/>
    <x v="1244"/>
    <x v="452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x v="1245"/>
    <n v="1400163834"/>
    <b v="1"/>
    <n v="17"/>
    <b v="1"/>
    <s v="music/rock"/>
    <n v="120.24999999999999"/>
    <n v="141.47058823529412"/>
    <x v="4"/>
    <s v="rock"/>
    <d v="2014-06-14T14:23:54"/>
    <x v="1245"/>
    <x v="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x v="1246"/>
    <n v="1319245349"/>
    <b v="1"/>
    <n v="31"/>
    <b v="1"/>
    <s v="music/rock"/>
    <n v="117"/>
    <n v="75.483870967741936"/>
    <x v="4"/>
    <s v="rock"/>
    <d v="2011-12-06T02:02:29"/>
    <x v="1246"/>
    <x v="73"/>
  </r>
  <r>
    <n v="1247"/>
    <s v="BRAIN DEAD to record debut EP with SLAYER producer!"/>
    <s v="BRAIN DEAD is going to record their debut EP and they need your help, Bozos!"/>
    <x v="8"/>
    <n v="4275"/>
    <x v="0"/>
    <s v="US"/>
    <s v="USD"/>
    <x v="1247"/>
    <n v="1365231655"/>
    <b v="1"/>
    <n v="50"/>
    <b v="1"/>
    <s v="music/rock"/>
    <n v="122.14285714285715"/>
    <n v="85.5"/>
    <x v="4"/>
    <s v="rock"/>
    <d v="2013-05-06T07:00:55"/>
    <x v="1247"/>
    <x v="1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x v="1248"/>
    <n v="1399563953"/>
    <b v="1"/>
    <n v="59"/>
    <b v="1"/>
    <s v="music/rock"/>
    <n v="151.63999999999999"/>
    <n v="64.254237288135599"/>
    <x v="4"/>
    <s v="rock"/>
    <d v="2014-06-13T06:59:00"/>
    <x v="1248"/>
    <x v="45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x v="1249"/>
    <n v="1339091211"/>
    <b v="1"/>
    <n v="81"/>
    <b v="1"/>
    <s v="music/rock"/>
    <n v="104.44"/>
    <n v="64.46913580246914"/>
    <x v="4"/>
    <s v="rock"/>
    <d v="2012-07-07T17:46:51"/>
    <x v="1249"/>
    <x v="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x v="1250"/>
    <n v="1406129131"/>
    <b v="1"/>
    <n v="508"/>
    <b v="1"/>
    <s v="music/rock"/>
    <n v="200.15333333333331"/>
    <n v="118.2007874015748"/>
    <x v="4"/>
    <s v="rock"/>
    <d v="2014-09-06T15:25:31"/>
    <x v="1250"/>
    <x v="26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x v="1251"/>
    <n v="1311795167"/>
    <b v="1"/>
    <n v="74"/>
    <b v="1"/>
    <s v="music/rock"/>
    <n v="101.8"/>
    <n v="82.540540540540547"/>
    <x v="4"/>
    <s v="rock"/>
    <d v="2011-09-25T19:32:47"/>
    <x v="1251"/>
    <x v="14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x v="1252"/>
    <n v="1380238969"/>
    <b v="1"/>
    <n v="141"/>
    <b v="1"/>
    <s v="music/rock"/>
    <n v="137.65714285714284"/>
    <n v="34.170212765957444"/>
    <x v="4"/>
    <s v="rock"/>
    <d v="2013-10-24T23:42:49"/>
    <x v="1252"/>
    <x v="27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x v="1253"/>
    <n v="1407178107"/>
    <b v="1"/>
    <n v="711"/>
    <b v="1"/>
    <s v="music/rock"/>
    <n v="303833.2"/>
    <n v="42.73322081575246"/>
    <x v="4"/>
    <s v="rock"/>
    <d v="2014-09-03T18:48:27"/>
    <x v="1253"/>
    <x v="1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x v="1254"/>
    <n v="1288968886"/>
    <b v="1"/>
    <n v="141"/>
    <b v="1"/>
    <s v="music/rock"/>
    <n v="198.85074626865671"/>
    <n v="94.489361702127653"/>
    <x v="4"/>
    <s v="rock"/>
    <d v="2011-01-01T04:59:00"/>
    <x v="1254"/>
    <x v="4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x v="1255"/>
    <n v="1383337052"/>
    <b v="1"/>
    <n v="109"/>
    <b v="1"/>
    <s v="music/rock"/>
    <n v="202.36666666666667"/>
    <n v="55.697247706422019"/>
    <x v="4"/>
    <s v="rock"/>
    <d v="2013-12-01T21:17:32"/>
    <x v="1255"/>
    <x v="13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x v="1256"/>
    <n v="1326492231"/>
    <b v="1"/>
    <n v="361"/>
    <b v="1"/>
    <s v="music/rock"/>
    <n v="117.96376666666666"/>
    <n v="98.030831024930734"/>
    <x v="4"/>
    <s v="rock"/>
    <d v="2012-02-12T22:03:51"/>
    <x v="1256"/>
    <x v="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x v="1257"/>
    <n v="1297562590"/>
    <b v="1"/>
    <n v="176"/>
    <b v="1"/>
    <s v="music/rock"/>
    <n v="294.72727272727275"/>
    <n v="92.102272727272734"/>
    <x v="4"/>
    <s v="rock"/>
    <d v="2011-04-03T01:03:10"/>
    <x v="1257"/>
    <x v="455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x v="1258"/>
    <n v="1375368012"/>
    <b v="1"/>
    <n v="670"/>
    <b v="1"/>
    <s v="music/rock"/>
    <n v="213.14633333333336"/>
    <n v="38.175462686567165"/>
    <x v="4"/>
    <s v="rock"/>
    <d v="2013-08-31T14:40:12"/>
    <x v="1258"/>
    <x v="1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x v="1259"/>
    <n v="1399504664"/>
    <b v="1"/>
    <n v="96"/>
    <b v="1"/>
    <s v="music/rock"/>
    <n v="104.24"/>
    <n v="27.145833333333332"/>
    <x v="4"/>
    <s v="rock"/>
    <d v="2014-06-09T03:59:00"/>
    <x v="1259"/>
    <x v="456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x v="1260"/>
    <n v="1390853620"/>
    <b v="1"/>
    <n v="74"/>
    <b v="1"/>
    <s v="music/rock"/>
    <n v="113.66666666666667"/>
    <n v="50.689189189189186"/>
    <x v="4"/>
    <s v="rock"/>
    <d v="2014-02-26T20:13:40"/>
    <x v="1260"/>
    <x v="1"/>
  </r>
  <r>
    <n v="1261"/>
    <s v="The Puget EP's Vinyl Release"/>
    <s v="We just recorded a stellar EP and we're trying to put it out on vinyl.  Can you help these punx out?"/>
    <x v="13"/>
    <n v="2025"/>
    <x v="0"/>
    <s v="US"/>
    <s v="USD"/>
    <x v="1261"/>
    <n v="1388391227"/>
    <b v="1"/>
    <n v="52"/>
    <b v="1"/>
    <s v="music/rock"/>
    <n v="101.25"/>
    <n v="38.942307692307693"/>
    <x v="4"/>
    <s v="rock"/>
    <d v="2014-01-29T08:13:47"/>
    <x v="1261"/>
    <x v="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x v="1262"/>
    <n v="1389982692"/>
    <b v="1"/>
    <n v="105"/>
    <b v="1"/>
    <s v="music/rock"/>
    <n v="125.41538461538462"/>
    <n v="77.638095238095232"/>
    <x v="4"/>
    <s v="rock"/>
    <d v="2014-02-16T18:18:12"/>
    <x v="1262"/>
    <x v="1"/>
  </r>
  <r>
    <n v="1263"/>
    <s v="New Tropic Bombs EP ~ &quot;Return to Bomber Bay&quot;"/>
    <s v="A fresh batch of chaos from Toledo, Ohio's reggae-rockers, Tropic Bombs!"/>
    <x v="15"/>
    <n v="1785"/>
    <x v="0"/>
    <s v="US"/>
    <s v="USD"/>
    <x v="1263"/>
    <n v="1393034470"/>
    <b v="1"/>
    <n v="41"/>
    <b v="1"/>
    <s v="music/rock"/>
    <n v="119"/>
    <n v="43.536585365853661"/>
    <x v="4"/>
    <s v="rock"/>
    <d v="2014-03-29T01:00:00"/>
    <x v="1263"/>
    <x v="457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x v="1264"/>
    <n v="1380556483"/>
    <b v="1"/>
    <n v="34"/>
    <b v="1"/>
    <s v="music/rock"/>
    <n v="166.46153846153845"/>
    <n v="31.823529411764707"/>
    <x v="4"/>
    <s v="rock"/>
    <d v="2013-10-29T15:54:43"/>
    <x v="1264"/>
    <x v="257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x v="1265"/>
    <n v="1287071015"/>
    <b v="1"/>
    <n v="66"/>
    <b v="1"/>
    <s v="music/rock"/>
    <n v="119.14771428571429"/>
    <n v="63.184393939393942"/>
    <x v="4"/>
    <s v="rock"/>
    <d v="2010-11-30T15:43:35"/>
    <x v="1265"/>
    <x v="446"/>
  </r>
  <r>
    <n v="1266"/>
    <s v="Sensory Station's First EP"/>
    <s v="We are looking to record our first EP produced by Aaron Harris (ISIS/Palms) at Studio West."/>
    <x v="196"/>
    <n v="9545"/>
    <x v="0"/>
    <s v="US"/>
    <s v="USD"/>
    <x v="1266"/>
    <n v="1386882145"/>
    <b v="1"/>
    <n v="50"/>
    <b v="1"/>
    <s v="music/rock"/>
    <n v="100.47368421052632"/>
    <n v="190.9"/>
    <x v="4"/>
    <s v="rock"/>
    <d v="2014-01-11T21:02:25"/>
    <x v="1266"/>
    <x v="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x v="1267"/>
    <n v="1372082558"/>
    <b v="1"/>
    <n v="159"/>
    <b v="1"/>
    <s v="music/rock"/>
    <n v="101.8"/>
    <n v="140.85534591194968"/>
    <x v="4"/>
    <s v="rock"/>
    <d v="2013-07-24T14:02:38"/>
    <x v="1267"/>
    <x v="1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x v="1268"/>
    <n v="1377116247"/>
    <b v="1"/>
    <n v="182"/>
    <b v="1"/>
    <s v="music/rock"/>
    <n v="116.66666666666667"/>
    <n v="76.92307692307692"/>
    <x v="4"/>
    <s v="rock"/>
    <d v="2013-09-20T20:17:27"/>
    <x v="1268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x v="1269"/>
    <n v="1458157512"/>
    <b v="1"/>
    <n v="206"/>
    <b v="1"/>
    <s v="music/rock"/>
    <n v="108.64893617021276"/>
    <n v="99.15533980582525"/>
    <x v="4"/>
    <s v="rock"/>
    <d v="2016-04-16T00:00:00"/>
    <x v="1269"/>
    <x v="458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x v="1270"/>
    <n v="1327523642"/>
    <b v="1"/>
    <n v="169"/>
    <b v="1"/>
    <s v="music/rock"/>
    <n v="114.72"/>
    <n v="67.881656804733723"/>
    <x v="4"/>
    <s v="rock"/>
    <d v="2012-03-25T19:34:02"/>
    <x v="1270"/>
    <x v="8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x v="1271"/>
    <n v="1381767859"/>
    <b v="1"/>
    <n v="31"/>
    <b v="1"/>
    <s v="music/rock"/>
    <n v="101.8"/>
    <n v="246.29032258064515"/>
    <x v="4"/>
    <s v="rock"/>
    <d v="2013-11-13T17:24:19"/>
    <x v="1271"/>
    <x v="13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x v="1272"/>
    <n v="1270576379"/>
    <b v="1"/>
    <n v="28"/>
    <b v="1"/>
    <s v="music/rock"/>
    <n v="106"/>
    <n v="189.28571428571428"/>
    <x v="4"/>
    <s v="rock"/>
    <d v="2010-06-15T04:00:00"/>
    <x v="1272"/>
    <x v="459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x v="1273"/>
    <n v="1406914291"/>
    <b v="1"/>
    <n v="54"/>
    <b v="1"/>
    <s v="music/rock"/>
    <n v="103.49999999999999"/>
    <n v="76.666666666666671"/>
    <x v="4"/>
    <s v="rock"/>
    <d v="2014-08-31T17:31:31"/>
    <x v="1273"/>
    <x v="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x v="1274"/>
    <n v="1343320425"/>
    <b v="1"/>
    <n v="467"/>
    <b v="1"/>
    <s v="music/rock"/>
    <n v="154.97535999999999"/>
    <n v="82.963254817987149"/>
    <x v="4"/>
    <s v="rock"/>
    <d v="2012-08-30T16:33:45"/>
    <x v="1274"/>
    <x v="6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x v="1275"/>
    <n v="1372884587"/>
    <b v="1"/>
    <n v="389"/>
    <b v="1"/>
    <s v="music/rock"/>
    <n v="162.14066666666668"/>
    <n v="62.522107969151669"/>
    <x v="4"/>
    <s v="rock"/>
    <d v="2013-08-07T20:49:47"/>
    <x v="1275"/>
    <x v="6"/>
  </r>
  <r>
    <n v="1276"/>
    <s v="MR. DREAM GOES TO JAIL"/>
    <s v="Sponsor this Brooklyn punk band's debut seven-inch, MR. DREAM GOES TO JAIL."/>
    <x v="9"/>
    <n v="3132.63"/>
    <x v="0"/>
    <s v="US"/>
    <s v="USD"/>
    <x v="1276"/>
    <n v="1247504047"/>
    <b v="1"/>
    <n v="68"/>
    <b v="1"/>
    <s v="music/rock"/>
    <n v="104.42100000000001"/>
    <n v="46.06808823529412"/>
    <x v="4"/>
    <s v="rock"/>
    <d v="2009-09-01T04:00:00"/>
    <x v="1276"/>
    <x v="46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x v="1277"/>
    <n v="1343741347"/>
    <b v="1"/>
    <n v="413"/>
    <b v="1"/>
    <s v="music/rock"/>
    <n v="106.12433333333333"/>
    <n v="38.543946731234868"/>
    <x v="4"/>
    <s v="rock"/>
    <d v="2012-09-04T13:29:07"/>
    <x v="1277"/>
    <x v="6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x v="1278"/>
    <n v="1401196766"/>
    <b v="1"/>
    <n v="190"/>
    <b v="1"/>
    <s v="music/rock"/>
    <n v="154.93846153846152"/>
    <n v="53.005263157894738"/>
    <x v="4"/>
    <s v="rock"/>
    <d v="2014-06-25T02:00:00"/>
    <x v="1278"/>
    <x v="46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x v="1279"/>
    <n v="1392171770"/>
    <b v="1"/>
    <n v="189"/>
    <b v="1"/>
    <s v="music/rock"/>
    <n v="110.77157238734421"/>
    <n v="73.355396825396824"/>
    <x v="4"/>
    <s v="rock"/>
    <d v="2014-03-24T01:22:50"/>
    <x v="1279"/>
    <x v="17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x v="1280"/>
    <n v="1291227054"/>
    <b v="1"/>
    <n v="130"/>
    <b v="1"/>
    <s v="music/rock"/>
    <n v="110.91186666666665"/>
    <n v="127.97523076923076"/>
    <x v="4"/>
    <s v="rock"/>
    <d v="2011-03-01T18:10:54"/>
    <x v="1280"/>
    <x v="462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x v="1281"/>
    <n v="1373305836"/>
    <b v="1"/>
    <n v="74"/>
    <b v="1"/>
    <s v="music/rock"/>
    <n v="110.71428571428572"/>
    <n v="104.72972972972973"/>
    <x v="4"/>
    <s v="rock"/>
    <d v="2013-07-28T17:50:36"/>
    <x v="1281"/>
    <x v="52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x v="1282"/>
    <n v="1383909855"/>
    <b v="1"/>
    <n v="274"/>
    <b v="1"/>
    <s v="music/rock"/>
    <n v="123.61333333333333"/>
    <n v="67.671532846715323"/>
    <x v="4"/>
    <s v="rock"/>
    <d v="2013-12-09T04:59:00"/>
    <x v="1282"/>
    <x v="463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x v="1283"/>
    <n v="1360948389"/>
    <b v="1"/>
    <n v="22"/>
    <b v="1"/>
    <s v="music/rock"/>
    <n v="211.05"/>
    <n v="95.931818181818187"/>
    <x v="4"/>
    <s v="rock"/>
    <d v="2013-03-11T04:00:00"/>
    <x v="1283"/>
    <x v="46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x v="1284"/>
    <n v="1481175482"/>
    <b v="0"/>
    <n v="31"/>
    <b v="1"/>
    <s v="theater/plays"/>
    <n v="101"/>
    <n v="65.161290322580641"/>
    <x v="1"/>
    <s v="plays"/>
    <d v="2016-12-31T16:59:00"/>
    <x v="1284"/>
    <x v="465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x v="1285"/>
    <n v="1433512775"/>
    <b v="0"/>
    <n v="63"/>
    <b v="1"/>
    <s v="theater/plays"/>
    <n v="101.64999999999999"/>
    <n v="32.269841269841272"/>
    <x v="1"/>
    <s v="plays"/>
    <d v="2015-06-20T13:59:35"/>
    <x v="1285"/>
    <x v="2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x v="1286"/>
    <n v="1423041227"/>
    <b v="0"/>
    <n v="20"/>
    <b v="1"/>
    <s v="theater/plays"/>
    <n v="108.33333333333333"/>
    <n v="81.25"/>
    <x v="1"/>
    <s v="plays"/>
    <d v="2015-02-17T14:00:00"/>
    <x v="1286"/>
    <x v="46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x v="1287"/>
    <n v="1428936856"/>
    <b v="0"/>
    <n v="25"/>
    <b v="1"/>
    <s v="theater/plays"/>
    <n v="242"/>
    <n v="24.2"/>
    <x v="1"/>
    <s v="plays"/>
    <d v="2015-06-12T14:54:16"/>
    <x v="1287"/>
    <x v="14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x v="1288"/>
    <n v="1468122163"/>
    <b v="0"/>
    <n v="61"/>
    <b v="1"/>
    <s v="theater/plays"/>
    <n v="100.44999999999999"/>
    <n v="65.868852459016395"/>
    <x v="1"/>
    <s v="plays"/>
    <d v="2016-08-10T04:00:00"/>
    <x v="1288"/>
    <x v="467"/>
  </r>
  <r>
    <n v="1289"/>
    <s v="No Brains for Dinner"/>
    <s v="A chilling original Edwardian Comedy of errors and foolishness made for the Patrick Henry College stage."/>
    <x v="15"/>
    <n v="1876"/>
    <x v="0"/>
    <s v="US"/>
    <s v="USD"/>
    <x v="1289"/>
    <n v="1480907645"/>
    <b v="0"/>
    <n v="52"/>
    <b v="1"/>
    <s v="theater/plays"/>
    <n v="125.06666666666666"/>
    <n v="36.07692307692308"/>
    <x v="1"/>
    <s v="plays"/>
    <d v="2017-01-04T03:14:05"/>
    <x v="1289"/>
    <x v="1"/>
  </r>
  <r>
    <n v="1290"/>
    <s v="I Died... I Came Back, ... Whatever"/>
    <s v="Sometimes your Heart has to STOP for your Life to START."/>
    <x v="8"/>
    <n v="3800"/>
    <x v="0"/>
    <s v="US"/>
    <s v="USD"/>
    <x v="1290"/>
    <n v="1427121931"/>
    <b v="0"/>
    <n v="86"/>
    <b v="1"/>
    <s v="theater/plays"/>
    <n v="108.57142857142857"/>
    <n v="44.186046511627907"/>
    <x v="1"/>
    <s v="plays"/>
    <d v="2015-04-23T06:59:00"/>
    <x v="1290"/>
    <x v="468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x v="1291"/>
    <n v="1425224391"/>
    <b v="0"/>
    <n v="42"/>
    <b v="1"/>
    <s v="theater/plays"/>
    <n v="145.70000000000002"/>
    <n v="104.07142857142857"/>
    <x v="1"/>
    <s v="plays"/>
    <d v="2015-04-07T07:00:00"/>
    <x v="1291"/>
    <x v="469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x v="1292"/>
    <n v="1441822828"/>
    <b v="0"/>
    <n v="52"/>
    <b v="1"/>
    <s v="theater/plays"/>
    <n v="110.00000000000001"/>
    <n v="35.96153846153846"/>
    <x v="1"/>
    <s v="plays"/>
    <d v="2015-10-06T22:59:00"/>
    <x v="1292"/>
    <x v="47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x v="1293"/>
    <n v="1444927771"/>
    <b v="0"/>
    <n v="120"/>
    <b v="1"/>
    <s v="theater/plays"/>
    <n v="102.23333333333333"/>
    <n v="127.79166666666667"/>
    <x v="1"/>
    <s v="plays"/>
    <d v="2015-11-14T17:49:31"/>
    <x v="1293"/>
    <x v="13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x v="1294"/>
    <n v="1443696797"/>
    <b v="0"/>
    <n v="22"/>
    <b v="1"/>
    <s v="theater/plays"/>
    <n v="122"/>
    <n v="27.727272727272727"/>
    <x v="1"/>
    <s v="plays"/>
    <d v="2015-10-19T11:00:00"/>
    <x v="1294"/>
    <x v="471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x v="1295"/>
    <n v="1435585497"/>
    <b v="0"/>
    <n v="64"/>
    <b v="1"/>
    <s v="theater/plays"/>
    <n v="101.96000000000001"/>
    <n v="39.828125"/>
    <x v="1"/>
    <s v="plays"/>
    <d v="2015-07-29T17:00:00"/>
    <x v="1295"/>
    <x v="472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x v="1296"/>
    <n v="1456189973"/>
    <b v="0"/>
    <n v="23"/>
    <b v="1"/>
    <s v="theater/plays"/>
    <n v="141.1764705882353"/>
    <n v="52.173913043478258"/>
    <x v="1"/>
    <s v="plays"/>
    <d v="2016-03-14T00:12:53"/>
    <x v="1296"/>
    <x v="47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x v="1297"/>
    <n v="1459533358"/>
    <b v="0"/>
    <n v="238"/>
    <b v="1"/>
    <s v="theater/plays"/>
    <n v="109.52500000000001"/>
    <n v="92.037815126050418"/>
    <x v="1"/>
    <s v="plays"/>
    <d v="2016-05-01T17:55:58"/>
    <x v="1297"/>
    <x v="1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x v="1298"/>
    <n v="1459268432"/>
    <b v="0"/>
    <n v="33"/>
    <b v="1"/>
    <s v="theater/plays"/>
    <n v="104.65"/>
    <n v="63.424242424242422"/>
    <x v="1"/>
    <s v="plays"/>
    <d v="2016-04-28T16:20:32"/>
    <x v="1298"/>
    <x v="1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x v="1299"/>
    <n v="1434310359"/>
    <b v="0"/>
    <n v="32"/>
    <b v="1"/>
    <s v="theater/plays"/>
    <n v="124"/>
    <n v="135.625"/>
    <x v="1"/>
    <s v="plays"/>
    <d v="2015-07-14T19:32:39"/>
    <x v="1299"/>
    <x v="1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x v="1300"/>
    <n v="1461427938"/>
    <b v="0"/>
    <n v="24"/>
    <b v="1"/>
    <s v="theater/plays"/>
    <n v="135"/>
    <n v="168.75"/>
    <x v="1"/>
    <s v="plays"/>
    <d v="2016-06-01T18:57:00"/>
    <x v="1300"/>
    <x v="474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x v="1301"/>
    <n v="1436551178"/>
    <b v="0"/>
    <n v="29"/>
    <b v="1"/>
    <s v="theater/plays"/>
    <n v="102.75000000000001"/>
    <n v="70.862068965517238"/>
    <x v="1"/>
    <s v="plays"/>
    <d v="2015-07-21T03:00:00"/>
    <x v="1301"/>
    <x v="475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x v="1302"/>
    <n v="1477963411"/>
    <b v="0"/>
    <n v="50"/>
    <b v="1"/>
    <s v="theater/plays"/>
    <n v="100"/>
    <n v="50"/>
    <x v="1"/>
    <s v="plays"/>
    <d v="2016-12-01T02:23:31"/>
    <x v="1302"/>
    <x v="13"/>
  </r>
  <r>
    <n v="1303"/>
    <s v="Forward Arena Theatre Company: Summer Season"/>
    <s v="Groundbreaking queer theatre."/>
    <x v="8"/>
    <n v="4559.13"/>
    <x v="0"/>
    <s v="GB"/>
    <s v="GBP"/>
    <x v="1303"/>
    <n v="1468578920"/>
    <b v="0"/>
    <n v="108"/>
    <b v="1"/>
    <s v="theater/plays"/>
    <n v="130.26085714285716"/>
    <n v="42.214166666666671"/>
    <x v="1"/>
    <s v="plays"/>
    <d v="2016-07-31T11:00:00"/>
    <x v="1303"/>
    <x v="47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x v="1304"/>
    <n v="1484196005"/>
    <b v="0"/>
    <n v="104"/>
    <b v="0"/>
    <s v="technology/wearables"/>
    <n v="39.627499999999998"/>
    <n v="152.41346153846155"/>
    <x v="2"/>
    <s v="wearables"/>
    <d v="2017-03-13T03:40:05"/>
    <x v="1304"/>
    <x v="82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x v="1305"/>
    <n v="1466611108"/>
    <b v="0"/>
    <n v="86"/>
    <b v="0"/>
    <s v="technology/wearables"/>
    <n v="25.976666666666663"/>
    <n v="90.616279069767444"/>
    <x v="2"/>
    <s v="wearables"/>
    <d v="2016-07-21T17:30:00"/>
    <x v="1305"/>
    <x v="47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x v="1306"/>
    <n v="1415098734"/>
    <b v="0"/>
    <n v="356"/>
    <b v="0"/>
    <s v="technology/wearables"/>
    <n v="65.24636363636364"/>
    <n v="201.60393258426967"/>
    <x v="2"/>
    <s v="wearables"/>
    <d v="2014-12-04T10:58:54"/>
    <x v="1306"/>
    <x v="1"/>
  </r>
  <r>
    <n v="1307"/>
    <s v="VR Card - Customized Virtual Reality Viewer (Canceled)"/>
    <s v="Get VR to Everyone with Mailable, Ready to Use Viewers"/>
    <x v="63"/>
    <n v="5757"/>
    <x v="1"/>
    <s v="US"/>
    <s v="USD"/>
    <x v="1307"/>
    <n v="1453118679"/>
    <b v="0"/>
    <n v="45"/>
    <b v="0"/>
    <s v="technology/wearables"/>
    <n v="11.514000000000001"/>
    <n v="127.93333333333334"/>
    <x v="2"/>
    <s v="wearables"/>
    <d v="2016-02-17T12:04:39"/>
    <x v="1307"/>
    <x v="1"/>
  </r>
  <r>
    <n v="1308"/>
    <s v="Boost Band: Wristband Phone Charger (Canceled)"/>
    <s v="Boost Band, a wristband that charges any device"/>
    <x v="3"/>
    <n v="1136"/>
    <x v="1"/>
    <s v="US"/>
    <s v="USD"/>
    <x v="1308"/>
    <n v="1472481812"/>
    <b v="0"/>
    <n v="38"/>
    <b v="0"/>
    <s v="technology/wearables"/>
    <n v="11.360000000000001"/>
    <n v="29.894736842105264"/>
    <x v="2"/>
    <s v="wearables"/>
    <d v="2016-10-08T14:43:32"/>
    <x v="1308"/>
    <x v="4"/>
  </r>
  <r>
    <n v="1309"/>
    <s v="CORE : Roam (Canceled)"/>
    <s v="Wicked fun and built for excitement, CORE is the safest and most versatile speaker you've ever worn."/>
    <x v="236"/>
    <n v="12879"/>
    <x v="1"/>
    <s v="US"/>
    <s v="USD"/>
    <x v="1309"/>
    <n v="1441919468"/>
    <b v="0"/>
    <n v="35"/>
    <b v="0"/>
    <s v="technology/wearables"/>
    <n v="111.99130434782609"/>
    <n v="367.97142857142859"/>
    <x v="2"/>
    <s v="wearables"/>
    <d v="2015-10-15T21:11:08"/>
    <x v="1309"/>
    <x v="6"/>
  </r>
  <r>
    <n v="1310"/>
    <s v="k5-jkt.by kiger (Canceled)"/>
    <s v="An essential hoodie that holds all sized smart phones and keep your headphone wires tangle free."/>
    <x v="22"/>
    <n v="3100"/>
    <x v="1"/>
    <s v="US"/>
    <s v="USD"/>
    <x v="1310"/>
    <n v="1467734450"/>
    <b v="0"/>
    <n v="24"/>
    <b v="0"/>
    <s v="technology/wearables"/>
    <n v="15.5"/>
    <n v="129.16666666666666"/>
    <x v="2"/>
    <s v="wearables"/>
    <d v="2016-08-19T16:00:50"/>
    <x v="1310"/>
    <x v="26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x v="1311"/>
    <n v="1477509319"/>
    <b v="0"/>
    <n v="100"/>
    <b v="0"/>
    <s v="technology/wearables"/>
    <n v="32.027999999999999"/>
    <n v="800.7"/>
    <x v="2"/>
    <s v="wearables"/>
    <d v="2016-11-30T20:15:19"/>
    <x v="1311"/>
    <x v="155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x v="1312"/>
    <n v="1426783922"/>
    <b v="0"/>
    <n v="1"/>
    <b v="0"/>
    <s v="technology/wearables"/>
    <n v="0.60869565217391308"/>
    <n v="28"/>
    <x v="2"/>
    <s v="wearables"/>
    <d v="2015-04-18T16:52:02"/>
    <x v="1312"/>
    <x v="1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x v="1313"/>
    <n v="1454432514"/>
    <b v="0"/>
    <n v="122"/>
    <b v="0"/>
    <s v="technology/wearables"/>
    <n v="31.114999999999998"/>
    <n v="102.01639344262296"/>
    <x v="2"/>
    <s v="wearables"/>
    <d v="2016-03-03T17:01:54"/>
    <x v="1313"/>
    <x v="1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x v="1314"/>
    <n v="1471881860"/>
    <b v="0"/>
    <n v="11"/>
    <b v="0"/>
    <s v="technology/wearables"/>
    <n v="1.1266666666666667"/>
    <n v="184.36363636363637"/>
    <x v="2"/>
    <s v="wearables"/>
    <d v="2016-10-21T16:04:20"/>
    <x v="1314"/>
    <x v="14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x v="1315"/>
    <n v="1443700648"/>
    <b v="0"/>
    <n v="248"/>
    <b v="0"/>
    <s v="technology/wearables"/>
    <n v="40.404000000000003"/>
    <n v="162.91935483870967"/>
    <x v="2"/>
    <s v="wearables"/>
    <d v="2015-11-06T01:00:00"/>
    <x v="1315"/>
    <x v="478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x v="1316"/>
    <n v="1453676709"/>
    <b v="0"/>
    <n v="1"/>
    <b v="0"/>
    <s v="technology/wearables"/>
    <n v="1.3333333333333333E-3"/>
    <n v="1"/>
    <x v="2"/>
    <s v="wearables"/>
    <d v="2016-02-28T23:05:09"/>
    <x v="1316"/>
    <x v="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x v="1317"/>
    <n v="1464586746"/>
    <b v="0"/>
    <n v="19"/>
    <b v="0"/>
    <s v="technology/wearables"/>
    <n v="5.7334999999999994"/>
    <n v="603.52631578947364"/>
    <x v="2"/>
    <s v="wearables"/>
    <d v="2016-07-21T14:00:00"/>
    <x v="1317"/>
    <x v="479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x v="1318"/>
    <n v="1418346172"/>
    <b v="0"/>
    <n v="135"/>
    <b v="0"/>
    <s v="technology/wearables"/>
    <n v="15.324999999999999"/>
    <n v="45.407407407407405"/>
    <x v="2"/>
    <s v="wearables"/>
    <d v="2015-01-11T01:02:52"/>
    <x v="1318"/>
    <x v="1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x v="1319"/>
    <n v="1403810965"/>
    <b v="0"/>
    <n v="9"/>
    <b v="0"/>
    <s v="technology/wearables"/>
    <n v="15.103448275862069"/>
    <n v="97.333333333333329"/>
    <x v="2"/>
    <s v="wearables"/>
    <d v="2014-07-11T16:00:00"/>
    <x v="1319"/>
    <x v="48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x v="1320"/>
    <n v="1480610046"/>
    <b v="0"/>
    <n v="3"/>
    <b v="0"/>
    <s v="technology/wearables"/>
    <n v="0.503"/>
    <n v="167.66666666666666"/>
    <x v="2"/>
    <s v="wearables"/>
    <d v="2016-12-30T23:00:00"/>
    <x v="1320"/>
    <x v="481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x v="1321"/>
    <n v="1479923937"/>
    <b v="0"/>
    <n v="7"/>
    <b v="0"/>
    <s v="technology/wearables"/>
    <n v="1.3028138528138529"/>
    <n v="859.85714285714289"/>
    <x v="2"/>
    <s v="wearables"/>
    <d v="2016-12-23T17:58:57"/>
    <x v="1321"/>
    <x v="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x v="1322"/>
    <n v="1429631125"/>
    <b v="0"/>
    <n v="4"/>
    <b v="0"/>
    <s v="technology/wearables"/>
    <n v="0.30285714285714288"/>
    <n v="26.5"/>
    <x v="2"/>
    <s v="wearables"/>
    <d v="2015-05-21T15:45:25"/>
    <x v="1322"/>
    <x v="1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x v="1323"/>
    <n v="1458665146"/>
    <b v="0"/>
    <n v="44"/>
    <b v="0"/>
    <s v="technology/wearables"/>
    <n v="8.8800000000000008"/>
    <n v="30.272727272727273"/>
    <x v="2"/>
    <s v="wearables"/>
    <d v="2016-04-26T06:55:00"/>
    <x v="1323"/>
    <x v="48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x v="1324"/>
    <n v="1473779552"/>
    <b v="0"/>
    <n v="90"/>
    <b v="0"/>
    <s v="technology/wearables"/>
    <n v="9.84"/>
    <n v="54.666666666666664"/>
    <x v="2"/>
    <s v="wearables"/>
    <d v="2016-10-13T15:12:32"/>
    <x v="1324"/>
    <x v="1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x v="1325"/>
    <n v="1480471435"/>
    <b v="0"/>
    <n v="8"/>
    <b v="0"/>
    <s v="technology/wearables"/>
    <n v="2.4299999999999997"/>
    <n v="60.75"/>
    <x v="2"/>
    <s v="wearables"/>
    <d v="2016-12-30T02:03:55"/>
    <x v="1325"/>
    <x v="1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x v="1326"/>
    <n v="1417460428"/>
    <b v="0"/>
    <n v="11"/>
    <b v="0"/>
    <s v="technology/wearables"/>
    <n v="1.1299999999999999"/>
    <n v="102.72727272727273"/>
    <x v="2"/>
    <s v="wearables"/>
    <d v="2015-01-15T19:00:28"/>
    <x v="1326"/>
    <x v="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x v="1327"/>
    <n v="1430324235"/>
    <b v="0"/>
    <n v="41"/>
    <b v="0"/>
    <s v="technology/wearables"/>
    <n v="3.5520833333333335"/>
    <n v="41.585365853658537"/>
    <x v="2"/>
    <s v="wearables"/>
    <d v="2015-05-29T16:17:15"/>
    <x v="1327"/>
    <x v="1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x v="1328"/>
    <n v="1472570734"/>
    <b v="0"/>
    <n v="15"/>
    <b v="0"/>
    <s v="technology/wearables"/>
    <n v="2.3306666666666667"/>
    <n v="116.53333333333333"/>
    <x v="2"/>
    <s v="wearables"/>
    <d v="2016-10-14T15:25:34"/>
    <x v="1328"/>
    <x v="26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x v="1329"/>
    <n v="1414041545"/>
    <b v="0"/>
    <n v="9"/>
    <b v="0"/>
    <s v="technology/wearables"/>
    <n v="0.81600000000000006"/>
    <n v="45.333333333333336"/>
    <x v="2"/>
    <s v="wearables"/>
    <d v="2014-12-02T06:19:05"/>
    <x v="1329"/>
    <x v="280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x v="1330"/>
    <n v="1464763109"/>
    <b v="0"/>
    <n v="50"/>
    <b v="0"/>
    <s v="technology/wearables"/>
    <n v="22.494285714285713"/>
    <n v="157.46"/>
    <x v="2"/>
    <s v="wearables"/>
    <d v="2016-07-02T04:00:00"/>
    <x v="1330"/>
    <x v="483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x v="1331"/>
    <n v="1468843554"/>
    <b v="0"/>
    <n v="34"/>
    <b v="0"/>
    <s v="technology/wearables"/>
    <n v="1.3668"/>
    <n v="100.5"/>
    <x v="2"/>
    <s v="wearables"/>
    <d v="2016-08-17T12:05:54"/>
    <x v="1331"/>
    <x v="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x v="1332"/>
    <n v="1482888408"/>
    <b v="0"/>
    <n v="0"/>
    <b v="0"/>
    <s v="technology/wearables"/>
    <n v="0"/>
    <n v="0"/>
    <x v="2"/>
    <s v="wearables"/>
    <d v="2017-01-27T01:26:48"/>
    <x v="1332"/>
    <x v="1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x v="1333"/>
    <n v="1402886025"/>
    <b v="0"/>
    <n v="0"/>
    <b v="0"/>
    <s v="technology/wearables"/>
    <n v="0"/>
    <n v="0"/>
    <x v="2"/>
    <s v="wearables"/>
    <d v="2014-07-16T02:33:45"/>
    <x v="1333"/>
    <x v="1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x v="1334"/>
    <n v="1455129287"/>
    <b v="0"/>
    <n v="276"/>
    <b v="0"/>
    <s v="technology/wearables"/>
    <n v="10.754135338345865"/>
    <n v="51.822463768115945"/>
    <x v="2"/>
    <s v="wearables"/>
    <d v="2016-03-11T18:34:47"/>
    <x v="1334"/>
    <x v="1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x v="1335"/>
    <n v="1446762502"/>
    <b v="0"/>
    <n v="16"/>
    <b v="0"/>
    <s v="technology/wearables"/>
    <n v="19.759999999999998"/>
    <n v="308.75"/>
    <x v="2"/>
    <s v="wearables"/>
    <d v="2015-12-05T22:28:22"/>
    <x v="1335"/>
    <x v="1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x v="1336"/>
    <n v="1415825028"/>
    <b v="0"/>
    <n v="224"/>
    <b v="0"/>
    <s v="technology/wearables"/>
    <n v="84.946999999999989"/>
    <n v="379.22767857142856"/>
    <x v="2"/>
    <s v="wearables"/>
    <d v="2014-12-17T20:43:48"/>
    <x v="1336"/>
    <x v="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x v="1337"/>
    <n v="1485957079"/>
    <b v="0"/>
    <n v="140"/>
    <b v="0"/>
    <s v="technology/wearables"/>
    <n v="49.381999999999998"/>
    <n v="176.36428571428573"/>
    <x v="2"/>
    <s v="wearables"/>
    <d v="2017-03-03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x v="1338"/>
    <n v="1435951033"/>
    <b v="0"/>
    <n v="15"/>
    <b v="0"/>
    <s v="technology/wearables"/>
    <n v="3.3033333333333332"/>
    <n v="66.066666666666663"/>
    <x v="2"/>
    <s v="wearables"/>
    <d v="2015-08-02T19:17:13"/>
    <x v="1338"/>
    <x v="1"/>
  </r>
  <r>
    <n v="1339"/>
    <s v="Linkoo (Canceled)"/>
    <s v="World's Smallest customizable Phone &amp; GPS Watch for kids !"/>
    <x v="63"/>
    <n v="3317"/>
    <x v="1"/>
    <s v="US"/>
    <s v="USD"/>
    <x v="1339"/>
    <n v="1414164715"/>
    <b v="0"/>
    <n v="37"/>
    <b v="0"/>
    <s v="technology/wearables"/>
    <n v="6.6339999999999995"/>
    <n v="89.648648648648646"/>
    <x v="2"/>
    <s v="wearables"/>
    <d v="2014-12-08T16:31:55"/>
    <x v="1339"/>
    <x v="127"/>
  </r>
  <r>
    <n v="1340"/>
    <s v="Glass Designs (Canceled)"/>
    <s v="I would like to make nicer, more stylish looking frames for the Google Glass using 3D printing technology."/>
    <x v="243"/>
    <n v="0"/>
    <x v="1"/>
    <s v="US"/>
    <s v="USD"/>
    <x v="1340"/>
    <n v="1405520253"/>
    <b v="0"/>
    <n v="0"/>
    <b v="0"/>
    <s v="technology/wearables"/>
    <n v="0"/>
    <n v="0"/>
    <x v="2"/>
    <s v="wearables"/>
    <d v="2014-08-15T14:17:33"/>
    <x v="1340"/>
    <x v="1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x v="1341"/>
    <n v="1472569117"/>
    <b v="0"/>
    <n v="46"/>
    <b v="0"/>
    <s v="technology/wearables"/>
    <n v="70.36"/>
    <n v="382.39130434782606"/>
    <x v="2"/>
    <s v="wearables"/>
    <d v="2016-10-01T14:58:37"/>
    <x v="1341"/>
    <x v="43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x v="1342"/>
    <n v="1434569739"/>
    <b v="0"/>
    <n v="1"/>
    <b v="0"/>
    <s v="technology/wearables"/>
    <n v="0.2"/>
    <n v="100"/>
    <x v="2"/>
    <s v="wearables"/>
    <d v="2015-07-17T19:35:39"/>
    <x v="1342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x v="1343"/>
    <n v="1466512683"/>
    <b v="0"/>
    <n v="323"/>
    <b v="0"/>
    <s v="technology/wearables"/>
    <n v="102.298"/>
    <n v="158.35603715170279"/>
    <x v="2"/>
    <s v="wearables"/>
    <d v="2016-08-19T03:59:00"/>
    <x v="1343"/>
    <x v="484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x v="1344"/>
    <n v="1464807439"/>
    <b v="0"/>
    <n v="139"/>
    <b v="1"/>
    <s v="publishing/nonfiction"/>
    <n v="377.73333333333335"/>
    <n v="40.762589928057551"/>
    <x v="3"/>
    <s v="nonfiction"/>
    <d v="2016-06-30T18:57:19"/>
    <x v="1344"/>
    <x v="257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x v="1345"/>
    <n v="1402342359"/>
    <b v="0"/>
    <n v="7"/>
    <b v="1"/>
    <s v="publishing/nonfiction"/>
    <n v="125"/>
    <n v="53.571428571428569"/>
    <x v="3"/>
    <s v="nonfiction"/>
    <d v="2014-07-14T19:32:39"/>
    <x v="1345"/>
    <x v="6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x v="1346"/>
    <n v="1369705751"/>
    <b v="0"/>
    <n v="149"/>
    <b v="1"/>
    <s v="publishing/nonfiction"/>
    <n v="147.32653061224491"/>
    <n v="48.449664429530202"/>
    <x v="3"/>
    <s v="nonfiction"/>
    <d v="2013-06-27T01:49:11"/>
    <x v="1346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x v="1347"/>
    <n v="1423149525"/>
    <b v="0"/>
    <n v="31"/>
    <b v="1"/>
    <s v="publishing/nonfiction"/>
    <n v="102.2"/>
    <n v="82.41935483870968"/>
    <x v="3"/>
    <s v="nonfiction"/>
    <d v="2015-03-07T15:18:45"/>
    <x v="1347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x v="1348"/>
    <n v="1416485333"/>
    <b v="0"/>
    <n v="26"/>
    <b v="1"/>
    <s v="publishing/nonfiction"/>
    <n v="101.8723404255319"/>
    <n v="230.19230769230768"/>
    <x v="3"/>
    <s v="nonfiction"/>
    <d v="2014-12-18T12:08:53"/>
    <x v="1348"/>
    <x v="274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x v="1349"/>
    <n v="1447055935"/>
    <b v="0"/>
    <n v="172"/>
    <b v="1"/>
    <s v="publishing/nonfiction"/>
    <n v="204.2"/>
    <n v="59.360465116279073"/>
    <x v="3"/>
    <s v="nonfiction"/>
    <d v="2015-12-16T06:59:00"/>
    <x v="1349"/>
    <x v="485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x v="1350"/>
    <n v="1448497134"/>
    <b v="0"/>
    <n v="78"/>
    <b v="1"/>
    <s v="publishing/nonfiction"/>
    <n v="104.05"/>
    <n v="66.698717948717942"/>
    <x v="3"/>
    <s v="nonfiction"/>
    <d v="2015-12-26T00:18:54"/>
    <x v="1350"/>
    <x v="1"/>
  </r>
  <r>
    <n v="1351"/>
    <s v="Purpose: Your Journey To Find Meaning"/>
    <s v="Discover your purpose, live a more fulfilling life, leave a positive footprint on society."/>
    <x v="22"/>
    <n v="20253"/>
    <x v="0"/>
    <s v="US"/>
    <s v="USD"/>
    <x v="1351"/>
    <n v="1452707144"/>
    <b v="0"/>
    <n v="120"/>
    <b v="1"/>
    <s v="publishing/nonfiction"/>
    <n v="101.265"/>
    <n v="168.77500000000001"/>
    <x v="3"/>
    <s v="nonfiction"/>
    <d v="2016-02-12T17:45:44"/>
    <x v="1351"/>
    <x v="1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x v="1352"/>
    <n v="1436968366"/>
    <b v="0"/>
    <n v="227"/>
    <b v="1"/>
    <s v="publishing/nonfiction"/>
    <n v="136.13999999999999"/>
    <n v="59.973568281938327"/>
    <x v="3"/>
    <s v="nonfiction"/>
    <d v="2015-09-05T03:59:00"/>
    <x v="1352"/>
    <x v="486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x v="1353"/>
    <n v="1359946188"/>
    <b v="0"/>
    <n v="42"/>
    <b v="1"/>
    <s v="publishing/nonfiction"/>
    <n v="133.6"/>
    <n v="31.80952380952381"/>
    <x v="3"/>
    <s v="nonfiction"/>
    <d v="2013-03-11T00:00:00"/>
    <x v="1353"/>
    <x v="487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x v="1354"/>
    <n v="1463080979"/>
    <b v="0"/>
    <n v="64"/>
    <b v="1"/>
    <s v="publishing/nonfiction"/>
    <n v="130.25"/>
    <n v="24.421875"/>
    <x v="3"/>
    <s v="nonfiction"/>
    <d v="2016-06-11T19:22:59"/>
    <x v="1354"/>
    <x v="1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x v="1355"/>
    <n v="1351663605"/>
    <b v="0"/>
    <n v="121"/>
    <b v="1"/>
    <s v="publishing/nonfiction"/>
    <n v="122.67999999999999"/>
    <n v="25.347107438016529"/>
    <x v="3"/>
    <s v="nonfiction"/>
    <d v="2012-11-30T10:00:00"/>
    <x v="1355"/>
    <x v="488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x v="1356"/>
    <n v="1370393760"/>
    <b v="0"/>
    <n v="87"/>
    <b v="1"/>
    <s v="publishing/nonfiction"/>
    <n v="182.81058823529412"/>
    <n v="71.443218390804603"/>
    <x v="3"/>
    <s v="nonfiction"/>
    <d v="2013-07-05T00:56:00"/>
    <x v="1356"/>
    <x v="1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x v="1357"/>
    <n v="1359587137"/>
    <b v="0"/>
    <n v="65"/>
    <b v="1"/>
    <s v="publishing/nonfiction"/>
    <n v="125.29999999999998"/>
    <n v="38.553846153846152"/>
    <x v="3"/>
    <s v="nonfiction"/>
    <d v="2013-03-01T05:59:00"/>
    <x v="1357"/>
    <x v="489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x v="1358"/>
    <n v="1306417323"/>
    <b v="0"/>
    <n v="49"/>
    <b v="1"/>
    <s v="publishing/nonfiction"/>
    <n v="111.66666666666667"/>
    <n v="68.367346938775512"/>
    <x v="3"/>
    <s v="nonfiction"/>
    <d v="2011-06-25T13:42:03"/>
    <x v="1358"/>
    <x v="1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x v="1359"/>
    <n v="1304623990"/>
    <b v="0"/>
    <n v="19"/>
    <b v="1"/>
    <s v="publishing/nonfiction"/>
    <n v="115.75757575757575"/>
    <n v="40.210526315789473"/>
    <x v="3"/>
    <s v="nonfiction"/>
    <d v="2011-07-06T19:33:10"/>
    <x v="1359"/>
    <x v="490"/>
  </r>
  <r>
    <n v="1360"/>
    <s v="So Bad, It's Good! - A Book of Bad Movies"/>
    <s v="So Bad, It's Good! is a guide to finding the best films for your bad movie night."/>
    <x v="15"/>
    <n v="2598"/>
    <x v="0"/>
    <s v="US"/>
    <s v="USD"/>
    <x v="1360"/>
    <n v="1341524220"/>
    <b v="0"/>
    <n v="81"/>
    <b v="1"/>
    <s v="publishing/nonfiction"/>
    <n v="173.2"/>
    <n v="32.074074074074076"/>
    <x v="3"/>
    <s v="nonfiction"/>
    <d v="2012-08-02T21:37:00"/>
    <x v="1360"/>
    <x v="274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x v="1361"/>
    <n v="1400778772"/>
    <b v="0"/>
    <n v="264"/>
    <b v="1"/>
    <s v="publishing/nonfiction"/>
    <n v="125.98333333333333"/>
    <n v="28.632575757575758"/>
    <x v="3"/>
    <s v="nonfiction"/>
    <d v="2014-06-21T17:12:52"/>
    <x v="1361"/>
    <x v="1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x v="1362"/>
    <n v="1373408731"/>
    <b v="0"/>
    <n v="25"/>
    <b v="1"/>
    <s v="publishing/nonfiction"/>
    <n v="109.1"/>
    <n v="43.64"/>
    <x v="3"/>
    <s v="nonfiction"/>
    <d v="2013-09-07T22:25:31"/>
    <x v="1362"/>
    <x v="1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x v="1363"/>
    <n v="1453925727"/>
    <b v="0"/>
    <n v="5"/>
    <b v="1"/>
    <s v="publishing/nonfiction"/>
    <n v="100"/>
    <n v="40"/>
    <x v="3"/>
    <s v="nonfiction"/>
    <d v="2016-02-15T07:59:00"/>
    <x v="1363"/>
    <x v="49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x v="1364"/>
    <n v="1415464906"/>
    <b v="0"/>
    <n v="144"/>
    <b v="1"/>
    <s v="music/rock"/>
    <n v="118.64285714285714"/>
    <n v="346.04166666666669"/>
    <x v="4"/>
    <s v="rock"/>
    <d v="2015-01-07T16:41:46"/>
    <x v="1364"/>
    <x v="1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x v="1365"/>
    <n v="1423935352"/>
    <b v="0"/>
    <n v="92"/>
    <b v="1"/>
    <s v="music/rock"/>
    <n v="100.26666666666667"/>
    <n v="81.739130434782609"/>
    <x v="4"/>
    <s v="rock"/>
    <d v="2015-03-16T16:35:52"/>
    <x v="1365"/>
    <x v="70"/>
  </r>
  <r>
    <n v="1366"/>
    <s v="Kick It! A Tribute to the A.K.s"/>
    <s v="A musical memorial for Alexi Petersen."/>
    <x v="51"/>
    <n v="9486.69"/>
    <x v="0"/>
    <s v="US"/>
    <s v="USD"/>
    <x v="1366"/>
    <n v="1413158063"/>
    <b v="0"/>
    <n v="147"/>
    <b v="1"/>
    <s v="music/rock"/>
    <n v="126.48920000000001"/>
    <n v="64.535306122448986"/>
    <x v="4"/>
    <s v="rock"/>
    <d v="2014-11-27T00:54:23"/>
    <x v="1366"/>
    <x v="7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x v="1367"/>
    <n v="1444867450"/>
    <b v="0"/>
    <n v="90"/>
    <b v="1"/>
    <s v="music/rock"/>
    <n v="114.26"/>
    <n v="63.477777777777774"/>
    <x v="4"/>
    <s v="rock"/>
    <d v="2015-11-14T01:04:10"/>
    <x v="1367"/>
    <x v="13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x v="1368"/>
    <n v="1432269294"/>
    <b v="0"/>
    <n v="87"/>
    <b v="1"/>
    <s v="music/rock"/>
    <n v="110.7"/>
    <n v="63.620689655172413"/>
    <x v="4"/>
    <s v="rock"/>
    <d v="2015-06-15T04:34:54"/>
    <x v="1368"/>
    <x v="56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x v="1369"/>
    <n v="1394633746"/>
    <b v="0"/>
    <n v="406"/>
    <b v="1"/>
    <s v="music/rock"/>
    <n v="105.34805315203954"/>
    <n v="83.967068965517228"/>
    <x v="4"/>
    <s v="rock"/>
    <d v="2014-04-11T14:15:46"/>
    <x v="1369"/>
    <x v="1"/>
  </r>
  <r>
    <n v="1370"/>
    <s v="Food On You presents Baby's First Parental Advisory"/>
    <s v="Songs about the first year of parenthood, often inappropriate for children"/>
    <x v="15"/>
    <n v="1555"/>
    <x v="0"/>
    <s v="US"/>
    <s v="USD"/>
    <x v="1370"/>
    <n v="1380585890"/>
    <b v="0"/>
    <n v="20"/>
    <b v="1"/>
    <s v="music/rock"/>
    <n v="103.66666666666666"/>
    <n v="77.75"/>
    <x v="4"/>
    <s v="rock"/>
    <d v="2013-10-16T00:04:50"/>
    <x v="1370"/>
    <x v="2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x v="1371"/>
    <n v="1428430342"/>
    <b v="0"/>
    <n v="70"/>
    <b v="1"/>
    <s v="music/rock"/>
    <n v="107.08672667523933"/>
    <n v="107.07142857142857"/>
    <x v="4"/>
    <s v="rock"/>
    <d v="2015-05-07T18:12:22"/>
    <x v="1371"/>
    <x v="1"/>
  </r>
  <r>
    <n v="1372"/>
    <s v="Ted Lukas &amp; the Misled new CD - &quot;FEED&quot;"/>
    <s v="Please help us raise funds to press our new CD!"/>
    <x v="2"/>
    <n v="620"/>
    <x v="0"/>
    <s v="US"/>
    <s v="USD"/>
    <x v="1372"/>
    <n v="1339523132"/>
    <b v="0"/>
    <n v="16"/>
    <b v="1"/>
    <s v="music/rock"/>
    <n v="124"/>
    <n v="38.75"/>
    <x v="4"/>
    <s v="rock"/>
    <d v="2012-07-12T17:45:32"/>
    <x v="1372"/>
    <x v="1"/>
  </r>
  <r>
    <n v="1373"/>
    <s v="Broccoli Samurai: Tour Van or Bust!"/>
    <s v="Help Broccoli Samurai raise money to get a new van and continue bringing you the jams!"/>
    <x v="3"/>
    <n v="10501"/>
    <x v="0"/>
    <s v="US"/>
    <s v="USD"/>
    <x v="1373"/>
    <n v="1480546233"/>
    <b v="0"/>
    <n v="52"/>
    <b v="1"/>
    <s v="music/rock"/>
    <n v="105.01"/>
    <n v="201.94230769230768"/>
    <x v="4"/>
    <s v="rock"/>
    <d v="2016-12-30T22:50:33"/>
    <x v="1373"/>
    <x v="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x v="1374"/>
    <n v="1456285988"/>
    <b v="0"/>
    <n v="66"/>
    <b v="1"/>
    <s v="music/rock"/>
    <n v="189.46666666666667"/>
    <n v="43.060606060606062"/>
    <x v="4"/>
    <s v="rock"/>
    <d v="2016-03-25T02:53:08"/>
    <x v="1374"/>
    <x v="70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x v="1375"/>
    <n v="1481852119"/>
    <b v="0"/>
    <n v="109"/>
    <b v="1"/>
    <s v="music/rock"/>
    <n v="171.32499999999999"/>
    <n v="62.871559633027523"/>
    <x v="4"/>
    <s v="rock"/>
    <d v="2017-01-15T01:35:19"/>
    <x v="1375"/>
    <x v="1"/>
  </r>
  <r>
    <n v="1376"/>
    <s v="Dead Pirates / HIGHMARE LP 2nd pressing"/>
    <s v="Dead Pirates are planning a second pressing of HIGHMARE LP, who wants one ?"/>
    <x v="250"/>
    <n v="9342"/>
    <x v="0"/>
    <s v="GB"/>
    <s v="GBP"/>
    <x v="1376"/>
    <n v="1478189006"/>
    <b v="0"/>
    <n v="168"/>
    <b v="1"/>
    <s v="music/rock"/>
    <n v="252.48648648648651"/>
    <n v="55.607142857142854"/>
    <x v="4"/>
    <s v="rock"/>
    <d v="2016-12-03T17:03:26"/>
    <x v="1376"/>
    <x v="13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x v="1377"/>
    <n v="1484198170"/>
    <b v="0"/>
    <n v="31"/>
    <b v="1"/>
    <s v="music/rock"/>
    <n v="116.15384615384616"/>
    <n v="48.70967741935484"/>
    <x v="4"/>
    <s v="rock"/>
    <d v="2017-02-03T04:11:00"/>
    <x v="1377"/>
    <x v="492"/>
  </r>
  <r>
    <n v="1378"/>
    <s v="SIX BY SEVEN"/>
    <s v="A psychedelic post rock masterpiece!"/>
    <x v="13"/>
    <n v="4067"/>
    <x v="0"/>
    <s v="GB"/>
    <s v="GBP"/>
    <x v="1378"/>
    <n v="1468779210"/>
    <b v="0"/>
    <n v="133"/>
    <b v="1"/>
    <s v="music/rock"/>
    <n v="203.35000000000002"/>
    <n v="30.578947368421051"/>
    <x v="4"/>
    <s v="rock"/>
    <d v="2016-08-01T18:13:30"/>
    <x v="1378"/>
    <x v="20"/>
  </r>
  <r>
    <n v="1379"/>
    <s v="J. Walter Makes a Record"/>
    <s v="---------The long-awaited debut full-length from Justin Ruddy--------"/>
    <x v="3"/>
    <n v="11160"/>
    <x v="0"/>
    <s v="US"/>
    <s v="USD"/>
    <x v="1379"/>
    <n v="1430912876"/>
    <b v="0"/>
    <n v="151"/>
    <b v="1"/>
    <s v="music/rock"/>
    <n v="111.60000000000001"/>
    <n v="73.907284768211923"/>
    <x v="4"/>
    <s v="rock"/>
    <d v="2015-06-05T11:47:56"/>
    <x v="1379"/>
    <x v="1"/>
  </r>
  <r>
    <n v="1380"/>
    <s v="BARNFEST 2015"/>
    <s v="A DIY MUSIC FESTIVAL FROM ST. LOUIS MO! Bands make their own festival, help make it legit!"/>
    <x v="251"/>
    <n v="106"/>
    <x v="0"/>
    <s v="US"/>
    <s v="USD"/>
    <x v="1380"/>
    <n v="1431886706"/>
    <b v="0"/>
    <n v="5"/>
    <b v="1"/>
    <s v="music/rock"/>
    <n v="424"/>
    <n v="21.2"/>
    <x v="4"/>
    <s v="rock"/>
    <d v="2015-06-09T02:00:00"/>
    <x v="1380"/>
    <x v="49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x v="1381"/>
    <n v="1480396125"/>
    <b v="0"/>
    <n v="73"/>
    <b v="1"/>
    <s v="music/rock"/>
    <n v="107.1"/>
    <n v="73.356164383561648"/>
    <x v="4"/>
    <s v="rock"/>
    <d v="2016-12-29T05:08:45"/>
    <x v="1381"/>
    <x v="1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x v="1382"/>
    <n v="1365275536"/>
    <b v="0"/>
    <n v="148"/>
    <b v="1"/>
    <s v="music/rock"/>
    <n v="104.3625"/>
    <n v="56.412162162162161"/>
    <x v="4"/>
    <s v="rock"/>
    <d v="2013-05-06T19:12:16"/>
    <x v="1382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x v="1383"/>
    <n v="1480729678"/>
    <b v="0"/>
    <n v="93"/>
    <b v="1"/>
    <s v="music/rock"/>
    <n v="212.40909090909091"/>
    <n v="50.247311827956992"/>
    <x v="4"/>
    <s v="rock"/>
    <d v="2016-12-23T01:47:58"/>
    <x v="1383"/>
    <x v="5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x v="1384"/>
    <n v="1433525922"/>
    <b v="0"/>
    <n v="63"/>
    <b v="1"/>
    <s v="music/rock"/>
    <n v="124.08571428571429"/>
    <n v="68.936507936507937"/>
    <x v="4"/>
    <s v="rock"/>
    <d v="2015-07-05T17:38:42"/>
    <x v="1384"/>
    <x v="1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x v="1385"/>
    <n v="1457109121"/>
    <b v="0"/>
    <n v="134"/>
    <b v="1"/>
    <s v="music/rock"/>
    <n v="110.406125"/>
    <n v="65.914104477611943"/>
    <x v="4"/>
    <s v="rock"/>
    <d v="2016-04-29T12:11:00"/>
    <x v="1385"/>
    <x v="494"/>
  </r>
  <r>
    <n v="1386"/>
    <s v="MALTESE CROSS: The First Album"/>
    <s v="We are a classic hard rock/heavy metal band just trying to keep rock alive!"/>
    <x v="44"/>
    <n v="875"/>
    <x v="0"/>
    <s v="US"/>
    <s v="USD"/>
    <x v="1386"/>
    <n v="1435591889"/>
    <b v="0"/>
    <n v="14"/>
    <b v="1"/>
    <s v="music/rock"/>
    <n v="218.75"/>
    <n v="62.5"/>
    <x v="4"/>
    <s v="rock"/>
    <d v="2015-07-29T15:31:29"/>
    <x v="1386"/>
    <x v="1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x v="1387"/>
    <n v="1430604395"/>
    <b v="0"/>
    <n v="78"/>
    <b v="1"/>
    <s v="music/rock"/>
    <n v="136.625"/>
    <n v="70.064102564102569"/>
    <x v="4"/>
    <s v="rock"/>
    <d v="2015-06-03T04:30:00"/>
    <x v="1387"/>
    <x v="495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x v="1388"/>
    <n v="1474469117"/>
    <b v="0"/>
    <n v="112"/>
    <b v="1"/>
    <s v="music/rock"/>
    <n v="134.8074"/>
    <n v="60.181874999999998"/>
    <x v="4"/>
    <s v="rock"/>
    <d v="2016-10-17T16:14:00"/>
    <x v="1388"/>
    <x v="496"/>
  </r>
  <r>
    <n v="1389"/>
    <s v="Pre-order DANCEHALL's first record!!!"/>
    <s v="Help fund the pressing of DANCEHALL's first record by pre-ordering it in advance!!!"/>
    <x v="2"/>
    <n v="727"/>
    <x v="0"/>
    <s v="GB"/>
    <s v="GBP"/>
    <x v="1389"/>
    <n v="1468495957"/>
    <b v="0"/>
    <n v="34"/>
    <b v="1"/>
    <s v="music/rock"/>
    <n v="145.4"/>
    <n v="21.382352941176471"/>
    <x v="4"/>
    <s v="rock"/>
    <d v="2016-08-13T11:32:37"/>
    <x v="1389"/>
    <x v="1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x v="1390"/>
    <n v="1427224606"/>
    <b v="0"/>
    <n v="19"/>
    <b v="1"/>
    <s v="music/rock"/>
    <n v="109.10714285714285"/>
    <n v="160.78947368421052"/>
    <x v="4"/>
    <s v="rock"/>
    <d v="2015-04-27T17:12:00"/>
    <x v="1390"/>
    <x v="497"/>
  </r>
  <r>
    <n v="1391"/>
    <s v="Rules and Regulations"/>
    <s v="With the money donated through this project we intend on investing in sound equipment for live shows"/>
    <x v="2"/>
    <n v="551"/>
    <x v="0"/>
    <s v="US"/>
    <s v="USD"/>
    <x v="1391"/>
    <n v="1436369818"/>
    <b v="0"/>
    <n v="13"/>
    <b v="1"/>
    <s v="music/rock"/>
    <n v="110.2"/>
    <n v="42.384615384615387"/>
    <x v="4"/>
    <s v="rock"/>
    <d v="2015-08-22T04:59:00"/>
    <x v="1391"/>
    <x v="498"/>
  </r>
  <r>
    <n v="1392"/>
    <s v="Telesomniac's Debut Album"/>
    <s v="Telesomniac is a rock band from Provo, UT releasing their debut album Thirty-One Flashes in the Dark."/>
    <x v="30"/>
    <n v="2841"/>
    <x v="0"/>
    <s v="US"/>
    <s v="USD"/>
    <x v="1392"/>
    <n v="1454298186"/>
    <b v="0"/>
    <n v="104"/>
    <b v="1"/>
    <s v="music/rock"/>
    <n v="113.64000000000001"/>
    <n v="27.317307692307693"/>
    <x v="4"/>
    <s v="rock"/>
    <d v="2016-03-03T03:43:06"/>
    <x v="1392"/>
    <x v="106"/>
  </r>
  <r>
    <n v="1393"/>
    <s v="WolfHunt | Social Commentary Rock Project"/>
    <s v="Rock n' Roll tales of our times"/>
    <x v="3"/>
    <n v="10235"/>
    <x v="0"/>
    <s v="US"/>
    <s v="USD"/>
    <x v="1393"/>
    <n v="1467476523"/>
    <b v="0"/>
    <n v="52"/>
    <b v="1"/>
    <s v="music/rock"/>
    <n v="102.35000000000001"/>
    <n v="196.82692307692307"/>
    <x v="4"/>
    <s v="rock"/>
    <d v="2016-08-01T16:22:03"/>
    <x v="139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x v="1394"/>
    <n v="1484623726"/>
    <b v="0"/>
    <n v="17"/>
    <b v="1"/>
    <s v="music/rock"/>
    <n v="122.13333333333334"/>
    <n v="53.882352941176471"/>
    <x v="4"/>
    <s v="rock"/>
    <d v="2017-03-01T03:00:00"/>
    <x v="1394"/>
    <x v="499"/>
  </r>
  <r>
    <n v="1395"/>
    <s v="Quiet Oaks Full Length Album"/>
    <s v="Help Quiet Oaks record their debut album!!!"/>
    <x v="8"/>
    <n v="3916"/>
    <x v="0"/>
    <s v="US"/>
    <s v="USD"/>
    <x v="1395"/>
    <n v="1481838481"/>
    <b v="0"/>
    <n v="82"/>
    <b v="1"/>
    <s v="music/rock"/>
    <n v="111.88571428571427"/>
    <n v="47.756097560975611"/>
    <x v="4"/>
    <s v="rock"/>
    <d v="2017-01-14T21:48:01"/>
    <x v="139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x v="1396"/>
    <n v="1421279882"/>
    <b v="0"/>
    <n v="73"/>
    <b v="1"/>
    <s v="music/rock"/>
    <n v="107.3"/>
    <n v="88.191780821917803"/>
    <x v="4"/>
    <s v="rock"/>
    <d v="2015-02-13T23:58:02"/>
    <x v="1396"/>
    <x v="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x v="1397"/>
    <n v="1475013710"/>
    <b v="0"/>
    <n v="158"/>
    <b v="1"/>
    <s v="music/rock"/>
    <n v="113.85000000000001"/>
    <n v="72.056962025316452"/>
    <x v="4"/>
    <s v="rock"/>
    <d v="2016-10-27T21:19:00"/>
    <x v="1397"/>
    <x v="5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x v="1398"/>
    <n v="1465160334"/>
    <b v="0"/>
    <n v="65"/>
    <b v="1"/>
    <s v="music/rock"/>
    <n v="109.68181818181819"/>
    <n v="74.246153846153845"/>
    <x v="4"/>
    <s v="rock"/>
    <d v="2016-07-05T20:58:54"/>
    <x v="1398"/>
    <x v="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x v="1399"/>
    <n v="1410048373"/>
    <b v="0"/>
    <n v="184"/>
    <b v="1"/>
    <s v="music/rock"/>
    <n v="126.14444444444443"/>
    <n v="61.701086956521742"/>
    <x v="4"/>
    <s v="rock"/>
    <d v="2014-10-07T00:06:13"/>
    <x v="1399"/>
    <x v="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x v="1400"/>
    <n v="1462695073"/>
    <b v="0"/>
    <n v="34"/>
    <b v="1"/>
    <s v="music/rock"/>
    <n v="167.42857142857144"/>
    <n v="17.235294117647058"/>
    <x v="4"/>
    <s v="rock"/>
    <d v="2016-06-12T05:30:00"/>
    <x v="1400"/>
    <x v="50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x v="1401"/>
    <n v="1367798074"/>
    <b v="0"/>
    <n v="240"/>
    <b v="1"/>
    <s v="music/rock"/>
    <n v="496.52000000000004"/>
    <n v="51.720833333333331"/>
    <x v="4"/>
    <s v="rock"/>
    <d v="2013-05-26T23:54:34"/>
    <x v="1401"/>
    <x v="3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x v="1402"/>
    <n v="1425259011"/>
    <b v="0"/>
    <n v="113"/>
    <b v="1"/>
    <s v="music/rock"/>
    <n v="109.16"/>
    <n v="24.150442477876105"/>
    <x v="4"/>
    <s v="rock"/>
    <d v="2015-05-01T00:16:51"/>
    <x v="1402"/>
    <x v="378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x v="1403"/>
    <n v="1372210235"/>
    <b v="0"/>
    <n v="66"/>
    <b v="1"/>
    <s v="music/rock"/>
    <n v="102.57499999999999"/>
    <n v="62.166666666666664"/>
    <x v="4"/>
    <s v="rock"/>
    <d v="2013-07-26T01:30:35"/>
    <x v="1403"/>
    <x v="1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x v="1404"/>
    <n v="1422447285"/>
    <b v="1"/>
    <n v="5"/>
    <b v="0"/>
    <s v="publishing/translations"/>
    <n v="1.6620689655172414"/>
    <n v="48.2"/>
    <x v="3"/>
    <s v="translations"/>
    <d v="2015-02-22T12:14:45"/>
    <x v="1404"/>
    <x v="36"/>
  </r>
  <r>
    <n v="1405"/>
    <s v="The Bible translated into Emoticons"/>
    <s v="Will more people read the Bible if it were translated into Emoticons?"/>
    <x v="31"/>
    <n v="105"/>
    <x v="2"/>
    <s v="US"/>
    <s v="USD"/>
    <x v="1405"/>
    <n v="1414599601"/>
    <b v="1"/>
    <n v="17"/>
    <b v="0"/>
    <s v="publishing/translations"/>
    <n v="0.42"/>
    <n v="6.1764705882352944"/>
    <x v="3"/>
    <s v="translations"/>
    <d v="2014-11-28T17:20:01"/>
    <x v="1405"/>
    <x v="13"/>
  </r>
  <r>
    <n v="1406"/>
    <s v="Man Down! Translation project"/>
    <s v="The White coat and the battle dress uniform"/>
    <x v="14"/>
    <n v="15"/>
    <x v="2"/>
    <s v="IT"/>
    <s v="EUR"/>
    <x v="1406"/>
    <n v="1445336607"/>
    <b v="0"/>
    <n v="3"/>
    <b v="0"/>
    <s v="publishing/translations"/>
    <n v="0.125"/>
    <n v="5"/>
    <x v="3"/>
    <s v="translations"/>
    <d v="2015-12-12T10:00:00"/>
    <x v="1406"/>
    <x v="50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x v="1407"/>
    <n v="1405687978"/>
    <b v="0"/>
    <n v="2"/>
    <b v="0"/>
    <s v="publishing/translations"/>
    <n v="0.5"/>
    <n v="7.5"/>
    <x v="3"/>
    <s v="translations"/>
    <d v="2014-08-12T12:52:58"/>
    <x v="1407"/>
    <x v="36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x v="1408"/>
    <n v="1444856156"/>
    <b v="0"/>
    <n v="6"/>
    <b v="0"/>
    <s v="publishing/translations"/>
    <n v="7.1999999999999993"/>
    <n v="12"/>
    <x v="3"/>
    <s v="translations"/>
    <d v="2015-11-13T21:55:56"/>
    <x v="1408"/>
    <x v="13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x v="1409"/>
    <n v="1414897935"/>
    <b v="0"/>
    <n v="0"/>
    <b v="0"/>
    <s v="publishing/translations"/>
    <n v="0"/>
    <n v="0"/>
    <x v="3"/>
    <s v="translations"/>
    <d v="2015-01-01T04:12:15"/>
    <x v="1409"/>
    <x v="248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x v="1410"/>
    <n v="1461051520"/>
    <b v="0"/>
    <n v="1"/>
    <b v="0"/>
    <s v="publishing/translations"/>
    <n v="1.6666666666666666E-2"/>
    <n v="1"/>
    <x v="3"/>
    <s v="translations"/>
    <d v="2016-06-03T07:38:40"/>
    <x v="1410"/>
    <x v="26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x v="1411"/>
    <n v="1420766700"/>
    <b v="0"/>
    <n v="3"/>
    <b v="0"/>
    <s v="publishing/translations"/>
    <n v="0.23333333333333336"/>
    <n v="2.3333333333333335"/>
    <x v="3"/>
    <s v="translations"/>
    <d v="2015-02-06T01:25:00"/>
    <x v="1411"/>
    <x v="274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x v="1412"/>
    <n v="1415064699"/>
    <b v="0"/>
    <n v="13"/>
    <b v="0"/>
    <s v="publishing/translations"/>
    <n v="4.5714285714285712"/>
    <n v="24.615384615384617"/>
    <x v="3"/>
    <s v="translations"/>
    <d v="2014-12-04T01:31:39"/>
    <x v="1412"/>
    <x v="1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x v="1413"/>
    <n v="1450780170"/>
    <b v="0"/>
    <n v="1"/>
    <b v="0"/>
    <s v="publishing/translations"/>
    <n v="5"/>
    <n v="100"/>
    <x v="3"/>
    <s v="translations"/>
    <d v="2016-02-20T10:29:30"/>
    <x v="1413"/>
    <x v="14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x v="1414"/>
    <n v="1480831467"/>
    <b v="0"/>
    <n v="1"/>
    <b v="0"/>
    <s v="publishing/translations"/>
    <n v="0.2"/>
    <n v="1"/>
    <x v="3"/>
    <s v="translations"/>
    <d v="2017-01-03T06:04:27"/>
    <x v="1414"/>
    <x v="1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x v="1415"/>
    <n v="1436285591"/>
    <b v="0"/>
    <n v="9"/>
    <b v="0"/>
    <s v="publishing/translations"/>
    <n v="18.181818181818183"/>
    <n v="88.888888888888886"/>
    <x v="3"/>
    <s v="translations"/>
    <d v="2015-08-16T16:13:11"/>
    <x v="1415"/>
    <x v="4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x v="1416"/>
    <n v="1445552019"/>
    <b v="0"/>
    <n v="0"/>
    <b v="0"/>
    <s v="publishing/translations"/>
    <n v="0"/>
    <n v="0"/>
    <x v="3"/>
    <s v="translations"/>
    <d v="2015-11-21T23:13:39"/>
    <x v="1416"/>
    <x v="13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x v="1417"/>
    <n v="1439696174"/>
    <b v="0"/>
    <n v="2"/>
    <b v="0"/>
    <s v="publishing/translations"/>
    <n v="1.2222222222222223"/>
    <n v="27.5"/>
    <x v="3"/>
    <s v="translations"/>
    <d v="2015-09-15T11:11:00"/>
    <x v="1417"/>
    <x v="503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x v="1418"/>
    <n v="1453805834"/>
    <b v="0"/>
    <n v="1"/>
    <b v="0"/>
    <s v="publishing/translations"/>
    <n v="0.2"/>
    <n v="6"/>
    <x v="3"/>
    <s v="translations"/>
    <d v="2016-02-25T10:57:14"/>
    <x v="1418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x v="1419"/>
    <n v="1473418619"/>
    <b v="0"/>
    <n v="10"/>
    <b v="0"/>
    <s v="publishing/translations"/>
    <n v="7.0634920634920633"/>
    <n v="44.5"/>
    <x v="3"/>
    <s v="translations"/>
    <d v="2016-10-09T10:56:59"/>
    <x v="1419"/>
    <x v="1"/>
  </r>
  <r>
    <n v="1420"/>
    <s v="Shakespeare in the Hood - Romeo and Juliet"/>
    <s v="Help me butcher Shakespeare in a satirical fashion."/>
    <x v="252"/>
    <n v="3"/>
    <x v="2"/>
    <s v="US"/>
    <s v="USD"/>
    <x v="1420"/>
    <n v="1464969686"/>
    <b v="0"/>
    <n v="3"/>
    <b v="0"/>
    <s v="publishing/translations"/>
    <n v="2.7272727272727271"/>
    <n v="1"/>
    <x v="3"/>
    <s v="translations"/>
    <d v="2016-06-28T16:01:26"/>
    <x v="1420"/>
    <x v="3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x v="1421"/>
    <n v="1420840709"/>
    <b v="0"/>
    <n v="2"/>
    <b v="0"/>
    <s v="publishing/translations"/>
    <n v="0.1"/>
    <n v="100"/>
    <x v="3"/>
    <s v="translations"/>
    <d v="2015-02-08T21:58:29"/>
    <x v="142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x v="1422"/>
    <n v="1471844704"/>
    <b v="0"/>
    <n v="2"/>
    <b v="0"/>
    <s v="publishing/translations"/>
    <n v="0.104"/>
    <n v="13"/>
    <x v="3"/>
    <s v="translations"/>
    <d v="2016-09-21T05:45:04"/>
    <x v="1422"/>
    <x v="1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x v="1423"/>
    <n v="1449045531"/>
    <b v="0"/>
    <n v="1"/>
    <b v="0"/>
    <s v="publishing/translations"/>
    <n v="0.33333333333333337"/>
    <n v="100"/>
    <x v="3"/>
    <s v="translations"/>
    <d v="2016-01-01T08:38:51"/>
    <x v="1423"/>
    <x v="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x v="1424"/>
    <n v="1478106802"/>
    <b v="0"/>
    <n v="14"/>
    <b v="0"/>
    <s v="publishing/translations"/>
    <n v="20.36"/>
    <n v="109.07142857142857"/>
    <x v="3"/>
    <s v="translations"/>
    <d v="2016-11-15T18:13:22"/>
    <x v="1424"/>
    <x v="50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x v="1425"/>
    <n v="1427684959"/>
    <b v="0"/>
    <n v="0"/>
    <b v="0"/>
    <s v="publishing/translations"/>
    <n v="0"/>
    <n v="0"/>
    <x v="3"/>
    <s v="translations"/>
    <d v="2015-04-29T03:09:19"/>
    <x v="1425"/>
    <x v="1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x v="1426"/>
    <n v="1435224120"/>
    <b v="0"/>
    <n v="0"/>
    <b v="0"/>
    <s v="publishing/translations"/>
    <n v="0"/>
    <n v="0"/>
    <x v="3"/>
    <s v="translations"/>
    <d v="2015-08-24T09:22:00"/>
    <x v="1426"/>
    <x v="14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x v="1427"/>
    <n v="1471638385"/>
    <b v="0"/>
    <n v="4"/>
    <b v="0"/>
    <s v="publishing/translations"/>
    <n v="8.3800000000000008"/>
    <n v="104.75"/>
    <x v="3"/>
    <s v="translations"/>
    <d v="2016-09-18T20:26:25"/>
    <x v="1427"/>
    <x v="1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x v="1428"/>
    <n v="1456996017"/>
    <b v="0"/>
    <n v="3"/>
    <b v="0"/>
    <s v="publishing/translations"/>
    <n v="4.5"/>
    <n v="15"/>
    <x v="3"/>
    <s v="translations"/>
    <d v="2016-04-02T08:06:57"/>
    <x v="1428"/>
    <x v="164"/>
  </r>
  <r>
    <n v="1429"/>
    <s v="10 P.M."/>
    <s v="A guy in his 30's tries to live his &quot;American Dream&quot;, but quickly it turns into a nightmare. (A Novel)"/>
    <x v="3"/>
    <n v="0"/>
    <x v="2"/>
    <s v="US"/>
    <s v="USD"/>
    <x v="1429"/>
    <n v="1426037242"/>
    <b v="0"/>
    <n v="0"/>
    <b v="0"/>
    <s v="publishing/translations"/>
    <n v="0"/>
    <n v="0"/>
    <x v="3"/>
    <s v="translations"/>
    <d v="2015-04-10T01:27:22"/>
    <x v="1429"/>
    <x v="1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x v="1430"/>
    <n v="1416339088"/>
    <b v="0"/>
    <n v="5"/>
    <b v="0"/>
    <s v="publishing/translations"/>
    <n v="8.06"/>
    <n v="80.599999999999994"/>
    <x v="3"/>
    <s v="translations"/>
    <d v="2014-12-19T19:31:28"/>
    <x v="1430"/>
    <x v="106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x v="1431"/>
    <n v="1445922216"/>
    <b v="0"/>
    <n v="47"/>
    <b v="0"/>
    <s v="publishing/translations"/>
    <n v="31.94705882352941"/>
    <n v="115.55319148936171"/>
    <x v="3"/>
    <s v="translations"/>
    <d v="2015-11-26T06:03:36"/>
    <x v="1431"/>
    <x v="13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x v="1432"/>
    <n v="1434825828"/>
    <b v="0"/>
    <n v="0"/>
    <b v="0"/>
    <s v="publishing/translations"/>
    <n v="0"/>
    <n v="0"/>
    <x v="3"/>
    <s v="translations"/>
    <d v="2015-07-20T18:43:48"/>
    <x v="1432"/>
    <x v="1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x v="1433"/>
    <n v="1477839675"/>
    <b v="0"/>
    <n v="10"/>
    <b v="0"/>
    <s v="publishing/translations"/>
    <n v="6.708333333333333"/>
    <n v="80.5"/>
    <x v="3"/>
    <s v="translations"/>
    <d v="2016-12-10T11:00:00"/>
    <x v="1433"/>
    <x v="505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x v="1434"/>
    <n v="1431973478"/>
    <b v="0"/>
    <n v="11"/>
    <b v="0"/>
    <s v="publishing/translations"/>
    <n v="9.9878048780487809"/>
    <n v="744.5454545454545"/>
    <x v="3"/>
    <s v="translations"/>
    <d v="2015-06-08T15:00:00"/>
    <x v="1434"/>
    <x v="506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x v="1435"/>
    <n v="1441997020"/>
    <b v="0"/>
    <n v="2"/>
    <b v="0"/>
    <s v="publishing/translations"/>
    <n v="0.1"/>
    <n v="7.5"/>
    <x v="3"/>
    <s v="translations"/>
    <d v="2015-10-11T18:43:40"/>
    <x v="1435"/>
    <x v="1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x v="1436"/>
    <n v="1453451057"/>
    <b v="0"/>
    <n v="2"/>
    <b v="0"/>
    <s v="publishing/translations"/>
    <n v="0.77"/>
    <n v="38.5"/>
    <x v="3"/>
    <s v="translations"/>
    <d v="2016-02-21T08:24:17"/>
    <x v="1436"/>
    <x v="1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x v="1437"/>
    <n v="1402058739"/>
    <b v="0"/>
    <n v="22"/>
    <b v="0"/>
    <s v="publishing/translations"/>
    <n v="26.900000000000002"/>
    <n v="36.68181818181818"/>
    <x v="3"/>
    <s v="translations"/>
    <d v="2014-07-13T04:59:00"/>
    <x v="1437"/>
    <x v="50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x v="1438"/>
    <n v="1459198499"/>
    <b v="0"/>
    <n v="8"/>
    <b v="0"/>
    <s v="publishing/translations"/>
    <n v="3"/>
    <n v="75"/>
    <x v="3"/>
    <s v="translations"/>
    <d v="2016-04-27T13:55:00"/>
    <x v="1438"/>
    <x v="50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x v="1439"/>
    <n v="1423166101"/>
    <b v="0"/>
    <n v="6"/>
    <b v="0"/>
    <s v="publishing/translations"/>
    <n v="6.6055045871559637"/>
    <n v="30"/>
    <x v="3"/>
    <s v="translations"/>
    <d v="2015-03-07T19:55:01"/>
    <x v="1439"/>
    <x v="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x v="1440"/>
    <n v="1461693463"/>
    <b v="0"/>
    <n v="1"/>
    <b v="0"/>
    <s v="publishing/translations"/>
    <n v="7.6923076923076927E-3"/>
    <n v="1"/>
    <x v="3"/>
    <s v="translations"/>
    <d v="2016-05-26T17:57:43"/>
    <x v="1440"/>
    <x v="1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x v="1441"/>
    <n v="1436811769"/>
    <b v="0"/>
    <n v="3"/>
    <b v="0"/>
    <s v="publishing/translations"/>
    <n v="1.1222222222222222"/>
    <n v="673.33333333333337"/>
    <x v="3"/>
    <s v="translations"/>
    <d v="2015-09-11T18:22:49"/>
    <x v="1441"/>
    <x v="14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x v="1442"/>
    <n v="1461598158"/>
    <b v="0"/>
    <n v="0"/>
    <b v="0"/>
    <s v="publishing/translations"/>
    <n v="0"/>
    <n v="0"/>
    <x v="3"/>
    <s v="translations"/>
    <d v="2016-05-25T15:29:18"/>
    <x v="1442"/>
    <x v="1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x v="1443"/>
    <n v="1480803209"/>
    <b v="0"/>
    <n v="0"/>
    <b v="0"/>
    <s v="publishing/translations"/>
    <n v="0"/>
    <n v="0"/>
    <x v="3"/>
    <s v="translations"/>
    <d v="2017-01-02T22:13:29"/>
    <x v="1443"/>
    <x v="1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x v="1444"/>
    <n v="1436907462"/>
    <b v="0"/>
    <n v="0"/>
    <b v="0"/>
    <s v="publishing/translations"/>
    <n v="0"/>
    <n v="0"/>
    <x v="3"/>
    <s v="translations"/>
    <d v="2015-09-12T20:57:42"/>
    <x v="1444"/>
    <x v="1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x v="1445"/>
    <n v="1431694855"/>
    <b v="0"/>
    <n v="0"/>
    <b v="0"/>
    <s v="publishing/translations"/>
    <n v="0"/>
    <n v="0"/>
    <x v="3"/>
    <s v="translations"/>
    <d v="2015-06-14T13:00:55"/>
    <x v="144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x v="1446"/>
    <n v="1459507478"/>
    <b v="0"/>
    <n v="0"/>
    <b v="0"/>
    <s v="publishing/translations"/>
    <n v="0"/>
    <n v="0"/>
    <x v="3"/>
    <s v="translations"/>
    <d v="2016-04-21T10:44:38"/>
    <x v="1446"/>
    <x v="52"/>
  </r>
  <r>
    <n v="1447"/>
    <s v="Indian Language Dictionary"/>
    <s v="I'm creating a dictionary of multiple Indian languages."/>
    <x v="69"/>
    <n v="75"/>
    <x v="2"/>
    <s v="US"/>
    <s v="USD"/>
    <x v="1447"/>
    <n v="1465407134"/>
    <b v="0"/>
    <n v="3"/>
    <b v="0"/>
    <s v="publishing/translations"/>
    <n v="1.4999999999999999E-2"/>
    <n v="25"/>
    <x v="3"/>
    <s v="translations"/>
    <d v="2016-07-08T17:32:14"/>
    <x v="1447"/>
    <x v="1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x v="1448"/>
    <n v="1429655318"/>
    <b v="0"/>
    <n v="0"/>
    <b v="0"/>
    <s v="publishing/translations"/>
    <n v="0"/>
    <n v="0"/>
    <x v="3"/>
    <s v="translations"/>
    <d v="2015-05-22T05:25:00"/>
    <x v="1448"/>
    <x v="509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x v="1449"/>
    <n v="1427138905"/>
    <b v="0"/>
    <n v="0"/>
    <b v="0"/>
    <s v="publishing/translations"/>
    <n v="0"/>
    <n v="0"/>
    <x v="3"/>
    <s v="translations"/>
    <d v="2015-05-10T19:28:25"/>
    <x v="1449"/>
    <x v="51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x v="1450"/>
    <n v="1453349197"/>
    <b v="0"/>
    <n v="1"/>
    <b v="0"/>
    <s v="publishing/translations"/>
    <n v="1E-3"/>
    <n v="1"/>
    <x v="3"/>
    <s v="translations"/>
    <d v="2016-02-20T04:06:37"/>
    <x v="1450"/>
    <x v="1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x v="1451"/>
    <n v="1413759659"/>
    <b v="0"/>
    <n v="2"/>
    <b v="0"/>
    <s v="publishing/translations"/>
    <n v="1.0554089709762533E-2"/>
    <n v="1"/>
    <x v="3"/>
    <s v="translations"/>
    <d v="2014-11-19T00:00:59"/>
    <x v="1451"/>
    <x v="13"/>
  </r>
  <r>
    <n v="1452"/>
    <s v="The Judo Preservation Project (Canceled)"/>
    <s v="I am gathering rare, out-of-print Judo books for preservation, translation and sharing."/>
    <x v="32"/>
    <n v="0"/>
    <x v="1"/>
    <s v="US"/>
    <s v="USD"/>
    <x v="1452"/>
    <n v="1403974363"/>
    <b v="0"/>
    <n v="0"/>
    <b v="0"/>
    <s v="publishing/translations"/>
    <n v="0"/>
    <n v="0"/>
    <x v="3"/>
    <s v="translations"/>
    <d v="2014-07-28T16:52:43"/>
    <x v="1452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x v="1453"/>
    <n v="1488386547"/>
    <b v="0"/>
    <n v="0"/>
    <b v="0"/>
    <s v="publishing/translations"/>
    <n v="0"/>
    <n v="0"/>
    <x v="3"/>
    <s v="translations"/>
    <d v="2017-04-15T15:42:27"/>
    <x v="1453"/>
    <x v="51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x v="1454"/>
    <n v="1459716480"/>
    <b v="0"/>
    <n v="1"/>
    <b v="0"/>
    <s v="publishing/translations"/>
    <n v="0.85714285714285721"/>
    <n v="15"/>
    <x v="3"/>
    <s v="translations"/>
    <d v="2016-04-24T21:59:00"/>
    <x v="1454"/>
    <x v="51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x v="1455"/>
    <n v="1405181320"/>
    <b v="0"/>
    <n v="7"/>
    <b v="0"/>
    <s v="publishing/translations"/>
    <n v="10.5"/>
    <n v="225"/>
    <x v="3"/>
    <s v="translations"/>
    <d v="2014-09-05T13:39:00"/>
    <x v="1455"/>
    <x v="513"/>
  </r>
  <r>
    <n v="1456"/>
    <s v="Sometimes you don't need love (Canceled)"/>
    <s v="English Version of my auto-published novel"/>
    <x v="10"/>
    <n v="145"/>
    <x v="1"/>
    <s v="IT"/>
    <s v="EUR"/>
    <x v="1456"/>
    <n v="1480867365"/>
    <b v="0"/>
    <n v="3"/>
    <b v="0"/>
    <s v="publishing/translations"/>
    <n v="2.9000000000000004"/>
    <n v="48.333333333333336"/>
    <x v="3"/>
    <s v="translations"/>
    <d v="2017-01-03T16:02:45"/>
    <x v="1456"/>
    <x v="1"/>
  </r>
  <r>
    <n v="1457"/>
    <s v="Hey! I&quot;m not invisable, I am Just Old (Canceled)"/>
    <s v="Age is more than just a number, I hope your younger than you feel."/>
    <x v="12"/>
    <n v="0"/>
    <x v="1"/>
    <s v="US"/>
    <s v="USD"/>
    <x v="1457"/>
    <n v="1444685444"/>
    <b v="0"/>
    <n v="0"/>
    <b v="0"/>
    <s v="publishing/translations"/>
    <n v="0"/>
    <n v="0"/>
    <x v="3"/>
    <s v="translations"/>
    <d v="2015-11-11T22:30:44"/>
    <x v="1457"/>
    <x v="13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x v="1458"/>
    <n v="1405097760"/>
    <b v="0"/>
    <n v="0"/>
    <b v="0"/>
    <s v="publishing/translations"/>
    <n v="0"/>
    <n v="0"/>
    <x v="3"/>
    <s v="translations"/>
    <d v="2014-08-11T04:00:00"/>
    <x v="1458"/>
    <x v="514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x v="1459"/>
    <n v="1446612896"/>
    <b v="0"/>
    <n v="0"/>
    <b v="0"/>
    <s v="publishing/translations"/>
    <n v="0"/>
    <n v="0"/>
    <x v="3"/>
    <s v="translations"/>
    <d v="2015-12-02T17:25:00"/>
    <x v="1459"/>
    <x v="515"/>
  </r>
  <r>
    <n v="1460"/>
    <s v="KJV2015 (Canceled)"/>
    <s v="KJV2015 Easier to understand for our kids and family not leaving out one verse or changing a meaning one bit."/>
    <x v="259"/>
    <n v="0"/>
    <x v="1"/>
    <s v="US"/>
    <s v="USD"/>
    <x v="1460"/>
    <n v="1412371898"/>
    <b v="0"/>
    <n v="0"/>
    <b v="0"/>
    <s v="publishing/translations"/>
    <n v="0"/>
    <n v="0"/>
    <x v="3"/>
    <s v="translations"/>
    <d v="2014-11-30T23:45:00"/>
    <x v="1460"/>
    <x v="516"/>
  </r>
  <r>
    <n v="1461"/>
    <s v="Relatively Prime Series 2"/>
    <s v="Series 2 of Relatively Prime, a podcast of stories from the Mathematical Domain"/>
    <x v="36"/>
    <n v="15186.69"/>
    <x v="0"/>
    <s v="US"/>
    <s v="USD"/>
    <x v="1461"/>
    <n v="1410967754"/>
    <b v="1"/>
    <n v="340"/>
    <b v="1"/>
    <s v="publishing/radio &amp; podcasts"/>
    <n v="101.24459999999999"/>
    <n v="44.66673529411765"/>
    <x v="3"/>
    <s v="radio &amp; podcasts"/>
    <d v="2014-10-21T00:00:00"/>
    <x v="1461"/>
    <x v="517"/>
  </r>
  <r>
    <n v="1462"/>
    <s v="Unbound: Fiction on the Radio"/>
    <s v="A new radio show focused on short fiction produced by Louisville Public Media"/>
    <x v="23"/>
    <n v="4340.7"/>
    <x v="0"/>
    <s v="US"/>
    <s v="USD"/>
    <x v="1462"/>
    <n v="1363017271"/>
    <b v="1"/>
    <n v="150"/>
    <b v="1"/>
    <s v="publishing/radio &amp; podcasts"/>
    <n v="108.5175"/>
    <n v="28.937999999999999"/>
    <x v="3"/>
    <s v="radio &amp; podcasts"/>
    <d v="2013-04-10T15:54:31"/>
    <x v="1462"/>
    <x v="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x v="1463"/>
    <n v="1361483538"/>
    <b v="1"/>
    <n v="25"/>
    <b v="1"/>
    <s v="publishing/radio &amp; podcasts"/>
    <n v="147.66666666666666"/>
    <n v="35.44"/>
    <x v="3"/>
    <s v="radio &amp; podcasts"/>
    <d v="2013-04-07T20:52:18"/>
    <x v="1463"/>
    <x v="366"/>
  </r>
  <r>
    <n v="1464"/>
    <s v="Science Studio"/>
    <s v="The Best Science Media on the Web"/>
    <x v="10"/>
    <n v="8160"/>
    <x v="0"/>
    <s v="US"/>
    <s v="USD"/>
    <x v="1464"/>
    <n v="1358437958"/>
    <b v="1"/>
    <n v="234"/>
    <b v="1"/>
    <s v="publishing/radio &amp; podcasts"/>
    <n v="163.19999999999999"/>
    <n v="34.871794871794869"/>
    <x v="3"/>
    <s v="radio &amp; podcasts"/>
    <d v="2013-02-16T15:52:38"/>
    <x v="1464"/>
    <x v="1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x v="1465"/>
    <n v="1329759452"/>
    <b v="1"/>
    <n v="2602"/>
    <b v="1"/>
    <s v="publishing/radio &amp; podcasts"/>
    <n v="456.41449999999998"/>
    <n v="52.622732513451197"/>
    <x v="3"/>
    <s v="radio &amp; podcasts"/>
    <d v="2012-03-22T03:00:00"/>
    <x v="1465"/>
    <x v="518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x v="1466"/>
    <n v="1449029266"/>
    <b v="1"/>
    <n v="248"/>
    <b v="1"/>
    <s v="publishing/radio &amp; podcasts"/>
    <n v="107.87731249999999"/>
    <n v="69.598266129032254"/>
    <x v="3"/>
    <s v="radio &amp; podcasts"/>
    <d v="2016-01-12T05:00:00"/>
    <x v="1466"/>
    <x v="519"/>
  </r>
  <r>
    <n v="1467"/>
    <s v="Radio Ambulante"/>
    <s v="We are a new Spanish language podcast telling uniquely Latin American stories."/>
    <x v="79"/>
    <n v="46032"/>
    <x v="0"/>
    <s v="US"/>
    <s v="USD"/>
    <x v="1467"/>
    <n v="1327518885"/>
    <b v="1"/>
    <n v="600"/>
    <b v="1"/>
    <s v="publishing/radio &amp; podcasts"/>
    <n v="115.08"/>
    <n v="76.72"/>
    <x v="3"/>
    <s v="radio &amp; podcasts"/>
    <d v="2012-03-25T18:14:45"/>
    <x v="1467"/>
    <x v="102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x v="1468"/>
    <n v="1302654049"/>
    <b v="1"/>
    <n v="293"/>
    <b v="1"/>
    <s v="publishing/radio &amp; podcasts"/>
    <n v="102.36842105263158"/>
    <n v="33.191126279863482"/>
    <x v="3"/>
    <s v="radio &amp; podcasts"/>
    <d v="2011-06-12T00:20:49"/>
    <x v="1468"/>
    <x v="14"/>
  </r>
  <r>
    <n v="1469"/>
    <s v="The Local Global Mashup Show"/>
    <s v="Get the inside edge on the stories that connect Americans to the world -- in your ear every week."/>
    <x v="260"/>
    <n v="47978"/>
    <x v="0"/>
    <s v="US"/>
    <s v="USD"/>
    <x v="1469"/>
    <n v="1358346109"/>
    <b v="1"/>
    <n v="321"/>
    <b v="1"/>
    <s v="publishing/radio &amp; podcasts"/>
    <n v="108.42485875706214"/>
    <n v="149.46417445482865"/>
    <x v="3"/>
    <s v="radio &amp; podcasts"/>
    <d v="2013-02-15T14:21:49"/>
    <x v="1469"/>
    <x v="1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x v="1470"/>
    <n v="1354909863"/>
    <b v="1"/>
    <n v="81"/>
    <b v="1"/>
    <s v="publishing/radio &amp; podcasts"/>
    <n v="125.13333333333334"/>
    <n v="23.172839506172838"/>
    <x v="3"/>
    <s v="radio &amp; podcasts"/>
    <d v="2012-12-28T19:51:03"/>
    <x v="1470"/>
    <x v="31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x v="1471"/>
    <n v="1426028334"/>
    <b v="1"/>
    <n v="343"/>
    <b v="1"/>
    <s v="publishing/radio &amp; podcasts"/>
    <n v="103.840625"/>
    <n v="96.877551020408163"/>
    <x v="3"/>
    <s v="radio &amp; podcasts"/>
    <d v="2015-04-09T22:58:54"/>
    <x v="1471"/>
    <x v="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x v="1472"/>
    <n v="1379336503"/>
    <b v="1"/>
    <n v="336"/>
    <b v="1"/>
    <s v="publishing/radio &amp; podcasts"/>
    <n v="138.70400000000001"/>
    <n v="103.20238095238095"/>
    <x v="3"/>
    <s v="radio &amp; podcasts"/>
    <d v="2013-10-16T13:01:43"/>
    <x v="1472"/>
    <x v="1"/>
  </r>
  <r>
    <n v="1473"/>
    <s v="ONE LOVES ONLY FORM"/>
    <s v="Public Radio Project"/>
    <x v="15"/>
    <n v="1807.74"/>
    <x v="0"/>
    <s v="US"/>
    <s v="USD"/>
    <x v="1473"/>
    <n v="1328052639"/>
    <b v="1"/>
    <n v="47"/>
    <b v="1"/>
    <s v="publishing/radio &amp; podcasts"/>
    <n v="120.51600000000001"/>
    <n v="38.462553191489363"/>
    <x v="3"/>
    <s v="radio &amp; podcasts"/>
    <d v="2012-03-01T23:30:39"/>
    <x v="1473"/>
    <x v="1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x v="1474"/>
    <n v="1376501292"/>
    <b v="1"/>
    <n v="76"/>
    <b v="1"/>
    <s v="publishing/radio &amp; podcasts"/>
    <n v="112.26666666666667"/>
    <n v="44.315789473684212"/>
    <x v="3"/>
    <s v="radio &amp; podcasts"/>
    <d v="2013-09-13T17:28:12"/>
    <x v="1474"/>
    <x v="1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x v="1475"/>
    <n v="1416244863"/>
    <b v="1"/>
    <n v="441"/>
    <b v="1"/>
    <s v="publishing/radio &amp; podcasts"/>
    <n v="188.66966666666667"/>
    <n v="64.173356009070289"/>
    <x v="3"/>
    <s v="radio &amp; podcasts"/>
    <d v="2014-12-20T04:59:00"/>
    <x v="1475"/>
    <x v="520"/>
  </r>
  <r>
    <n v="1476"/>
    <s v="The Comedy Button Podcast"/>
    <s v="The Comedy Button is a brand new nerd pop culture podcast with weekly video sketches."/>
    <x v="12"/>
    <n v="39693.279999999999"/>
    <x v="0"/>
    <s v="US"/>
    <s v="USD"/>
    <x v="1476"/>
    <n v="1313024422"/>
    <b v="1"/>
    <n v="916"/>
    <b v="1"/>
    <s v="publishing/radio &amp; podcasts"/>
    <n v="661.55466666666666"/>
    <n v="43.333275109170302"/>
    <x v="3"/>
    <s v="radio &amp; podcasts"/>
    <d v="2011-09-10T01:00:22"/>
    <x v="1476"/>
    <x v="1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x v="1477"/>
    <n v="1319467604"/>
    <b v="1"/>
    <n v="369"/>
    <b v="1"/>
    <s v="publishing/radio &amp; podcasts"/>
    <n v="111.31"/>
    <n v="90.495934959349597"/>
    <x v="3"/>
    <s v="radio &amp; podcasts"/>
    <d v="2011-12-23T03:00:00"/>
    <x v="1477"/>
    <x v="521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x v="1478"/>
    <n v="1367355313"/>
    <b v="1"/>
    <n v="20242"/>
    <b v="1"/>
    <s v="publishing/radio &amp; podcasts"/>
    <n v="1181.6142199999999"/>
    <n v="29.187190495010373"/>
    <x v="3"/>
    <s v="radio &amp; podcasts"/>
    <d v="2013-05-14T20:55:13"/>
    <x v="1478"/>
    <x v="60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x v="1479"/>
    <n v="1398448389"/>
    <b v="1"/>
    <n v="71"/>
    <b v="1"/>
    <s v="publishing/radio &amp; podcasts"/>
    <n v="137.375"/>
    <n v="30.95774647887324"/>
    <x v="3"/>
    <s v="radio &amp; podcasts"/>
    <d v="2014-05-10T03:59:00"/>
    <x v="1479"/>
    <x v="522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x v="1480"/>
    <n v="1373408699"/>
    <b v="1"/>
    <n v="635"/>
    <b v="1"/>
    <s v="publishing/radio &amp; podcasts"/>
    <n v="117.04040000000001"/>
    <n v="92.157795275590544"/>
    <x v="3"/>
    <s v="radio &amp; podcasts"/>
    <d v="2013-07-26T17:00:00"/>
    <x v="1480"/>
    <x v="5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x v="1481"/>
    <n v="1380838145"/>
    <b v="0"/>
    <n v="6"/>
    <b v="0"/>
    <s v="publishing/fiction"/>
    <n v="2.1"/>
    <n v="17.5"/>
    <x v="3"/>
    <s v="fiction"/>
    <d v="2013-11-02T22:09:05"/>
    <x v="1481"/>
    <x v="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x v="1482"/>
    <n v="1345062936"/>
    <b v="0"/>
    <n v="1"/>
    <b v="0"/>
    <s v="publishing/fiction"/>
    <n v="0.1"/>
    <n v="5"/>
    <x v="3"/>
    <s v="fiction"/>
    <d v="2012-09-07T07:51:00"/>
    <x v="1482"/>
    <x v="524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x v="1483"/>
    <n v="1467002275"/>
    <b v="0"/>
    <n v="2"/>
    <b v="0"/>
    <s v="publishing/fiction"/>
    <n v="0.7142857142857143"/>
    <n v="25"/>
    <x v="3"/>
    <s v="fiction"/>
    <d v="2016-07-22T04:37:55"/>
    <x v="1483"/>
    <x v="36"/>
  </r>
  <r>
    <n v="1484"/>
    <s v="a book called filtered down thru the stars"/>
    <s v="The mussings of an old wizard"/>
    <x v="13"/>
    <n v="0"/>
    <x v="2"/>
    <s v="US"/>
    <s v="USD"/>
    <x v="1484"/>
    <n v="1337834963"/>
    <b v="0"/>
    <n v="0"/>
    <b v="0"/>
    <s v="publishing/fiction"/>
    <n v="0"/>
    <n v="0"/>
    <x v="3"/>
    <s v="fiction"/>
    <d v="2012-07-21T14:51:00"/>
    <x v="1484"/>
    <x v="52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x v="1485"/>
    <n v="1430939173"/>
    <b v="0"/>
    <n v="3"/>
    <b v="0"/>
    <s v="publishing/fiction"/>
    <n v="2.2388059701492535"/>
    <n v="50"/>
    <x v="3"/>
    <s v="fiction"/>
    <d v="2015-06-20T19:06:13"/>
    <x v="1485"/>
    <x v="26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x v="1486"/>
    <n v="1422417761"/>
    <b v="0"/>
    <n v="3"/>
    <b v="0"/>
    <s v="publishing/fiction"/>
    <n v="0.24"/>
    <n v="16"/>
    <x v="3"/>
    <s v="fiction"/>
    <d v="2015-02-27T04:02:41"/>
    <x v="1486"/>
    <x v="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x v="1487"/>
    <n v="1467583271"/>
    <b v="0"/>
    <n v="0"/>
    <b v="0"/>
    <s v="publishing/fiction"/>
    <n v="0"/>
    <n v="0"/>
    <x v="3"/>
    <s v="fiction"/>
    <d v="2016-08-02T22:01:11"/>
    <x v="1487"/>
    <x v="1"/>
  </r>
  <r>
    <n v="1488"/>
    <s v="Nanolution"/>
    <s v="A blockbuster sci-fi adventure. What would you do if one day your life changed to beyond the imaginable?"/>
    <x v="36"/>
    <n v="360"/>
    <x v="2"/>
    <s v="AU"/>
    <s v="AUD"/>
    <x v="1488"/>
    <n v="1386336660"/>
    <b v="0"/>
    <n v="6"/>
    <b v="0"/>
    <s v="publishing/fiction"/>
    <n v="2.4"/>
    <n v="60"/>
    <x v="3"/>
    <s v="fiction"/>
    <d v="2014-01-05T13:31:00"/>
    <x v="1488"/>
    <x v="1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x v="1489"/>
    <n v="1350398452"/>
    <b v="0"/>
    <n v="0"/>
    <b v="0"/>
    <s v="publishing/fiction"/>
    <n v="0"/>
    <n v="0"/>
    <x v="3"/>
    <s v="fiction"/>
    <d v="2012-11-15T15:40:52"/>
    <x v="1489"/>
    <x v="174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x v="1490"/>
    <n v="1378214874"/>
    <b v="0"/>
    <n v="19"/>
    <b v="0"/>
    <s v="publishing/fiction"/>
    <n v="30.862068965517242"/>
    <n v="47.10526315789474"/>
    <x v="3"/>
    <s v="fiction"/>
    <d v="2013-10-02T13:27:54"/>
    <x v="1490"/>
    <x v="257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x v="1491"/>
    <n v="1418922443"/>
    <b v="0"/>
    <n v="1"/>
    <b v="0"/>
    <s v="publishing/fiction"/>
    <n v="8.3333333333333321"/>
    <n v="100"/>
    <x v="3"/>
    <s v="fiction"/>
    <d v="2015-02-15T15:38:00"/>
    <x v="1491"/>
    <x v="526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x v="1492"/>
    <n v="1305839646"/>
    <b v="0"/>
    <n v="2"/>
    <b v="0"/>
    <s v="publishing/fiction"/>
    <n v="0.75"/>
    <n v="15"/>
    <x v="3"/>
    <s v="fiction"/>
    <d v="2011-06-18T21:14:06"/>
    <x v="1492"/>
    <x v="1"/>
  </r>
  <r>
    <n v="1493"/>
    <s v="The Great Grand Zeppelin Chase"/>
    <s v="Help illustrate the sequel to the bestselling _x000a_The Transylvania Flying Squad of Detectives"/>
    <x v="262"/>
    <n v="0"/>
    <x v="2"/>
    <s v="US"/>
    <s v="USD"/>
    <x v="1493"/>
    <n v="1368823675"/>
    <b v="0"/>
    <n v="0"/>
    <b v="0"/>
    <s v="publishing/fiction"/>
    <n v="0"/>
    <n v="0"/>
    <x v="3"/>
    <s v="fiction"/>
    <d v="2013-06-16T20:47:55"/>
    <x v="1493"/>
    <x v="1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x v="1494"/>
    <n v="1425489613"/>
    <b v="0"/>
    <n v="11"/>
    <b v="0"/>
    <s v="publishing/fiction"/>
    <n v="8.9"/>
    <n v="40.454545454545453"/>
    <x v="3"/>
    <s v="fiction"/>
    <d v="2015-04-03T15:38:00"/>
    <x v="1494"/>
    <x v="527"/>
  </r>
  <r>
    <n v="1495"/>
    <s v="A Magical Bildungsroman with a Female Heroine"/>
    <s v="The Adventures of Penelope Hawthorne. Part One: The Spellbook of Dracone."/>
    <x v="13"/>
    <n v="0"/>
    <x v="2"/>
    <s v="US"/>
    <s v="USD"/>
    <x v="1495"/>
    <n v="1311879431"/>
    <b v="0"/>
    <n v="0"/>
    <b v="0"/>
    <s v="publishing/fiction"/>
    <n v="0"/>
    <n v="0"/>
    <x v="3"/>
    <s v="fiction"/>
    <d v="2011-08-27T18:57:11"/>
    <x v="1495"/>
    <x v="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x v="1496"/>
    <n v="1405682659"/>
    <b v="0"/>
    <n v="0"/>
    <b v="0"/>
    <s v="publishing/fiction"/>
    <n v="0"/>
    <n v="0"/>
    <x v="3"/>
    <s v="fiction"/>
    <d v="2014-09-16T11:24:19"/>
    <x v="1496"/>
    <x v="14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x v="1497"/>
    <n v="1371655522"/>
    <b v="0"/>
    <n v="1"/>
    <b v="0"/>
    <s v="publishing/fiction"/>
    <n v="6.6666666666666671E-3"/>
    <n v="1"/>
    <x v="3"/>
    <s v="fiction"/>
    <d v="2013-07-31T19:43:00"/>
    <x v="1497"/>
    <x v="528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x v="1498"/>
    <n v="1405899378"/>
    <b v="0"/>
    <n v="3"/>
    <b v="0"/>
    <s v="publishing/fiction"/>
    <n v="1.9"/>
    <n v="19"/>
    <x v="3"/>
    <s v="fiction"/>
    <d v="2014-09-03T23:36:18"/>
    <x v="1498"/>
    <x v="26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x v="1499"/>
    <n v="1465171833"/>
    <b v="0"/>
    <n v="1"/>
    <b v="0"/>
    <s v="publishing/fiction"/>
    <n v="0.25"/>
    <n v="5"/>
    <x v="3"/>
    <s v="fiction"/>
    <d v="2016-08-05T00:10:33"/>
    <x v="1499"/>
    <x v="14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x v="1500"/>
    <n v="1364852557"/>
    <b v="0"/>
    <n v="15"/>
    <b v="0"/>
    <s v="publishing/fiction"/>
    <n v="25.035714285714285"/>
    <n v="46.733333333333334"/>
    <x v="3"/>
    <s v="fiction"/>
    <d v="2013-05-01T21:42:37"/>
    <x v="1500"/>
    <x v="1"/>
  </r>
  <r>
    <n v="1501"/>
    <s v="This is Nowhere"/>
    <s v="A hardcover book of surf, outdoor and nature photos from the British Columbia coast."/>
    <x v="263"/>
    <n v="86492"/>
    <x v="0"/>
    <s v="CA"/>
    <s v="CAD"/>
    <x v="1501"/>
    <n v="1433772023"/>
    <b v="1"/>
    <n v="885"/>
    <b v="1"/>
    <s v="photography/photobooks"/>
    <n v="166.33076923076925"/>
    <n v="97.731073446327684"/>
    <x v="8"/>
    <s v="photobooks"/>
    <d v="2015-07-08T14:00:23"/>
    <x v="1501"/>
    <x v="1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x v="1502"/>
    <n v="1456491680"/>
    <b v="1"/>
    <n v="329"/>
    <b v="1"/>
    <s v="photography/photobooks"/>
    <n v="101.44545454545455"/>
    <n v="67.835866261398181"/>
    <x v="8"/>
    <s v="photobooks"/>
    <d v="2016-03-25T22:00:00"/>
    <x v="1502"/>
    <x v="529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x v="1503"/>
    <n v="1472026801"/>
    <b v="1"/>
    <n v="71"/>
    <b v="1"/>
    <s v="photography/photobooks"/>
    <n v="107.89146666666667"/>
    <n v="56.98492957746479"/>
    <x v="8"/>
    <s v="photobooks"/>
    <d v="2016-10-23T08:20:01"/>
    <x v="1503"/>
    <x v="14"/>
  </r>
  <r>
    <n v="1504"/>
    <s v="RYU X RIO"/>
    <s v="A football photography book like no other about the 2014 World Cup in Brazil, by Ryu Voelkel."/>
    <x v="115"/>
    <n v="18066"/>
    <x v="0"/>
    <s v="GB"/>
    <s v="GBP"/>
    <x v="1504"/>
    <n v="1399996024"/>
    <b v="1"/>
    <n v="269"/>
    <b v="1"/>
    <s v="photography/photobooks"/>
    <n v="277.93846153846158"/>
    <n v="67.159851301115239"/>
    <x v="8"/>
    <s v="photobooks"/>
    <d v="2014-06-10T08:33:00"/>
    <x v="1504"/>
    <x v="53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x v="1505"/>
    <n v="1455446303"/>
    <b v="1"/>
    <n v="345"/>
    <b v="1"/>
    <s v="photography/photobooks"/>
    <n v="103.58125"/>
    <n v="48.037681159420288"/>
    <x v="8"/>
    <s v="photobooks"/>
    <d v="2016-03-22T20:01:00"/>
    <x v="1505"/>
    <x v="531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x v="1506"/>
    <n v="1403635904"/>
    <b v="1"/>
    <n v="43"/>
    <b v="1"/>
    <s v="photography/photobooks"/>
    <n v="111.4"/>
    <n v="38.860465116279073"/>
    <x v="8"/>
    <s v="photobooks"/>
    <d v="2014-07-24T18:51:44"/>
    <x v="1506"/>
    <x v="1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x v="1507"/>
    <n v="1268822909"/>
    <b v="1"/>
    <n v="33"/>
    <b v="1"/>
    <s v="photography/photobooks"/>
    <n v="215"/>
    <n v="78.181818181818187"/>
    <x v="8"/>
    <s v="photobooks"/>
    <d v="2010-05-15T08:10:00"/>
    <x v="1507"/>
    <x v="532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x v="1508"/>
    <n v="1401201881"/>
    <b v="1"/>
    <n v="211"/>
    <b v="1"/>
    <s v="photography/photobooks"/>
    <n v="110.76216216216217"/>
    <n v="97.113744075829388"/>
    <x v="8"/>
    <s v="photobooks"/>
    <d v="2014-06-27T14:44:41"/>
    <x v="1508"/>
    <x v="106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x v="1509"/>
    <n v="1484570885"/>
    <b v="1"/>
    <n v="196"/>
    <b v="1"/>
    <s v="photography/photobooks"/>
    <n v="123.64125714285714"/>
    <n v="110.39397959183674"/>
    <x v="8"/>
    <s v="photobooks"/>
    <d v="2017-02-14T22:59:00"/>
    <x v="1509"/>
    <x v="533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x v="1510"/>
    <n v="1403169278"/>
    <b v="1"/>
    <n v="405"/>
    <b v="1"/>
    <s v="photography/photobooks"/>
    <n v="101.03500000000001"/>
    <n v="39.91506172839506"/>
    <x v="8"/>
    <s v="photobooks"/>
    <d v="2014-07-19T09:14:38"/>
    <x v="1510"/>
    <x v="1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x v="1511"/>
    <n v="1445263204"/>
    <b v="1"/>
    <n v="206"/>
    <b v="1"/>
    <s v="photography/photobooks"/>
    <n v="111.79285714285714"/>
    <n v="75.975728155339809"/>
    <x v="8"/>
    <s v="photobooks"/>
    <d v="2015-11-18T15:00:04"/>
    <x v="1511"/>
    <x v="13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x v="1512"/>
    <n v="1483719939"/>
    <b v="1"/>
    <n v="335"/>
    <b v="1"/>
    <s v="photography/photobooks"/>
    <n v="558.7714285714286"/>
    <n v="58.379104477611939"/>
    <x v="8"/>
    <s v="photobooks"/>
    <d v="2017-02-05T16:25:39"/>
    <x v="1512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x v="1513"/>
    <n v="1402931866"/>
    <b v="1"/>
    <n v="215"/>
    <b v="1"/>
    <s v="photography/photobooks"/>
    <n v="150.01875000000001"/>
    <n v="55.82093023255814"/>
    <x v="8"/>
    <s v="photobooks"/>
    <d v="2014-07-16T15:17:46"/>
    <x v="1513"/>
    <x v="1"/>
  </r>
  <r>
    <n v="1514"/>
    <s v="Racing Age"/>
    <s v="Racing Age is a documentary photography book about masters track &amp; field athletes of retirement age and older."/>
    <x v="31"/>
    <n v="26619"/>
    <x v="0"/>
    <s v="US"/>
    <s v="USD"/>
    <x v="1514"/>
    <n v="1439907640"/>
    <b v="1"/>
    <n v="176"/>
    <b v="1"/>
    <s v="photography/photobooks"/>
    <n v="106.476"/>
    <n v="151.24431818181819"/>
    <x v="8"/>
    <s v="photobooks"/>
    <d v="2015-09-27T14:20:40"/>
    <x v="1514"/>
    <x v="4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x v="1515"/>
    <n v="1455516297"/>
    <b v="1"/>
    <n v="555"/>
    <b v="1"/>
    <s v="photography/photobooks"/>
    <n v="157.18899999999999"/>
    <n v="849.67027027027029"/>
    <x v="8"/>
    <s v="photobooks"/>
    <d v="2016-03-16T05:04:57"/>
    <x v="1515"/>
    <x v="2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x v="1516"/>
    <n v="1473160292"/>
    <b v="1"/>
    <n v="116"/>
    <b v="1"/>
    <s v="photography/photobooks"/>
    <n v="108.65882352941176"/>
    <n v="159.24137931034483"/>
    <x v="8"/>
    <s v="photobooks"/>
    <d v="2016-10-06T14:00:00"/>
    <x v="1516"/>
    <x v="534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x v="1517"/>
    <n v="1415194553"/>
    <b v="1"/>
    <n v="615"/>
    <b v="1"/>
    <s v="photography/photobooks"/>
    <n v="161.97999999999999"/>
    <n v="39.507317073170732"/>
    <x v="8"/>
    <s v="photobooks"/>
    <d v="2014-12-06T06:00:00"/>
    <x v="1517"/>
    <x v="535"/>
  </r>
  <r>
    <n v="1518"/>
    <s v="Amelia and the Animals: Photographs by Robin Schwartz"/>
    <s v="A photobook of Robin Schwartz's ongoing series with her daughter Amelia."/>
    <x v="36"/>
    <n v="30805"/>
    <x v="0"/>
    <s v="US"/>
    <s v="USD"/>
    <x v="1518"/>
    <n v="1398973252"/>
    <b v="1"/>
    <n v="236"/>
    <b v="1"/>
    <s v="photography/photobooks"/>
    <n v="205.36666666666665"/>
    <n v="130.52966101694915"/>
    <x v="8"/>
    <s v="photobooks"/>
    <d v="2014-05-31T19:40:52"/>
    <x v="1518"/>
    <x v="1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x v="1519"/>
    <n v="1400867283"/>
    <b v="1"/>
    <n v="145"/>
    <b v="1"/>
    <s v="photography/photobooks"/>
    <n v="103.36388888888889"/>
    <n v="64.156896551724131"/>
    <x v="8"/>
    <s v="photobooks"/>
    <d v="2014-06-20T21:59:00"/>
    <x v="1519"/>
    <x v="536"/>
  </r>
  <r>
    <n v="1520"/>
    <s v="TULIPS"/>
    <s v="A self-published photography book by Andrew Miksys from his new series about Belarus"/>
    <x v="102"/>
    <n v="18625"/>
    <x v="0"/>
    <s v="US"/>
    <s v="USD"/>
    <x v="1520"/>
    <n v="1415824513"/>
    <b v="1"/>
    <n v="167"/>
    <b v="1"/>
    <s v="photography/photobooks"/>
    <n v="103.47222222222223"/>
    <n v="111.52694610778443"/>
    <x v="8"/>
    <s v="photobooks"/>
    <d v="2014-12-19T04:00:00"/>
    <x v="1520"/>
    <x v="537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x v="1521"/>
    <n v="1462248091"/>
    <b v="1"/>
    <n v="235"/>
    <b v="1"/>
    <s v="photography/photobooks"/>
    <n v="106.81333333333333"/>
    <n v="170.44680851063831"/>
    <x v="8"/>
    <s v="photobooks"/>
    <d v="2016-06-07T04:01:31"/>
    <x v="1521"/>
    <x v="6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x v="1522"/>
    <n v="1410983739"/>
    <b v="1"/>
    <n v="452"/>
    <b v="1"/>
    <s v="photography/photobooks"/>
    <n v="138.96574712643678"/>
    <n v="133.7391592920354"/>
    <x v="8"/>
    <s v="photobooks"/>
    <d v="2014-10-17T19:55:39"/>
    <x v="1522"/>
    <x v="1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x v="1523"/>
    <n v="1416592916"/>
    <b v="1"/>
    <n v="241"/>
    <b v="1"/>
    <s v="photography/photobooks"/>
    <n v="124.84324324324325"/>
    <n v="95.834024896265561"/>
    <x v="8"/>
    <s v="photobooks"/>
    <d v="2014-12-23T00:00:00"/>
    <x v="1523"/>
    <x v="538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x v="1524"/>
    <n v="1485000090"/>
    <b v="1"/>
    <n v="28"/>
    <b v="1"/>
    <s v="photography/photobooks"/>
    <n v="206.99999999999997"/>
    <n v="221.78571428571428"/>
    <x v="8"/>
    <s v="photobooks"/>
    <d v="2017-02-20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x v="1525"/>
    <n v="1468947138"/>
    <b v="1"/>
    <n v="140"/>
    <b v="1"/>
    <s v="photography/photobooks"/>
    <n v="174.00576923076923"/>
    <n v="32.315357142857138"/>
    <x v="8"/>
    <s v="photobooks"/>
    <d v="2016-08-18T16:52:18"/>
    <x v="1525"/>
    <x v="1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x v="1526"/>
    <n v="1448951847"/>
    <b v="1"/>
    <n v="280"/>
    <b v="1"/>
    <s v="photography/photobooks"/>
    <n v="120.32608695652173"/>
    <n v="98.839285714285708"/>
    <x v="8"/>
    <s v="photobooks"/>
    <d v="2016-01-19T06:37:27"/>
    <x v="1526"/>
    <x v="539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x v="1527"/>
    <n v="1487082286"/>
    <b v="1"/>
    <n v="70"/>
    <b v="1"/>
    <s v="photography/photobooks"/>
    <n v="110.44428571428573"/>
    <n v="55.222142857142863"/>
    <x v="8"/>
    <s v="photobooks"/>
    <d v="2017-03-14T13:24:46"/>
    <x v="1527"/>
    <x v="340"/>
  </r>
  <r>
    <n v="1528"/>
    <s v="Don't Go Outside: Tokyo Street Photos"/>
    <s v="A book of street photos from around Shibuya that I've made between 2011-2016."/>
    <x v="9"/>
    <n v="8447"/>
    <x v="0"/>
    <s v="US"/>
    <s v="USD"/>
    <x v="1528"/>
    <n v="1483292122"/>
    <b v="1"/>
    <n v="160"/>
    <b v="1"/>
    <s v="photography/photobooks"/>
    <n v="281.56666666666666"/>
    <n v="52.793750000000003"/>
    <x v="8"/>
    <s v="photobooks"/>
    <d v="2017-02-01T00:00:00"/>
    <x v="1528"/>
    <x v="54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x v="1529"/>
    <n v="1424185520"/>
    <b v="1"/>
    <n v="141"/>
    <b v="1"/>
    <s v="photography/photobooks"/>
    <n v="100.67894736842105"/>
    <n v="135.66666666666666"/>
    <x v="8"/>
    <s v="photobooks"/>
    <d v="2015-03-19T14:05:20"/>
    <x v="1529"/>
    <x v="164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x v="1530"/>
    <n v="1443464695"/>
    <b v="1"/>
    <n v="874"/>
    <b v="1"/>
    <s v="photography/photobooks"/>
    <n v="134.82571428571427"/>
    <n v="53.991990846681922"/>
    <x v="8"/>
    <s v="photobooks"/>
    <d v="2015-10-23T18:24:55"/>
    <x v="1530"/>
    <x v="36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x v="1531"/>
    <n v="1414610126"/>
    <b v="1"/>
    <n v="73"/>
    <b v="1"/>
    <s v="photography/photobooks"/>
    <n v="175.95744680851064"/>
    <n v="56.643835616438359"/>
    <x v="8"/>
    <s v="photobooks"/>
    <d v="2014-12-01T03:00:00"/>
    <x v="1531"/>
    <x v="541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x v="1532"/>
    <n v="1453461865"/>
    <b v="1"/>
    <n v="294"/>
    <b v="1"/>
    <s v="photography/photobooks"/>
    <n v="484.02000000000004"/>
    <n v="82.316326530612244"/>
    <x v="8"/>
    <s v="photobooks"/>
    <d v="2016-02-15T15:00:00"/>
    <x v="1532"/>
    <x v="54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x v="1533"/>
    <n v="1457913777"/>
    <b v="1"/>
    <n v="740"/>
    <b v="1"/>
    <s v="photography/photobooks"/>
    <n v="145.14000000000001"/>
    <n v="88.26081081081081"/>
    <x v="8"/>
    <s v="photobooks"/>
    <d v="2016-05-02T03:59:00"/>
    <x v="1533"/>
    <x v="54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x v="1534"/>
    <n v="1438791062"/>
    <b v="1"/>
    <n v="369"/>
    <b v="1"/>
    <s v="photography/photobooks"/>
    <n v="417.73333333333335"/>
    <n v="84.905149051490511"/>
    <x v="8"/>
    <s v="photobooks"/>
    <d v="2015-09-04T16:11:02"/>
    <x v="1534"/>
    <x v="1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x v="1535"/>
    <n v="1461527631"/>
    <b v="1"/>
    <n v="110"/>
    <b v="1"/>
    <s v="photography/photobooks"/>
    <n v="132.42499999999998"/>
    <n v="48.154545454545456"/>
    <x v="8"/>
    <s v="photobooks"/>
    <d v="2016-05-23T22:00:00"/>
    <x v="1535"/>
    <x v="544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x v="1536"/>
    <n v="1438110910"/>
    <b v="1"/>
    <n v="455"/>
    <b v="1"/>
    <s v="photography/photobooks"/>
    <n v="250.30841666666666"/>
    <n v="66.015406593406595"/>
    <x v="8"/>
    <s v="photobooks"/>
    <d v="2015-08-27T19:15:10"/>
    <x v="1536"/>
    <x v="1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x v="1537"/>
    <n v="1467358427"/>
    <b v="1"/>
    <n v="224"/>
    <b v="1"/>
    <s v="photography/photobooks"/>
    <n v="179.9"/>
    <n v="96.375"/>
    <x v="8"/>
    <s v="photobooks"/>
    <d v="2016-08-06T18:00:00"/>
    <x v="1537"/>
    <x v="545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x v="1538"/>
    <n v="1418064370"/>
    <b v="1"/>
    <n v="46"/>
    <b v="1"/>
    <s v="photography/photobooks"/>
    <n v="102.62857142857142"/>
    <n v="156.17391304347825"/>
    <x v="8"/>
    <s v="photobooks"/>
    <d v="2015-01-22T18:46:10"/>
    <x v="1538"/>
    <x v="26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x v="1539"/>
    <n v="1480629819"/>
    <b v="0"/>
    <n v="284"/>
    <b v="1"/>
    <s v="photography/photobooks"/>
    <n v="135.98609999999999"/>
    <n v="95.764859154929582"/>
    <x v="8"/>
    <s v="photobooks"/>
    <d v="2017-01-03T22:03:39"/>
    <x v="1539"/>
    <x v="157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x v="1540"/>
    <n v="1414368616"/>
    <b v="1"/>
    <n v="98"/>
    <b v="1"/>
    <s v="photography/photobooks"/>
    <n v="117.86666666666667"/>
    <n v="180.40816326530611"/>
    <x v="8"/>
    <s v="photobooks"/>
    <d v="2014-11-26T01:15:00"/>
    <x v="1540"/>
    <x v="546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x v="1541"/>
    <n v="1417453538"/>
    <b v="0"/>
    <n v="2"/>
    <b v="0"/>
    <s v="photography/nature"/>
    <n v="3.3333333333333333E-2"/>
    <n v="3"/>
    <x v="8"/>
    <s v="nature"/>
    <d v="2014-12-31T17:05:38"/>
    <x v="1541"/>
    <x v="1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x v="1542"/>
    <n v="1434412500"/>
    <b v="0"/>
    <n v="1"/>
    <b v="0"/>
    <s v="photography/nature"/>
    <n v="4"/>
    <n v="20"/>
    <x v="8"/>
    <s v="nature"/>
    <d v="2015-06-30T23:55:00"/>
    <x v="1542"/>
    <x v="2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x v="1543"/>
    <n v="1414066434"/>
    <b v="0"/>
    <n v="1"/>
    <b v="0"/>
    <s v="photography/nature"/>
    <n v="0.44444444444444442"/>
    <n v="10"/>
    <x v="8"/>
    <s v="nature"/>
    <d v="2014-11-22T13:13:54"/>
    <x v="1543"/>
    <x v="17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x v="1544"/>
    <n v="1424222024"/>
    <b v="0"/>
    <n v="0"/>
    <b v="0"/>
    <s v="photography/nature"/>
    <n v="0"/>
    <n v="0"/>
    <x v="8"/>
    <s v="nature"/>
    <d v="2015-04-01T00:18:00"/>
    <x v="1544"/>
    <x v="547"/>
  </r>
  <r>
    <n v="1545"/>
    <s v="Nevada County Hearts"/>
    <s v="&quot;He will not be a wise man who does not study human hearts!&quot;_x000a_Hope in natural art, creation!"/>
    <x v="9"/>
    <n v="1"/>
    <x v="2"/>
    <s v="US"/>
    <s v="USD"/>
    <x v="1545"/>
    <n v="1422393234"/>
    <b v="0"/>
    <n v="1"/>
    <b v="0"/>
    <s v="photography/nature"/>
    <n v="3.3333333333333333E-2"/>
    <n v="1"/>
    <x v="8"/>
    <s v="nature"/>
    <d v="2015-03-02T21:16:00"/>
    <x v="1545"/>
    <x v="548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x v="1546"/>
    <n v="1405746399"/>
    <b v="0"/>
    <n v="11"/>
    <b v="0"/>
    <s v="photography/nature"/>
    <n v="28.9"/>
    <n v="26.272727272727273"/>
    <x v="8"/>
    <s v="nature"/>
    <d v="2014-09-17T05:06:39"/>
    <x v="1546"/>
    <x v="14"/>
  </r>
  <r>
    <n v="1547"/>
    <s v="Sound Photography"/>
    <s v="I have produced a limited number (100) of five 8x10 prints of mixed photography I would like to share with you."/>
    <x v="269"/>
    <n v="0"/>
    <x v="2"/>
    <s v="US"/>
    <s v="USD"/>
    <x v="1547"/>
    <n v="1487240082"/>
    <b v="0"/>
    <n v="0"/>
    <b v="0"/>
    <s v="photography/nature"/>
    <n v="0"/>
    <n v="0"/>
    <x v="8"/>
    <s v="nature"/>
    <d v="2017-02-23T10:14:42"/>
    <x v="1547"/>
    <x v="410"/>
  </r>
  <r>
    <n v="1548"/>
    <s v="Change the World through Color"/>
    <s v="Beauty is in the eye of the beholder and I want to inspire conservation through color."/>
    <x v="176"/>
    <n v="60"/>
    <x v="2"/>
    <s v="US"/>
    <s v="USD"/>
    <x v="1548"/>
    <n v="1444425020"/>
    <b v="0"/>
    <n v="1"/>
    <b v="0"/>
    <s v="photography/nature"/>
    <n v="8.5714285714285712"/>
    <n v="60"/>
    <x v="8"/>
    <s v="nature"/>
    <d v="2015-11-08T22:10:20"/>
    <x v="1548"/>
    <x v="13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x v="1549"/>
    <n v="1443928559"/>
    <b v="0"/>
    <n v="6"/>
    <b v="0"/>
    <s v="photography/nature"/>
    <n v="34"/>
    <n v="28.333333333333332"/>
    <x v="8"/>
    <s v="nature"/>
    <d v="2015-11-03T04:15:59"/>
    <x v="1549"/>
    <x v="13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x v="1550"/>
    <n v="1460458034"/>
    <b v="0"/>
    <n v="7"/>
    <b v="0"/>
    <s v="photography/nature"/>
    <n v="13.466666666666665"/>
    <n v="14.428571428571429"/>
    <x v="8"/>
    <s v="nature"/>
    <d v="2016-05-12T10:47:14"/>
    <x v="1550"/>
    <x v="1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x v="1551"/>
    <n v="1430164039"/>
    <b v="0"/>
    <n v="0"/>
    <b v="0"/>
    <s v="photography/nature"/>
    <n v="0"/>
    <n v="0"/>
    <x v="8"/>
    <s v="nature"/>
    <d v="2015-05-27T19:47:19"/>
    <x v="1551"/>
    <x v="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x v="341"/>
    <n v="1410366708"/>
    <b v="0"/>
    <n v="16"/>
    <b v="0"/>
    <s v="photography/nature"/>
    <n v="49.186046511627907"/>
    <n v="132.1875"/>
    <x v="8"/>
    <s v="nature"/>
    <d v="2014-10-01T03:59:00"/>
    <x v="1552"/>
    <x v="549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x v="1552"/>
    <n v="1438584447"/>
    <b v="0"/>
    <n v="0"/>
    <b v="0"/>
    <s v="photography/nature"/>
    <n v="0"/>
    <n v="0"/>
    <x v="8"/>
    <s v="nature"/>
    <d v="2015-09-02T06:47:27"/>
    <x v="1553"/>
    <x v="1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x v="1553"/>
    <n v="1435903390"/>
    <b v="0"/>
    <n v="0"/>
    <b v="0"/>
    <s v="photography/nature"/>
    <n v="0"/>
    <n v="0"/>
    <x v="8"/>
    <s v="nature"/>
    <d v="2015-08-02T06:03:10"/>
    <x v="1554"/>
    <x v="1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x v="1554"/>
    <n v="1440513832"/>
    <b v="0"/>
    <n v="0"/>
    <b v="0"/>
    <s v="photography/nature"/>
    <n v="0"/>
    <n v="0"/>
    <x v="8"/>
    <s v="nature"/>
    <d v="2015-09-17T17:00:00"/>
    <x v="1555"/>
    <x v="55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x v="1555"/>
    <n v="1465011624"/>
    <b v="0"/>
    <n v="12"/>
    <b v="0"/>
    <s v="photography/nature"/>
    <n v="45.133333333333333"/>
    <n v="56.416666666666664"/>
    <x v="8"/>
    <s v="nature"/>
    <d v="2016-07-04T03:40:24"/>
    <x v="1556"/>
    <x v="1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x v="1556"/>
    <n v="1408549233"/>
    <b v="0"/>
    <n v="1"/>
    <b v="0"/>
    <s v="photography/nature"/>
    <n v="4"/>
    <n v="100"/>
    <x v="8"/>
    <s v="nature"/>
    <d v="2014-09-20T15:40:33"/>
    <x v="1557"/>
    <x v="106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x v="1557"/>
    <n v="1435656759"/>
    <b v="0"/>
    <n v="3"/>
    <b v="0"/>
    <s v="photography/nature"/>
    <n v="4.666666666666667"/>
    <n v="11.666666666666666"/>
    <x v="8"/>
    <s v="nature"/>
    <d v="2015-08-28T12:12:00"/>
    <x v="1558"/>
    <x v="551"/>
  </r>
  <r>
    <n v="1559"/>
    <s v="North Cascades Bigfoot Photo Expedition"/>
    <s v="The goal of this project is to provide scientific evidence of bigfoot in the North Cascades."/>
    <x v="36"/>
    <n v="50"/>
    <x v="2"/>
    <s v="US"/>
    <s v="USD"/>
    <x v="1558"/>
    <n v="1428974199"/>
    <b v="0"/>
    <n v="1"/>
    <b v="0"/>
    <s v="photography/nature"/>
    <n v="0.33333333333333337"/>
    <n v="50"/>
    <x v="8"/>
    <s v="nature"/>
    <d v="2015-04-29T01:16:39"/>
    <x v="1559"/>
    <x v="2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x v="1559"/>
    <n v="1414110593"/>
    <b v="0"/>
    <n v="4"/>
    <b v="0"/>
    <s v="photography/nature"/>
    <n v="3.7600000000000002"/>
    <n v="23.5"/>
    <x v="8"/>
    <s v="nature"/>
    <d v="2014-11-13T01:29:53"/>
    <x v="1560"/>
    <x v="55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x v="1560"/>
    <n v="1381194003"/>
    <b v="0"/>
    <n v="1"/>
    <b v="0"/>
    <s v="publishing/art books"/>
    <n v="0.67"/>
    <n v="67"/>
    <x v="3"/>
    <s v="art books"/>
    <d v="2013-11-07T02:00:03"/>
    <x v="1561"/>
    <x v="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x v="1561"/>
    <n v="1253712916"/>
    <b v="0"/>
    <n v="0"/>
    <b v="0"/>
    <s v="publishing/art books"/>
    <n v="0"/>
    <n v="0"/>
    <x v="3"/>
    <s v="art books"/>
    <d v="2009-12-02T00:50:00"/>
    <x v="1562"/>
    <x v="552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x v="1562"/>
    <n v="1389635351"/>
    <b v="0"/>
    <n v="2"/>
    <b v="0"/>
    <s v="publishing/art books"/>
    <n v="1.4166666666666665"/>
    <n v="42.5"/>
    <x v="3"/>
    <s v="art books"/>
    <d v="2014-03-14T16:49:11"/>
    <x v="1563"/>
    <x v="102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x v="1563"/>
    <n v="1430124509"/>
    <b v="0"/>
    <n v="1"/>
    <b v="0"/>
    <s v="publishing/art books"/>
    <n v="0.1"/>
    <n v="10"/>
    <x v="3"/>
    <s v="art books"/>
    <d v="2015-05-28T20:05:00"/>
    <x v="1564"/>
    <x v="553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x v="1564"/>
    <n v="1304962261"/>
    <b v="0"/>
    <n v="1"/>
    <b v="0"/>
    <s v="publishing/art books"/>
    <n v="2.5"/>
    <n v="100"/>
    <x v="3"/>
    <s v="art books"/>
    <d v="2011-06-08T17:31:01"/>
    <x v="1565"/>
    <x v="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x v="1565"/>
    <n v="1467151204"/>
    <b v="0"/>
    <n v="59"/>
    <b v="0"/>
    <s v="publishing/art books"/>
    <n v="21.25"/>
    <n v="108.05084745762711"/>
    <x v="3"/>
    <s v="art books"/>
    <d v="2016-07-27T22:00:00"/>
    <x v="1566"/>
    <x v="554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x v="1566"/>
    <n v="1391293745"/>
    <b v="0"/>
    <n v="13"/>
    <b v="0"/>
    <s v="publishing/art books"/>
    <n v="4.117647058823529"/>
    <n v="26.923076923076923"/>
    <x v="3"/>
    <s v="art books"/>
    <d v="2014-02-17T00:00:00"/>
    <x v="1567"/>
    <x v="55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x v="1567"/>
    <n v="1416360585"/>
    <b v="0"/>
    <n v="22"/>
    <b v="0"/>
    <s v="publishing/art books"/>
    <n v="13.639999999999999"/>
    <n v="155"/>
    <x v="3"/>
    <s v="art books"/>
    <d v="2014-12-24T01:29:45"/>
    <x v="1568"/>
    <x v="6"/>
  </r>
  <r>
    <n v="1569"/>
    <s v="to be removed (Canceled)"/>
    <s v="to be removed"/>
    <x v="11"/>
    <n v="0"/>
    <x v="1"/>
    <s v="US"/>
    <s v="USD"/>
    <x v="1568"/>
    <n v="1366906714"/>
    <b v="0"/>
    <n v="0"/>
    <b v="0"/>
    <s v="publishing/art books"/>
    <n v="0"/>
    <n v="0"/>
    <x v="3"/>
    <s v="art books"/>
    <d v="2013-05-25T16:18:34"/>
    <x v="1569"/>
    <x v="1"/>
  </r>
  <r>
    <n v="1570"/>
    <s v="BEAUTIFUL DREAMERS: An Adult Coloring Book (Canceled)"/>
    <s v="A Coloring Book of Breathtaking Beauties_x000a_To Calm the Heart and Soul"/>
    <x v="12"/>
    <n v="2484"/>
    <x v="1"/>
    <s v="US"/>
    <s v="USD"/>
    <x v="1569"/>
    <n v="1457551882"/>
    <b v="0"/>
    <n v="52"/>
    <b v="0"/>
    <s v="publishing/art books"/>
    <n v="41.4"/>
    <n v="47.769230769230766"/>
    <x v="3"/>
    <s v="art books"/>
    <d v="2016-04-08T18:31:22"/>
    <x v="1570"/>
    <x v="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x v="1570"/>
    <n v="1432146483"/>
    <b v="0"/>
    <n v="4"/>
    <b v="0"/>
    <s v="publishing/art books"/>
    <n v="0.66115702479338845"/>
    <n v="20"/>
    <x v="3"/>
    <s v="art books"/>
    <d v="2015-06-19T18:28:03"/>
    <x v="1571"/>
    <x v="1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x v="1571"/>
    <n v="1454546859"/>
    <b v="0"/>
    <n v="3"/>
    <b v="0"/>
    <s v="publishing/art books"/>
    <n v="5"/>
    <n v="41.666666666666664"/>
    <x v="3"/>
    <s v="art books"/>
    <d v="2016-02-28T23:59:00"/>
    <x v="1572"/>
    <x v="556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x v="1572"/>
    <n v="1487548802"/>
    <b v="0"/>
    <n v="3"/>
    <b v="0"/>
    <s v="publishing/art books"/>
    <n v="2.4777777777777779"/>
    <n v="74.333333333333329"/>
    <x v="3"/>
    <s v="art books"/>
    <d v="2017-04-01T03:59:00"/>
    <x v="1573"/>
    <x v="557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x v="1573"/>
    <n v="1421187329"/>
    <b v="0"/>
    <n v="6"/>
    <b v="0"/>
    <s v="publishing/art books"/>
    <n v="5.0599999999999996"/>
    <n v="84.333333333333329"/>
    <x v="3"/>
    <s v="art books"/>
    <d v="2015-02-17T22:15:29"/>
    <x v="1574"/>
    <x v="6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x v="1574"/>
    <n v="1402317296"/>
    <b v="0"/>
    <n v="35"/>
    <b v="0"/>
    <s v="publishing/art books"/>
    <n v="22.91"/>
    <n v="65.457142857142856"/>
    <x v="3"/>
    <s v="art books"/>
    <d v="2014-07-09T12:34:56"/>
    <x v="1575"/>
    <x v="1"/>
  </r>
  <r>
    <n v="1576"/>
    <s v="The Obsessive Line Collection (Canceled)"/>
    <s v="For the publication of my first 3 books: an Art book, a graphic novel, and a coloring book"/>
    <x v="10"/>
    <n v="650"/>
    <x v="1"/>
    <s v="US"/>
    <s v="USD"/>
    <x v="1575"/>
    <n v="1431810368"/>
    <b v="0"/>
    <n v="10"/>
    <b v="0"/>
    <s v="publishing/art books"/>
    <n v="13"/>
    <n v="65"/>
    <x v="3"/>
    <s v="art books"/>
    <d v="2015-06-30T21:06:08"/>
    <x v="1576"/>
    <x v="26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x v="1576"/>
    <n v="1337977248"/>
    <b v="0"/>
    <n v="2"/>
    <b v="0"/>
    <s v="publishing/art books"/>
    <n v="0.54999999999999993"/>
    <n v="27.5"/>
    <x v="3"/>
    <s v="art books"/>
    <d v="2012-07-24T20:20:48"/>
    <x v="1577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x v="1577"/>
    <n v="1281317691"/>
    <b v="0"/>
    <n v="4"/>
    <b v="0"/>
    <s v="publishing/art books"/>
    <n v="10.806536636794938"/>
    <n v="51.25"/>
    <x v="3"/>
    <s v="art books"/>
    <d v="2010-09-02T02:00:00"/>
    <x v="1578"/>
    <x v="558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x v="1578"/>
    <n v="1374882891"/>
    <b v="0"/>
    <n v="2"/>
    <b v="0"/>
    <s v="publishing/art books"/>
    <n v="0.84008400840084008"/>
    <n v="14"/>
    <x v="3"/>
    <s v="art books"/>
    <d v="2013-08-28T23:54:51"/>
    <x v="1579"/>
    <x v="157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x v="1579"/>
    <n v="1332378726"/>
    <b v="0"/>
    <n v="0"/>
    <b v="0"/>
    <s v="publishing/art books"/>
    <n v="0"/>
    <n v="0"/>
    <x v="3"/>
    <s v="art books"/>
    <d v="2012-05-21T01:12:06"/>
    <x v="1580"/>
    <x v="14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x v="1580"/>
    <n v="1447757190"/>
    <b v="0"/>
    <n v="1"/>
    <b v="0"/>
    <s v="photography/places"/>
    <n v="0.5"/>
    <n v="5"/>
    <x v="8"/>
    <s v="places"/>
    <d v="2015-12-19T10:46:30"/>
    <x v="1581"/>
    <x v="432"/>
  </r>
  <r>
    <n v="1582"/>
    <s v="Scenes from New Orleans"/>
    <s v="I create canvas prints of images from in and around New Orleans"/>
    <x v="28"/>
    <n v="93"/>
    <x v="2"/>
    <s v="US"/>
    <s v="USD"/>
    <x v="1581"/>
    <n v="1440961053"/>
    <b v="0"/>
    <n v="3"/>
    <b v="0"/>
    <s v="photography/places"/>
    <n v="9.3000000000000007"/>
    <n v="31"/>
    <x v="8"/>
    <s v="places"/>
    <d v="2015-10-26T21:20:00"/>
    <x v="1582"/>
    <x v="559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x v="1582"/>
    <n v="1409089391"/>
    <b v="0"/>
    <n v="1"/>
    <b v="0"/>
    <s v="photography/places"/>
    <n v="7.4999999999999997E-2"/>
    <n v="15"/>
    <x v="8"/>
    <s v="places"/>
    <d v="2014-09-25T21:43:11"/>
    <x v="1583"/>
    <x v="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x v="1583"/>
    <n v="1400600101"/>
    <b v="0"/>
    <n v="0"/>
    <b v="0"/>
    <s v="photography/places"/>
    <n v="0"/>
    <n v="0"/>
    <x v="8"/>
    <s v="places"/>
    <d v="2014-05-30T15:35:01"/>
    <x v="1584"/>
    <x v="2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x v="1584"/>
    <n v="1480800568"/>
    <b v="0"/>
    <n v="12"/>
    <b v="0"/>
    <s v="photography/places"/>
    <n v="79"/>
    <n v="131.66666666666666"/>
    <x v="8"/>
    <s v="places"/>
    <d v="2016-12-25T11:00:00"/>
    <x v="1585"/>
    <x v="560"/>
  </r>
  <r>
    <n v="1586"/>
    <s v="Missouri In Pictures"/>
    <s v="Show the world the beauty that is in all of our back yards!"/>
    <x v="15"/>
    <n v="0"/>
    <x v="2"/>
    <s v="US"/>
    <s v="USD"/>
    <x v="1585"/>
    <n v="1425609022"/>
    <b v="0"/>
    <n v="0"/>
    <b v="0"/>
    <s v="photography/places"/>
    <n v="0"/>
    <n v="0"/>
    <x v="8"/>
    <s v="places"/>
    <d v="2015-04-05T01:30:22"/>
    <x v="1586"/>
    <x v="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x v="1586"/>
    <n v="1415918965"/>
    <b v="0"/>
    <n v="1"/>
    <b v="0"/>
    <s v="photography/places"/>
    <n v="1.3333333333333334E-2"/>
    <n v="1"/>
    <x v="8"/>
    <s v="places"/>
    <d v="2014-12-13T22:49:25"/>
    <x v="1587"/>
    <x v="1"/>
  </r>
  <r>
    <n v="1588"/>
    <s v="The Right Side of Texas"/>
    <s v="Southeast Texas as seen through the lens of a cell phone camera"/>
    <x v="274"/>
    <n v="0"/>
    <x v="2"/>
    <s v="US"/>
    <s v="USD"/>
    <x v="1587"/>
    <n v="1420091999"/>
    <b v="0"/>
    <n v="0"/>
    <b v="0"/>
    <s v="photography/places"/>
    <n v="0"/>
    <n v="0"/>
    <x v="8"/>
    <s v="places"/>
    <d v="2015-01-31T20:12:00"/>
    <x v="1588"/>
    <x v="561"/>
  </r>
  <r>
    <n v="1589"/>
    <s v="A Side Of The World In Canvas"/>
    <s v="I want to be able to have my own photography inside a canvas and have it be displayed everywhere."/>
    <x v="38"/>
    <n v="0"/>
    <x v="2"/>
    <s v="US"/>
    <s v="USD"/>
    <x v="1588"/>
    <n v="1441841886"/>
    <b v="0"/>
    <n v="0"/>
    <b v="0"/>
    <s v="photography/places"/>
    <n v="0"/>
    <n v="0"/>
    <x v="8"/>
    <s v="places"/>
    <d v="2015-10-09T23:38:06"/>
    <x v="1589"/>
    <x v="1"/>
  </r>
  <r>
    <n v="1590"/>
    <s v="An Italian Adventure"/>
    <s v="Discover Italy through photography."/>
    <x v="127"/>
    <n v="1020"/>
    <x v="2"/>
    <s v="IT"/>
    <s v="EUR"/>
    <x v="1589"/>
    <n v="1440448464"/>
    <b v="0"/>
    <n v="2"/>
    <b v="0"/>
    <s v="photography/places"/>
    <n v="1.7000000000000002"/>
    <n v="510"/>
    <x v="8"/>
    <s v="places"/>
    <d v="2015-09-23T20:34:24"/>
    <x v="1590"/>
    <x v="1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x v="1590"/>
    <n v="1457112341"/>
    <b v="0"/>
    <n v="92"/>
    <b v="0"/>
    <s v="photography/places"/>
    <n v="29.228571428571428"/>
    <n v="44.478260869565219"/>
    <x v="8"/>
    <s v="places"/>
    <d v="2016-04-03T16:25:41"/>
    <x v="1591"/>
    <x v="22"/>
  </r>
  <r>
    <n v="1592"/>
    <s v="The Views of Pittsburgh"/>
    <s v="A portfolio collage of beautiful pictures of authentic Pittsburgh locations and scenery."/>
    <x v="251"/>
    <n v="0"/>
    <x v="2"/>
    <s v="US"/>
    <s v="USD"/>
    <x v="1591"/>
    <n v="1423619085"/>
    <b v="0"/>
    <n v="0"/>
    <b v="0"/>
    <s v="photography/places"/>
    <n v="0"/>
    <n v="0"/>
    <x v="8"/>
    <s v="places"/>
    <d v="2015-03-28T00:44:45"/>
    <x v="1592"/>
    <x v="136"/>
  </r>
  <r>
    <n v="1593"/>
    <s v="Picturing Italy"/>
    <s v="A trip to fulfill a dream of capturing the wonders and history of ancient Italy in person."/>
    <x v="29"/>
    <n v="3"/>
    <x v="2"/>
    <s v="US"/>
    <s v="USD"/>
    <x v="1592"/>
    <n v="1422562655"/>
    <b v="0"/>
    <n v="3"/>
    <b v="0"/>
    <s v="photography/places"/>
    <n v="1.3636363636363637E-2"/>
    <n v="1"/>
    <x v="8"/>
    <s v="places"/>
    <d v="2015-02-28T20:17:35"/>
    <x v="1593"/>
    <x v="1"/>
  </r>
  <r>
    <n v="1594"/>
    <s v="Scenes and Things from New Orleans"/>
    <s v="I photograph my love of New Orleans, create canvases and share those memories with you."/>
    <x v="28"/>
    <n v="205"/>
    <x v="2"/>
    <s v="US"/>
    <s v="USD"/>
    <x v="1593"/>
    <n v="1458147982"/>
    <b v="0"/>
    <n v="10"/>
    <b v="0"/>
    <s v="photography/places"/>
    <n v="20.5"/>
    <n v="20.5"/>
    <x v="8"/>
    <s v="places"/>
    <d v="2016-05-15T16:21:00"/>
    <x v="1594"/>
    <x v="56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x v="1594"/>
    <n v="1400634728"/>
    <b v="0"/>
    <n v="7"/>
    <b v="0"/>
    <s v="photography/places"/>
    <n v="0.27999999999999997"/>
    <n v="40"/>
    <x v="8"/>
    <s v="places"/>
    <d v="2014-06-18T20:13:00"/>
    <x v="1595"/>
    <x v="563"/>
  </r>
  <r>
    <n v="1596"/>
    <s v="The Town We Live In"/>
    <s v="London is beautiful. I want to create a book of stunning images from in and around our great city"/>
    <x v="53"/>
    <n v="75"/>
    <x v="2"/>
    <s v="GB"/>
    <s v="GBP"/>
    <x v="1595"/>
    <n v="1414577969"/>
    <b v="0"/>
    <n v="3"/>
    <b v="0"/>
    <s v="photography/places"/>
    <n v="2.3076923076923079"/>
    <n v="25"/>
    <x v="8"/>
    <s v="places"/>
    <d v="2014-12-13T11:19:29"/>
    <x v="1596"/>
    <x v="127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x v="1596"/>
    <n v="1471768197"/>
    <b v="0"/>
    <n v="0"/>
    <b v="0"/>
    <s v="photography/places"/>
    <n v="0"/>
    <n v="0"/>
    <x v="8"/>
    <s v="places"/>
    <d v="2016-09-20T08:29:57"/>
    <x v="1597"/>
    <x v="1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x v="1597"/>
    <n v="1432742458"/>
    <b v="0"/>
    <n v="1"/>
    <b v="0"/>
    <s v="photography/places"/>
    <n v="0.125"/>
    <n v="1"/>
    <x v="8"/>
    <s v="places"/>
    <d v="2015-07-26T16:00:58"/>
    <x v="1598"/>
    <x v="14"/>
  </r>
  <r>
    <n v="1599"/>
    <s v="The Londoner: Prints &amp; Canvas"/>
    <s v="A London photographer trekking 5,895m up Africa's Mount Kilimanjaro to pursue and enrich a career."/>
    <x v="2"/>
    <n v="0"/>
    <x v="2"/>
    <s v="GB"/>
    <s v="GBP"/>
    <x v="1598"/>
    <n v="1457528176"/>
    <b v="0"/>
    <n v="0"/>
    <b v="0"/>
    <s v="photography/places"/>
    <n v="0"/>
    <n v="0"/>
    <x v="8"/>
    <s v="places"/>
    <d v="2016-04-08T11:56:16"/>
    <x v="1599"/>
    <x v="2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x v="1599"/>
    <n v="1401585752"/>
    <b v="0"/>
    <n v="9"/>
    <b v="0"/>
    <s v="photography/places"/>
    <n v="7.3400000000000007"/>
    <n v="40.777777777777779"/>
    <x v="8"/>
    <s v="places"/>
    <d v="2014-07-15T05:11:00"/>
    <x v="1600"/>
    <x v="564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x v="1600"/>
    <n v="1301969633"/>
    <b v="0"/>
    <n v="56"/>
    <b v="1"/>
    <s v="music/rock"/>
    <n v="108.2492"/>
    <n v="48.325535714285714"/>
    <x v="4"/>
    <s v="rock"/>
    <d v="2011-05-05T02:13:53"/>
    <x v="1601"/>
    <x v="1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x v="1601"/>
    <n v="1314947317"/>
    <b v="0"/>
    <n v="32"/>
    <b v="1"/>
    <s v="music/rock"/>
    <n v="100.16666666666667"/>
    <n v="46.953125"/>
    <x v="4"/>
    <s v="rock"/>
    <d v="2011-10-14T23:00:00"/>
    <x v="1602"/>
    <x v="565"/>
  </r>
  <r>
    <n v="1603"/>
    <s v="Max's First Solo Album!"/>
    <s v="An exercise in the wild and dangerous world of solo musicianship by Maxwell D Feinstein."/>
    <x v="13"/>
    <n v="2000.66"/>
    <x v="0"/>
    <s v="US"/>
    <s v="USD"/>
    <x v="1602"/>
    <n v="1322539459"/>
    <b v="0"/>
    <n v="30"/>
    <b v="1"/>
    <s v="music/rock"/>
    <n v="100.03299999999999"/>
    <n v="66.688666666666663"/>
    <x v="4"/>
    <s v="rock"/>
    <d v="2012-01-28T04:04:19"/>
    <x v="1603"/>
    <x v="1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x v="1603"/>
    <n v="1328559435"/>
    <b v="0"/>
    <n v="70"/>
    <b v="1"/>
    <s v="music/rock"/>
    <n v="122.10714285714286"/>
    <n v="48.842857142857142"/>
    <x v="4"/>
    <s v="rock"/>
    <d v="2012-03-17T19:17:15"/>
    <x v="1604"/>
    <x v="173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x v="1604"/>
    <n v="1311380313"/>
    <b v="0"/>
    <n v="44"/>
    <b v="1"/>
    <s v="music/rock"/>
    <n v="100.69333333333334"/>
    <n v="137.30909090909091"/>
    <x v="4"/>
    <s v="rock"/>
    <d v="2011-08-01T07:00:00"/>
    <x v="1605"/>
    <x v="56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x v="1605"/>
    <n v="1293158438"/>
    <b v="0"/>
    <n v="92"/>
    <b v="1"/>
    <s v="music/rock"/>
    <n v="101.004125"/>
    <n v="87.829673913043479"/>
    <x v="4"/>
    <s v="rock"/>
    <d v="2011-03-24T01:40:38"/>
    <x v="1606"/>
    <x v="56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x v="1606"/>
    <n v="1337887451"/>
    <b v="0"/>
    <n v="205"/>
    <b v="1"/>
    <s v="music/rock"/>
    <n v="145.11000000000001"/>
    <n v="70.785365853658533"/>
    <x v="4"/>
    <s v="rock"/>
    <d v="2012-06-14T19:24:11"/>
    <x v="1607"/>
    <x v="3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x v="1607"/>
    <n v="1385754986"/>
    <b v="0"/>
    <n v="23"/>
    <b v="1"/>
    <s v="music/rock"/>
    <n v="101.25"/>
    <n v="52.826086956521742"/>
    <x v="4"/>
    <s v="rock"/>
    <d v="2014-01-01T05:26:00"/>
    <x v="1608"/>
    <x v="568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x v="1608"/>
    <n v="1315612909"/>
    <b v="0"/>
    <n v="4"/>
    <b v="1"/>
    <s v="music/rock"/>
    <n v="118.33333333333333"/>
    <n v="443.75"/>
    <x v="4"/>
    <s v="rock"/>
    <d v="2011-11-02T08:00:00"/>
    <x v="1609"/>
    <x v="569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x v="1609"/>
    <n v="1353017510"/>
    <b v="0"/>
    <n v="112"/>
    <b v="1"/>
    <s v="music/rock"/>
    <n v="271.85000000000002"/>
    <n v="48.544642857142854"/>
    <x v="4"/>
    <s v="rock"/>
    <d v="2012-12-15T22:11:50"/>
    <x v="1610"/>
    <x v="1"/>
  </r>
  <r>
    <n v="1611"/>
    <s v="Skelton-Luns CD/7&quot;             No Big Deal."/>
    <s v="Skelton-Luns CD/7&quot; No Big Deal."/>
    <x v="134"/>
    <n v="1001"/>
    <x v="0"/>
    <s v="US"/>
    <s v="USD"/>
    <x v="1610"/>
    <n v="1368576032"/>
    <b v="0"/>
    <n v="27"/>
    <b v="1"/>
    <s v="music/rock"/>
    <n v="125.125"/>
    <n v="37.074074074074076"/>
    <x v="4"/>
    <s v="rock"/>
    <d v="2013-06-05T00:00:32"/>
    <x v="1611"/>
    <x v="31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x v="1611"/>
    <n v="1354568384"/>
    <b v="0"/>
    <n v="11"/>
    <b v="1"/>
    <s v="music/rock"/>
    <n v="110.00000000000001"/>
    <n v="50"/>
    <x v="4"/>
    <s v="rock"/>
    <d v="2013-01-02T20:59:44"/>
    <x v="1612"/>
    <x v="1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x v="1612"/>
    <n v="1340329202"/>
    <b v="0"/>
    <n v="26"/>
    <b v="1"/>
    <s v="music/rock"/>
    <n v="101.49999999999999"/>
    <n v="39.03846153846154"/>
    <x v="4"/>
    <s v="rock"/>
    <d v="2012-07-22T01:40:02"/>
    <x v="1613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x v="1613"/>
    <n v="1401924769"/>
    <b v="0"/>
    <n v="77"/>
    <b v="1"/>
    <s v="music/rock"/>
    <n v="102.69999999999999"/>
    <n v="66.688311688311686"/>
    <x v="4"/>
    <s v="rock"/>
    <d v="2014-08-03T17:00:00"/>
    <x v="1614"/>
    <x v="57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x v="1614"/>
    <n v="1319850796"/>
    <b v="0"/>
    <n v="136"/>
    <b v="1"/>
    <s v="music/rock"/>
    <n v="114.12500000000001"/>
    <n v="67.132352941176464"/>
    <x v="4"/>
    <s v="rock"/>
    <d v="2011-12-13T02:13:16"/>
    <x v="1615"/>
    <x v="73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x v="1615"/>
    <n v="1350061821"/>
    <b v="0"/>
    <n v="157"/>
    <b v="1"/>
    <s v="music/rock"/>
    <n v="104.2"/>
    <n v="66.369426751592357"/>
    <x v="4"/>
    <s v="rock"/>
    <d v="2012-11-22T22:00:00"/>
    <x v="1616"/>
    <x v="571"/>
  </r>
  <r>
    <n v="1617"/>
    <s v="The Coffis Brothers 2nd Album!"/>
    <s v="The Coffis Brothers &amp;The Mountain Men are recording a brand new full length record."/>
    <x v="39"/>
    <n v="10210"/>
    <x v="0"/>
    <s v="US"/>
    <s v="USD"/>
    <x v="1616"/>
    <n v="1380470188"/>
    <b v="0"/>
    <n v="158"/>
    <b v="1"/>
    <s v="music/rock"/>
    <n v="145.85714285714286"/>
    <n v="64.620253164556956"/>
    <x v="4"/>
    <s v="rock"/>
    <d v="2013-11-01T19:00:00"/>
    <x v="1617"/>
    <x v="572"/>
  </r>
  <r>
    <n v="1618"/>
    <s v="Janus Word Album"/>
    <s v="Janus Word combines hard rock with melodic acoustic music for a unique and awesome sound."/>
    <x v="15"/>
    <n v="1576"/>
    <x v="0"/>
    <s v="US"/>
    <s v="USD"/>
    <x v="1617"/>
    <n v="1359301335"/>
    <b v="0"/>
    <n v="27"/>
    <b v="1"/>
    <s v="music/rock"/>
    <n v="105.06666666666666"/>
    <n v="58.370370370370374"/>
    <x v="4"/>
    <s v="rock"/>
    <d v="2013-03-08T15:42:15"/>
    <x v="1618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x v="1618"/>
    <n v="1408940886"/>
    <b v="0"/>
    <n v="23"/>
    <b v="1"/>
    <s v="music/rock"/>
    <n v="133.33333333333331"/>
    <n v="86.956521739130437"/>
    <x v="4"/>
    <s v="rock"/>
    <d v="2014-09-15T04:28:06"/>
    <x v="1619"/>
    <x v="31"/>
  </r>
  <r>
    <n v="1620"/>
    <s v="Kickstart my music career with 300 CDs"/>
    <s v="Kickstarting my music career with 300 hard copy CDs of my first release."/>
    <x v="28"/>
    <n v="1130"/>
    <x v="0"/>
    <s v="US"/>
    <s v="USD"/>
    <x v="1619"/>
    <n v="1361002140"/>
    <b v="0"/>
    <n v="17"/>
    <b v="1"/>
    <s v="music/rock"/>
    <n v="112.99999999999999"/>
    <n v="66.470588235294116"/>
    <x v="4"/>
    <s v="rock"/>
    <d v="2013-02-23T08:09:00"/>
    <x v="1620"/>
    <x v="41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x v="1620"/>
    <n v="1333550015"/>
    <b v="0"/>
    <n v="37"/>
    <b v="1"/>
    <s v="music/rock"/>
    <n v="121.2"/>
    <n v="163.78378378378378"/>
    <x v="4"/>
    <s v="rock"/>
    <d v="2012-05-28T03:59:00"/>
    <x v="1621"/>
    <x v="573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x v="1621"/>
    <n v="1415343874"/>
    <b v="0"/>
    <n v="65"/>
    <b v="1"/>
    <s v="music/rock"/>
    <n v="101.72463768115942"/>
    <n v="107.98461538461538"/>
    <x v="4"/>
    <s v="rock"/>
    <d v="2014-12-17T07:59:00"/>
    <x v="1622"/>
    <x v="574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x v="1622"/>
    <n v="1372437089"/>
    <b v="0"/>
    <n v="18"/>
    <b v="1"/>
    <s v="music/rock"/>
    <n v="101.06666666666666"/>
    <n v="42.111111111111114"/>
    <x v="4"/>
    <s v="rock"/>
    <d v="2013-08-27T16:31:29"/>
    <x v="1623"/>
    <x v="1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x v="1623"/>
    <n v="1354265335"/>
    <b v="0"/>
    <n v="25"/>
    <b v="1"/>
    <s v="music/rock"/>
    <n v="118"/>
    <n v="47.2"/>
    <x v="4"/>
    <s v="rock"/>
    <d v="2013-01-09T08:48:55"/>
    <x v="1624"/>
    <x v="4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x v="1624"/>
    <n v="1344962853"/>
    <b v="0"/>
    <n v="104"/>
    <b v="1"/>
    <s v="music/rock"/>
    <n v="155.33333333333331"/>
    <n v="112.01923076923077"/>
    <x v="4"/>
    <s v="rock"/>
    <d v="2012-09-11T16:47:33"/>
    <x v="1625"/>
    <x v="274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x v="1625"/>
    <n v="1383337267"/>
    <b v="0"/>
    <n v="108"/>
    <b v="1"/>
    <s v="music/rock"/>
    <n v="101.18750000000001"/>
    <n v="74.953703703703709"/>
    <x v="4"/>
    <s v="rock"/>
    <d v="2013-12-01T21:21:07"/>
    <x v="1626"/>
    <x v="145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x v="1626"/>
    <n v="1351011489"/>
    <b v="0"/>
    <n v="38"/>
    <b v="1"/>
    <s v="music/rock"/>
    <n v="117"/>
    <n v="61.578947368421055"/>
    <x v="4"/>
    <s v="rock"/>
    <d v="2012-11-26T04:59:00"/>
    <x v="1627"/>
    <x v="575"/>
  </r>
  <r>
    <n v="1628"/>
    <s v="&quot;Songs for Tsippora&quot; Byronâ€™s DEBUT EP"/>
    <s v="Original Jewish rock music on human relationships and identity"/>
    <x v="23"/>
    <n v="4037"/>
    <x v="0"/>
    <s v="US"/>
    <s v="USD"/>
    <x v="1627"/>
    <n v="1400175682"/>
    <b v="0"/>
    <n v="88"/>
    <b v="1"/>
    <s v="music/rock"/>
    <n v="100.925"/>
    <n v="45.875"/>
    <x v="4"/>
    <s v="rock"/>
    <d v="2014-06-17T17:41:22"/>
    <x v="1628"/>
    <x v="157"/>
  </r>
  <r>
    <n v="1629"/>
    <s v="Off The Turnpike | A Loud New Way to Release Loud New Music"/>
    <s v="Help Off The Turnpike release new music, and set fire to everything!"/>
    <x v="12"/>
    <n v="6220"/>
    <x v="0"/>
    <s v="US"/>
    <s v="USD"/>
    <x v="1628"/>
    <n v="1389041333"/>
    <b v="0"/>
    <n v="82"/>
    <b v="1"/>
    <s v="music/rock"/>
    <n v="103.66666666666666"/>
    <n v="75.853658536585371"/>
    <x v="4"/>
    <s v="rock"/>
    <d v="2014-02-20T20:48:53"/>
    <x v="1629"/>
    <x v="26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x v="1629"/>
    <n v="1328040375"/>
    <b v="0"/>
    <n v="126"/>
    <b v="1"/>
    <s v="music/rock"/>
    <n v="265.25"/>
    <n v="84.206349206349202"/>
    <x v="4"/>
    <s v="rock"/>
    <d v="2012-03-02T06:59:00"/>
    <x v="1630"/>
    <x v="576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x v="1630"/>
    <n v="1347482261"/>
    <b v="0"/>
    <n v="133"/>
    <b v="1"/>
    <s v="music/rock"/>
    <n v="155.91"/>
    <n v="117.22556390977444"/>
    <x v="4"/>
    <s v="rock"/>
    <d v="2012-10-12T20:37:41"/>
    <x v="1631"/>
    <x v="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x v="1631"/>
    <n v="1311667854"/>
    <b v="0"/>
    <n v="47"/>
    <b v="1"/>
    <s v="music/rock"/>
    <n v="101.62500000000001"/>
    <n v="86.489361702127653"/>
    <x v="4"/>
    <s v="rock"/>
    <d v="2011-09-24T08:10:54"/>
    <x v="1632"/>
    <x v="1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x v="1632"/>
    <n v="1324329156"/>
    <b v="0"/>
    <n v="58"/>
    <b v="1"/>
    <s v="music/rock"/>
    <n v="100"/>
    <n v="172.41379310344828"/>
    <x v="4"/>
    <s v="rock"/>
    <d v="2012-01-16T05:00:00"/>
    <x v="1633"/>
    <x v="577"/>
  </r>
  <r>
    <n v="1634"/>
    <s v="RUBEDO: Debut Full Length Album"/>
    <s v="Recording Debut  Album w/ Producer Ikey Owens from Free Moral Agents/ The Mars Volta"/>
    <x v="13"/>
    <n v="2010"/>
    <x v="0"/>
    <s v="US"/>
    <s v="USD"/>
    <x v="1633"/>
    <n v="1303706001"/>
    <b v="0"/>
    <n v="32"/>
    <b v="1"/>
    <s v="music/rock"/>
    <n v="100.49999999999999"/>
    <n v="62.8125"/>
    <x v="4"/>
    <s v="rock"/>
    <d v="2011-06-02T05:59:00"/>
    <x v="1634"/>
    <x v="578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x v="1634"/>
    <n v="1463086261"/>
    <b v="0"/>
    <n v="37"/>
    <b v="1"/>
    <s v="music/rock"/>
    <n v="125.29999999999998"/>
    <n v="67.729729729729726"/>
    <x v="4"/>
    <s v="rock"/>
    <d v="2016-07-11T20:51:01"/>
    <x v="1635"/>
    <x v="14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x v="1635"/>
    <n v="1304129088"/>
    <b v="0"/>
    <n v="87"/>
    <b v="1"/>
    <s v="music/rock"/>
    <n v="103.55555555555556"/>
    <n v="53.5632183908046"/>
    <x v="4"/>
    <s v="rock"/>
    <d v="2011-06-12T04:00:00"/>
    <x v="1636"/>
    <x v="579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x v="1636"/>
    <n v="1257444140"/>
    <b v="0"/>
    <n v="15"/>
    <b v="1"/>
    <s v="music/rock"/>
    <n v="103.8"/>
    <n v="34.6"/>
    <x v="4"/>
    <s v="rock"/>
    <d v="2009-12-31T23:39:00"/>
    <x v="1637"/>
    <x v="580"/>
  </r>
  <r>
    <n v="1638"/>
    <s v="Avenues EP 2013"/>
    <s v="Avenues will be going in to the studio to record a new EP with Matt Allison!"/>
    <x v="28"/>
    <n v="1050"/>
    <x v="0"/>
    <s v="US"/>
    <s v="USD"/>
    <x v="1637"/>
    <n v="1358180968"/>
    <b v="0"/>
    <n v="27"/>
    <b v="1"/>
    <s v="music/rock"/>
    <n v="105"/>
    <n v="38.888888888888886"/>
    <x v="4"/>
    <s v="rock"/>
    <d v="2013-02-28T21:25:00"/>
    <x v="1638"/>
    <x v="58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x v="1638"/>
    <n v="1328197165"/>
    <b v="0"/>
    <n v="19"/>
    <b v="1"/>
    <s v="music/rock"/>
    <n v="100"/>
    <n v="94.736842105263165"/>
    <x v="4"/>
    <s v="rock"/>
    <d v="2012-03-03T15:39:25"/>
    <x v="1639"/>
    <x v="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x v="1639"/>
    <n v="1279603955"/>
    <b v="0"/>
    <n v="17"/>
    <b v="1"/>
    <s v="music/rock"/>
    <n v="169.86"/>
    <n v="39.967058823529413"/>
    <x v="4"/>
    <s v="rock"/>
    <d v="2010-08-03T01:59:00"/>
    <x v="1640"/>
    <x v="582"/>
  </r>
  <r>
    <n v="1641"/>
    <s v="Tanya Dartson- Run for Your Life music video"/>
    <s v="Music Video For Upbeat and Inspiring Song - Run For Your Life"/>
    <x v="30"/>
    <n v="2535"/>
    <x v="0"/>
    <s v="US"/>
    <s v="USD"/>
    <x v="1640"/>
    <n v="1416406744"/>
    <b v="0"/>
    <n v="26"/>
    <b v="1"/>
    <s v="music/pop"/>
    <n v="101.4"/>
    <n v="97.5"/>
    <x v="4"/>
    <s v="pop"/>
    <d v="2014-12-19T14:19:04"/>
    <x v="1641"/>
    <x v="1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x v="1641"/>
    <n v="1306283727"/>
    <b v="0"/>
    <n v="28"/>
    <b v="1"/>
    <s v="music/pop"/>
    <n v="100"/>
    <n v="42.857142857142854"/>
    <x v="4"/>
    <s v="pop"/>
    <d v="2011-06-14T00:35:27"/>
    <x v="1642"/>
    <x v="52"/>
  </r>
  <r>
    <n v="1643"/>
    <s v="This Is All Now's Brand New Album!!"/>
    <s v="This Is All Now is putting out a brand new record, and we need YOUR help to do it!"/>
    <x v="10"/>
    <n v="6235"/>
    <x v="0"/>
    <s v="US"/>
    <s v="USD"/>
    <x v="1642"/>
    <n v="1345924012"/>
    <b v="0"/>
    <n v="37"/>
    <b v="1"/>
    <s v="music/pop"/>
    <n v="124.70000000000002"/>
    <n v="168.51351351351352"/>
    <x v="4"/>
    <s v="pop"/>
    <d v="2012-09-24T19:46:52"/>
    <x v="1643"/>
    <x v="1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x v="1643"/>
    <n v="1348363560"/>
    <b v="0"/>
    <n v="128"/>
    <b v="1"/>
    <s v="music/pop"/>
    <n v="109.5"/>
    <n v="85.546875"/>
    <x v="4"/>
    <s v="pop"/>
    <d v="2012-11-22T02:26:00"/>
    <x v="1644"/>
    <x v="42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x v="1644"/>
    <n v="1378306140"/>
    <b v="0"/>
    <n v="10"/>
    <b v="1"/>
    <s v="music/pop"/>
    <n v="110.80000000000001"/>
    <n v="554"/>
    <x v="4"/>
    <s v="pop"/>
    <d v="2013-09-18T14:49:00"/>
    <x v="1645"/>
    <x v="6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x v="1645"/>
    <n v="1405248503"/>
    <b v="0"/>
    <n v="83"/>
    <b v="1"/>
    <s v="music/pop"/>
    <n v="110.2"/>
    <n v="26.554216867469879"/>
    <x v="4"/>
    <s v="pop"/>
    <d v="2014-08-14T18:11:00"/>
    <x v="1646"/>
    <x v="58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x v="1646"/>
    <n v="1336643377"/>
    <b v="0"/>
    <n v="46"/>
    <b v="1"/>
    <s v="music/pop"/>
    <n v="104.71999999999998"/>
    <n v="113.82608695652173"/>
    <x v="4"/>
    <s v="pop"/>
    <d v="2012-06-09T09:49:37"/>
    <x v="1647"/>
    <x v="1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x v="1647"/>
    <n v="1298048082"/>
    <b v="0"/>
    <n v="90"/>
    <b v="1"/>
    <s v="music/pop"/>
    <n v="125.26086956521738"/>
    <n v="32.011111111111113"/>
    <x v="4"/>
    <s v="pop"/>
    <d v="2011-03-20T15:54:42"/>
    <x v="1648"/>
    <x v="2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x v="1648"/>
    <n v="1396974355"/>
    <b v="0"/>
    <n v="81"/>
    <b v="1"/>
    <s v="music/pop"/>
    <n v="100.58763157894737"/>
    <n v="47.189259259259259"/>
    <x v="4"/>
    <s v="pop"/>
    <d v="2014-05-23T16:25:55"/>
    <x v="1649"/>
    <x v="26"/>
  </r>
  <r>
    <n v="1650"/>
    <s v="The Psalm Praise Project, Vol. 2"/>
    <s v="Help me record a CD that uses pop styling to give a fresh sound to ancient wisdom from scripture!"/>
    <x v="13"/>
    <n v="2831"/>
    <x v="0"/>
    <s v="US"/>
    <s v="USD"/>
    <x v="1649"/>
    <n v="1378722437"/>
    <b v="0"/>
    <n v="32"/>
    <b v="1"/>
    <s v="music/pop"/>
    <n v="141.55000000000001"/>
    <n v="88.46875"/>
    <x v="4"/>
    <s v="pop"/>
    <d v="2013-10-09T10:27:17"/>
    <x v="1650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x v="1650"/>
    <n v="1300916220"/>
    <b v="0"/>
    <n v="20"/>
    <b v="1"/>
    <s v="music/pop"/>
    <n v="100.75"/>
    <n v="100.75"/>
    <x v="4"/>
    <s v="pop"/>
    <d v="2011-04-26T06:59:00"/>
    <x v="1651"/>
    <x v="584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x v="1651"/>
    <n v="1382701793"/>
    <b v="0"/>
    <n v="70"/>
    <b v="1"/>
    <s v="music/pop"/>
    <n v="100.66666666666666"/>
    <n v="64.714285714285708"/>
    <x v="4"/>
    <s v="pop"/>
    <d v="2013-11-24T12:49:53"/>
    <x v="1652"/>
    <x v="1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x v="1652"/>
    <n v="1300996896"/>
    <b v="0"/>
    <n v="168"/>
    <b v="1"/>
    <s v="music/pop"/>
    <n v="174.2304"/>
    <n v="51.854285714285716"/>
    <x v="4"/>
    <s v="pop"/>
    <d v="2011-04-24T20:01:36"/>
    <x v="1653"/>
    <x v="10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x v="1653"/>
    <n v="1332192160"/>
    <b v="0"/>
    <n v="34"/>
    <b v="1"/>
    <s v="music/pop"/>
    <n v="119.90909090909089"/>
    <n v="38.794117647058826"/>
    <x v="4"/>
    <s v="pop"/>
    <d v="2012-04-18T21:22:40"/>
    <x v="1654"/>
    <x v="1"/>
  </r>
  <r>
    <n v="1655"/>
    <s v="Meg Porter Debut EP!"/>
    <s v="Berklee College of Music student, Meg Porter needs YOUR help to fund her very first EP!"/>
    <x v="15"/>
    <n v="2143"/>
    <x v="0"/>
    <s v="US"/>
    <s v="USD"/>
    <x v="1654"/>
    <n v="1331060420"/>
    <b v="0"/>
    <n v="48"/>
    <b v="1"/>
    <s v="music/pop"/>
    <n v="142.86666666666667"/>
    <n v="44.645833333333336"/>
    <x v="4"/>
    <s v="pop"/>
    <d v="2012-04-05T18:00:20"/>
    <x v="1655"/>
    <x v="7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x v="1655"/>
    <n v="1352845052"/>
    <b v="0"/>
    <n v="48"/>
    <b v="1"/>
    <s v="music/pop"/>
    <n v="100.33493333333334"/>
    <n v="156.77333333333334"/>
    <x v="4"/>
    <s v="pop"/>
    <d v="2012-12-13T22:17:32"/>
    <x v="1656"/>
    <x v="1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x v="1656"/>
    <n v="1335293168"/>
    <b v="0"/>
    <n v="221"/>
    <b v="1"/>
    <s v="music/pop"/>
    <n v="104.93380000000001"/>
    <n v="118.70339366515837"/>
    <x v="4"/>
    <s v="pop"/>
    <d v="2012-05-24T18:46:08"/>
    <x v="1657"/>
    <x v="1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x v="1657"/>
    <n v="1352524767"/>
    <b v="0"/>
    <n v="107"/>
    <b v="1"/>
    <s v="music/pop"/>
    <n v="132.23333333333335"/>
    <n v="74.149532710280369"/>
    <x v="4"/>
    <s v="pop"/>
    <d v="2012-12-18T14:20:00"/>
    <x v="1658"/>
    <x v="58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x v="1658"/>
    <n v="1384811721"/>
    <b v="0"/>
    <n v="45"/>
    <b v="1"/>
    <s v="music/pop"/>
    <n v="112.79999999999998"/>
    <n v="12.533333333333333"/>
    <x v="4"/>
    <s v="pop"/>
    <d v="2013-12-17T12:00:00"/>
    <x v="1659"/>
    <x v="586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x v="1659"/>
    <n v="1459355950"/>
    <b v="0"/>
    <n v="36"/>
    <b v="1"/>
    <s v="music/pop"/>
    <n v="1253.75"/>
    <n v="27.861111111111111"/>
    <x v="4"/>
    <s v="pop"/>
    <d v="2016-04-30T21:59:00"/>
    <x v="1660"/>
    <x v="587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x v="1660"/>
    <n v="1449359831"/>
    <b v="0"/>
    <n v="101"/>
    <b v="1"/>
    <s v="music/pop"/>
    <n v="102.50632911392405"/>
    <n v="80.178217821782184"/>
    <x v="4"/>
    <s v="pop"/>
    <d v="2016-01-17T21:00:00"/>
    <x v="1661"/>
    <x v="588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x v="1661"/>
    <n v="1320122736"/>
    <b v="0"/>
    <n v="62"/>
    <b v="1"/>
    <s v="music/pop"/>
    <n v="102.6375"/>
    <n v="132.43548387096774"/>
    <x v="4"/>
    <s v="pop"/>
    <d v="2011-12-31T05:45:36"/>
    <x v="1662"/>
    <x v="42"/>
  </r>
  <r>
    <n v="1663"/>
    <s v="ghost -- a music video"/>
    <s v="music is as important to the eyes as it is to the ears. help bring ghost to life in front of your eyes."/>
    <x v="28"/>
    <n v="1080"/>
    <x v="0"/>
    <s v="US"/>
    <s v="USD"/>
    <x v="1662"/>
    <n v="1420158707"/>
    <b v="0"/>
    <n v="32"/>
    <b v="1"/>
    <s v="music/pop"/>
    <n v="108"/>
    <n v="33.75"/>
    <x v="4"/>
    <s v="pop"/>
    <d v="2015-02-01T00:31:47"/>
    <x v="1663"/>
    <x v="1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x v="1663"/>
    <n v="1328033818"/>
    <b v="0"/>
    <n v="89"/>
    <b v="1"/>
    <s v="music/pop"/>
    <n v="122.40879999999999"/>
    <n v="34.384494382022467"/>
    <x v="4"/>
    <s v="pop"/>
    <d v="2012-03-16T03:59:00"/>
    <x v="1664"/>
    <x v="589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x v="1664"/>
    <n v="1295624113"/>
    <b v="0"/>
    <n v="93"/>
    <b v="1"/>
    <s v="music/pop"/>
    <n v="119.45714285714286"/>
    <n v="44.956989247311824"/>
    <x v="4"/>
    <s v="pop"/>
    <d v="2011-02-22T03:00:00"/>
    <x v="1665"/>
    <x v="59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x v="1665"/>
    <n v="1361858673"/>
    <b v="0"/>
    <n v="98"/>
    <b v="1"/>
    <s v="music/pop"/>
    <n v="160.88"/>
    <n v="41.04081632653061"/>
    <x v="4"/>
    <s v="pop"/>
    <d v="2013-03-28T05:04:33"/>
    <x v="1666"/>
    <x v="70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x v="1666"/>
    <n v="1392169298"/>
    <b v="0"/>
    <n v="82"/>
    <b v="1"/>
    <s v="music/pop"/>
    <n v="126.85294117647059"/>
    <n v="52.597560975609753"/>
    <x v="4"/>
    <s v="pop"/>
    <d v="2014-03-11T06:59:00"/>
    <x v="1667"/>
    <x v="591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x v="1667"/>
    <n v="1319859339"/>
    <b v="0"/>
    <n v="116"/>
    <b v="1"/>
    <s v="music/pop"/>
    <n v="102.6375"/>
    <n v="70.784482758620683"/>
    <x v="4"/>
    <s v="pop"/>
    <d v="2011-11-28T04:35:39"/>
    <x v="1668"/>
    <x v="145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x v="1668"/>
    <n v="1459545276"/>
    <b v="0"/>
    <n v="52"/>
    <b v="1"/>
    <s v="music/pop"/>
    <n v="139.75"/>
    <n v="53.75"/>
    <x v="4"/>
    <s v="pop"/>
    <d v="2016-05-31T21:14:36"/>
    <x v="1669"/>
    <x v="14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x v="1669"/>
    <n v="1273961999"/>
    <b v="0"/>
    <n v="23"/>
    <b v="1"/>
    <s v="music/pop"/>
    <n v="102.60000000000001"/>
    <n v="44.608695652173914"/>
    <x v="4"/>
    <s v="pop"/>
    <d v="2010-07-05T04:00:00"/>
    <x v="1670"/>
    <x v="592"/>
  </r>
  <r>
    <n v="1671"/>
    <s v="Luke O'Brien's Kickstarter"/>
    <s v="I am seeking funding in order to help take my music from a hobby to a career."/>
    <x v="13"/>
    <n v="2013.47"/>
    <x v="0"/>
    <s v="US"/>
    <s v="USD"/>
    <x v="1670"/>
    <n v="1467464614"/>
    <b v="0"/>
    <n v="77"/>
    <b v="1"/>
    <s v="music/pop"/>
    <n v="100.67349999999999"/>
    <n v="26.148961038961041"/>
    <x v="4"/>
    <s v="pop"/>
    <d v="2016-08-01T13:03:34"/>
    <x v="1671"/>
    <x v="1"/>
  </r>
  <r>
    <n v="1672"/>
    <s v="High Altotude Debut Album"/>
    <s v="Sweet, sweet harmonies from Portland Oregon's premiere high school women's a cappella group."/>
    <x v="180"/>
    <n v="1920"/>
    <x v="0"/>
    <s v="US"/>
    <s v="USD"/>
    <x v="1671"/>
    <n v="1336232730"/>
    <b v="0"/>
    <n v="49"/>
    <b v="1"/>
    <s v="music/pop"/>
    <n v="112.94117647058823"/>
    <n v="39.183673469387756"/>
    <x v="4"/>
    <s v="pop"/>
    <d v="2012-06-04T15:45:30"/>
    <x v="1672"/>
    <x v="1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x v="1672"/>
    <n v="1423083892"/>
    <b v="0"/>
    <n v="59"/>
    <b v="1"/>
    <s v="music/pop"/>
    <n v="128.09523809523807"/>
    <n v="45.593220338983052"/>
    <x v="4"/>
    <s v="pop"/>
    <d v="2015-03-06T21:04:52"/>
    <x v="1673"/>
    <x v="1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x v="1673"/>
    <n v="1468852306"/>
    <b v="0"/>
    <n v="113"/>
    <b v="1"/>
    <s v="music/pop"/>
    <n v="201.7"/>
    <n v="89.247787610619469"/>
    <x v="4"/>
    <s v="pop"/>
    <d v="2016-08-18T06:59:00"/>
    <x v="1674"/>
    <x v="593"/>
  </r>
  <r>
    <n v="1675"/>
    <s v="The Great Party's Debut Album!"/>
    <s v="The Great Party is releasing their debut album. Here's your chance to be a part of it!"/>
    <x v="28"/>
    <n v="1374.16"/>
    <x v="0"/>
    <s v="US"/>
    <s v="USD"/>
    <x v="1674"/>
    <n v="1316194540"/>
    <b v="0"/>
    <n v="34"/>
    <b v="1"/>
    <s v="music/pop"/>
    <n v="137.416"/>
    <n v="40.416470588235299"/>
    <x v="4"/>
    <s v="pop"/>
    <d v="2011-10-16T22:03:00"/>
    <x v="1675"/>
    <x v="594"/>
  </r>
  <r>
    <n v="1676"/>
    <s v="Bridge 19 CD Release Tour"/>
    <s v="Help fund Bridge 19's tour in support of their first duo record, to be released in May 2012."/>
    <x v="9"/>
    <n v="3460"/>
    <x v="0"/>
    <s v="US"/>
    <s v="USD"/>
    <x v="1675"/>
    <n v="1330968347"/>
    <b v="0"/>
    <n v="42"/>
    <b v="1"/>
    <s v="music/pop"/>
    <n v="115.33333333333333"/>
    <n v="82.38095238095238"/>
    <x v="4"/>
    <s v="pop"/>
    <d v="2012-04-21T03:59:00"/>
    <x v="1676"/>
    <x v="59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x v="1676"/>
    <n v="1455615976"/>
    <b v="0"/>
    <n v="42"/>
    <b v="1"/>
    <s v="music/pop"/>
    <n v="111.66666666666667"/>
    <n v="159.52380952380952"/>
    <x v="4"/>
    <s v="pop"/>
    <d v="2016-04-16T05:59:00"/>
    <x v="1677"/>
    <x v="596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x v="1677"/>
    <n v="1390509071"/>
    <b v="0"/>
    <n v="49"/>
    <b v="1"/>
    <s v="music/pop"/>
    <n v="118.39999999999999"/>
    <n v="36.244897959183675"/>
    <x v="4"/>
    <s v="pop"/>
    <d v="2014-02-06T20:31:11"/>
    <x v="1678"/>
    <x v="60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x v="1678"/>
    <n v="1309311545"/>
    <b v="0"/>
    <n v="56"/>
    <b v="1"/>
    <s v="music/pop"/>
    <n v="175"/>
    <n v="62.5"/>
    <x v="4"/>
    <s v="pop"/>
    <d v="2011-07-22T01:39:05"/>
    <x v="1679"/>
    <x v="57"/>
  </r>
  <r>
    <n v="1680"/>
    <s v="Kick Out a Record"/>
    <s v="Working Musician dilemma #164: how the taxman put Kick the Record 2.0 on hold"/>
    <x v="28"/>
    <n v="1175"/>
    <x v="0"/>
    <s v="US"/>
    <s v="USD"/>
    <x v="1679"/>
    <n v="1402596667"/>
    <b v="0"/>
    <n v="25"/>
    <b v="1"/>
    <s v="music/pop"/>
    <n v="117.5"/>
    <n v="47"/>
    <x v="4"/>
    <s v="pop"/>
    <d v="2014-07-12T18:11:07"/>
    <x v="1680"/>
    <x v="1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x v="1680"/>
    <n v="1486522484"/>
    <b v="0"/>
    <n v="884"/>
    <b v="0"/>
    <s v="music/faith"/>
    <n v="101.42212307692309"/>
    <n v="74.575090497737563"/>
    <x v="4"/>
    <s v="faith"/>
    <d v="2017-03-29T02:00:00"/>
    <x v="1681"/>
    <x v="597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x v="1681"/>
    <n v="1486962460"/>
    <b v="0"/>
    <n v="0"/>
    <b v="0"/>
    <s v="music/faith"/>
    <n v="0"/>
    <n v="0"/>
    <x v="4"/>
    <s v="faith"/>
    <d v="2017-04-14T04:07:40"/>
    <x v="1682"/>
    <x v="82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x v="1682"/>
    <n v="1489517138"/>
    <b v="0"/>
    <n v="10"/>
    <b v="0"/>
    <s v="music/faith"/>
    <n v="21.714285714285715"/>
    <n v="76"/>
    <x v="4"/>
    <s v="faith"/>
    <d v="2017-04-07T18:45:38"/>
    <x v="1683"/>
    <x v="56"/>
  </r>
  <r>
    <n v="1684"/>
    <s v="Goodness &amp; Mercy EP - Marty Mikles"/>
    <s v="New Music from Marty Mikles!  A new EP all about God's Goodness &amp; Mercy."/>
    <x v="6"/>
    <n v="8730"/>
    <x v="3"/>
    <s v="US"/>
    <s v="USD"/>
    <x v="1683"/>
    <n v="1487360041"/>
    <b v="0"/>
    <n v="101"/>
    <b v="0"/>
    <s v="music/faith"/>
    <n v="109.125"/>
    <n v="86.43564356435644"/>
    <x v="4"/>
    <s v="faith"/>
    <d v="2017-03-17T18:34:01"/>
    <x v="1684"/>
    <x v="598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x v="1684"/>
    <n v="1487743223"/>
    <b v="0"/>
    <n v="15"/>
    <b v="0"/>
    <s v="music/faith"/>
    <n v="102.85714285714285"/>
    <n v="24"/>
    <x v="4"/>
    <s v="faith"/>
    <d v="2017-03-24T05:00:23"/>
    <x v="1685"/>
    <x v="22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x v="1685"/>
    <n v="1488140119"/>
    <b v="0"/>
    <n v="1"/>
    <b v="0"/>
    <s v="music/faith"/>
    <n v="0.36"/>
    <n v="18"/>
    <x v="4"/>
    <s v="faith"/>
    <d v="2017-04-27T19:15:19"/>
    <x v="1686"/>
    <x v="82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x v="1686"/>
    <n v="1488935245"/>
    <b v="0"/>
    <n v="39"/>
    <b v="0"/>
    <s v="music/faith"/>
    <n v="31.25"/>
    <n v="80.128205128205124"/>
    <x v="4"/>
    <s v="faith"/>
    <d v="2017-04-10T20:15:00"/>
    <x v="1687"/>
    <x v="599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x v="1687"/>
    <n v="1489150194"/>
    <b v="0"/>
    <n v="7"/>
    <b v="0"/>
    <s v="music/faith"/>
    <n v="44.3"/>
    <n v="253.14285714285714"/>
    <x v="4"/>
    <s v="faith"/>
    <d v="2017-04-09T11:49:54"/>
    <x v="1688"/>
    <x v="22"/>
  </r>
  <r>
    <n v="1689"/>
    <s v="Fly Away"/>
    <s v="Praising the Living God in the second half of life."/>
    <x v="262"/>
    <n v="2400"/>
    <x v="3"/>
    <s v="US"/>
    <s v="USD"/>
    <x v="1688"/>
    <n v="1487111830"/>
    <b v="0"/>
    <n v="14"/>
    <b v="0"/>
    <s v="music/faith"/>
    <n v="100"/>
    <n v="171.42857142857142"/>
    <x v="4"/>
    <s v="faith"/>
    <d v="2017-03-16T21:37:10"/>
    <x v="1689"/>
    <x v="22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x v="1689"/>
    <n v="1488882042"/>
    <b v="0"/>
    <n v="11"/>
    <b v="0"/>
    <s v="music/faith"/>
    <n v="25.4"/>
    <n v="57.727272727272727"/>
    <x v="4"/>
    <s v="faith"/>
    <d v="2017-04-06T09:20:42"/>
    <x v="1690"/>
    <x v="2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x v="1690"/>
    <n v="1488387008"/>
    <b v="0"/>
    <n v="38"/>
    <b v="0"/>
    <s v="music/faith"/>
    <n v="33.473333333333329"/>
    <n v="264.26315789473682"/>
    <x v="4"/>
    <s v="faith"/>
    <d v="2017-04-03T01:00:00"/>
    <x v="1691"/>
    <x v="6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x v="1691"/>
    <n v="1487734667"/>
    <b v="0"/>
    <n v="15"/>
    <b v="0"/>
    <s v="music/faith"/>
    <n v="47.8"/>
    <n v="159.33333333333334"/>
    <x v="4"/>
    <s v="faith"/>
    <d v="2017-03-26T23:59:00"/>
    <x v="1692"/>
    <x v="60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x v="1692"/>
    <n v="1489097112"/>
    <b v="0"/>
    <n v="8"/>
    <b v="0"/>
    <s v="music/faith"/>
    <n v="9.3333333333333339"/>
    <n v="35"/>
    <x v="4"/>
    <s v="faith"/>
    <d v="2017-04-09T20:00:00"/>
    <x v="1693"/>
    <x v="602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x v="1693"/>
    <n v="1488038674"/>
    <b v="0"/>
    <n v="1"/>
    <b v="0"/>
    <s v="music/faith"/>
    <n v="0.05"/>
    <n v="5"/>
    <x v="4"/>
    <s v="faith"/>
    <d v="2017-03-27T04:36:00"/>
    <x v="1694"/>
    <x v="603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x v="1694"/>
    <n v="1488847514"/>
    <b v="0"/>
    <n v="23"/>
    <b v="0"/>
    <s v="music/faith"/>
    <n v="11.708333333333334"/>
    <n v="61.086956521739133"/>
    <x v="4"/>
    <s v="faith"/>
    <d v="2017-04-10T01:00:00"/>
    <x v="1695"/>
    <x v="60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x v="1695"/>
    <n v="1488418811"/>
    <b v="0"/>
    <n v="0"/>
    <b v="0"/>
    <s v="music/faith"/>
    <n v="0"/>
    <n v="0"/>
    <x v="4"/>
    <s v="faith"/>
    <d v="2017-04-01T00:40:11"/>
    <x v="1696"/>
    <x v="22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x v="1696"/>
    <n v="1489193248"/>
    <b v="0"/>
    <n v="22"/>
    <b v="0"/>
    <s v="music/faith"/>
    <n v="20.208000000000002"/>
    <n v="114.81818181818181"/>
    <x v="4"/>
    <s v="faith"/>
    <d v="2017-04-09T23:47:28"/>
    <x v="1697"/>
    <x v="22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x v="1697"/>
    <n v="1488430760"/>
    <b v="0"/>
    <n v="0"/>
    <b v="0"/>
    <s v="music/faith"/>
    <n v="0"/>
    <n v="0"/>
    <x v="4"/>
    <s v="faith"/>
    <d v="2017-03-26T03:33:00"/>
    <x v="1698"/>
    <x v="605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x v="1698"/>
    <n v="1489351445"/>
    <b v="0"/>
    <n v="4"/>
    <b v="0"/>
    <s v="music/faith"/>
    <n v="4.2311459353574925"/>
    <n v="54"/>
    <x v="4"/>
    <s v="faith"/>
    <d v="2017-04-11T20:44:05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x v="1699"/>
    <n v="1488418990"/>
    <b v="0"/>
    <n v="79"/>
    <b v="0"/>
    <s v="music/faith"/>
    <n v="26.06"/>
    <n v="65.974683544303801"/>
    <x v="4"/>
    <s v="faith"/>
    <d v="2017-04-01T04:00:00"/>
    <x v="1700"/>
    <x v="606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x v="1700"/>
    <n v="1418745405"/>
    <b v="0"/>
    <n v="2"/>
    <b v="0"/>
    <s v="music/faith"/>
    <n v="0.19801980198019803"/>
    <n v="5"/>
    <x v="4"/>
    <s v="faith"/>
    <d v="2015-01-15T15:56:45"/>
    <x v="1701"/>
    <x v="1"/>
  </r>
  <r>
    <n v="1702"/>
    <s v="lyndale lewis and new vision prosper cd release"/>
    <s v="I can do all things through christ jesus"/>
    <x v="281"/>
    <n v="1"/>
    <x v="2"/>
    <s v="US"/>
    <s v="USD"/>
    <x v="1701"/>
    <n v="1425156750"/>
    <b v="0"/>
    <n v="1"/>
    <b v="0"/>
    <s v="music/faith"/>
    <n v="6.0606060606060606E-3"/>
    <n v="1"/>
    <x v="4"/>
    <s v="faith"/>
    <d v="2015-03-30T19:52:30"/>
    <x v="1702"/>
    <x v="22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x v="1702"/>
    <n v="1435819537"/>
    <b v="0"/>
    <n v="2"/>
    <b v="0"/>
    <s v="music/faith"/>
    <n v="1.02"/>
    <n v="25.5"/>
    <x v="4"/>
    <s v="faith"/>
    <d v="2015-08-31T06:45:37"/>
    <x v="1703"/>
    <x v="14"/>
  </r>
  <r>
    <n v="1704"/>
    <s v="Jericho Down Worship Album"/>
    <s v="We want to record an album of popular praise &amp; worship songs with our own influence and style."/>
    <x v="13"/>
    <n v="1302"/>
    <x v="2"/>
    <s v="US"/>
    <s v="USD"/>
    <x v="1703"/>
    <n v="1421464873"/>
    <b v="0"/>
    <n v="11"/>
    <b v="0"/>
    <s v="music/faith"/>
    <n v="65.100000000000009"/>
    <n v="118.36363636363636"/>
    <x v="4"/>
    <s v="faith"/>
    <d v="2015-02-16T03:21:13"/>
    <x v="1704"/>
    <x v="1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x v="1704"/>
    <n v="1440807846"/>
    <b v="0"/>
    <n v="0"/>
    <b v="0"/>
    <s v="music/faith"/>
    <n v="0"/>
    <n v="0"/>
    <x v="4"/>
    <s v="faith"/>
    <d v="2015-09-09T16:00:00"/>
    <x v="1705"/>
    <x v="607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x v="1705"/>
    <n v="1435130472"/>
    <b v="0"/>
    <n v="0"/>
    <b v="0"/>
    <s v="music/faith"/>
    <n v="0"/>
    <n v="0"/>
    <x v="4"/>
    <s v="faith"/>
    <d v="2015-08-23T07:21:12"/>
    <x v="1706"/>
    <x v="14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x v="1706"/>
    <n v="1456593495"/>
    <b v="0"/>
    <n v="9"/>
    <b v="0"/>
    <s v="music/faith"/>
    <n v="9.74"/>
    <n v="54.111111111111114"/>
    <x v="4"/>
    <s v="faith"/>
    <d v="2016-03-28T16:18:15"/>
    <x v="1707"/>
    <x v="70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x v="1707"/>
    <n v="1458679706"/>
    <b v="0"/>
    <n v="0"/>
    <b v="0"/>
    <s v="music/faith"/>
    <n v="0"/>
    <n v="0"/>
    <x v="4"/>
    <s v="faith"/>
    <d v="2016-05-01T20:48:26"/>
    <x v="1708"/>
    <x v="4"/>
  </r>
  <r>
    <n v="1709"/>
    <s v="Psalms"/>
    <s v="A project to set psalms to music. The psalms are taken from the English Standard Version (ESV) of the Bible."/>
    <x v="257"/>
    <n v="85"/>
    <x v="2"/>
    <s v="US"/>
    <s v="USD"/>
    <x v="1708"/>
    <n v="1405949514"/>
    <b v="0"/>
    <n v="4"/>
    <b v="0"/>
    <s v="music/faith"/>
    <n v="4.8571428571428568"/>
    <n v="21.25"/>
    <x v="4"/>
    <s v="faith"/>
    <d v="2014-08-31T19:39:00"/>
    <x v="1709"/>
    <x v="608"/>
  </r>
  <r>
    <n v="1710"/>
    <s v="Producing a live album of our upcoming Europe tour"/>
    <s v="We want to create a gospel live album which has never been produced before."/>
    <x v="10"/>
    <n v="34"/>
    <x v="2"/>
    <s v="DE"/>
    <s v="EUR"/>
    <x v="1709"/>
    <n v="1449151888"/>
    <b v="0"/>
    <n v="1"/>
    <b v="0"/>
    <s v="music/faith"/>
    <n v="0.67999999999999994"/>
    <n v="34"/>
    <x v="4"/>
    <s v="faith"/>
    <d v="2016-01-18T13:00:00"/>
    <x v="1710"/>
    <x v="60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x v="1710"/>
    <n v="1406907034"/>
    <b v="0"/>
    <n v="2"/>
    <b v="0"/>
    <s v="music/faith"/>
    <n v="10.5"/>
    <n v="525"/>
    <x v="4"/>
    <s v="faith"/>
    <d v="2014-09-01T15:30:34"/>
    <x v="1711"/>
    <x v="106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x v="1711"/>
    <n v="1430517353"/>
    <b v="0"/>
    <n v="0"/>
    <b v="0"/>
    <s v="music/faith"/>
    <n v="0"/>
    <n v="0"/>
    <x v="4"/>
    <s v="faith"/>
    <d v="2015-06-30T21:55:53"/>
    <x v="1712"/>
    <x v="14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x v="1712"/>
    <n v="1409944412"/>
    <b v="0"/>
    <n v="1"/>
    <b v="0"/>
    <s v="music/faith"/>
    <n v="1.6666666666666667"/>
    <n v="50"/>
    <x v="4"/>
    <s v="faith"/>
    <d v="2014-10-05T19:13:32"/>
    <x v="1713"/>
    <x v="1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x v="1713"/>
    <n v="1427925761"/>
    <b v="0"/>
    <n v="17"/>
    <b v="0"/>
    <s v="music/faith"/>
    <n v="7.8680000000000003"/>
    <n v="115.70588235294117"/>
    <x v="4"/>
    <s v="faith"/>
    <d v="2015-05-01T22:02:41"/>
    <x v="1714"/>
    <x v="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x v="1714"/>
    <n v="1425186785"/>
    <b v="0"/>
    <n v="2"/>
    <b v="0"/>
    <s v="music/faith"/>
    <n v="0.22"/>
    <n v="5.5"/>
    <x v="4"/>
    <s v="faith"/>
    <d v="2015-03-31T03:22:00"/>
    <x v="1715"/>
    <x v="61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x v="1715"/>
    <n v="1477835499"/>
    <b v="0"/>
    <n v="3"/>
    <b v="0"/>
    <s v="music/faith"/>
    <n v="7.5"/>
    <n v="50"/>
    <x v="4"/>
    <s v="faith"/>
    <d v="2016-12-09T14:51:39"/>
    <x v="1716"/>
    <x v="280"/>
  </r>
  <r>
    <n v="1717"/>
    <s v="Shift Records A New EP!"/>
    <s v="Our first record created to reach, inspire, and ultimately express the love of Jesus to our generation."/>
    <x v="282"/>
    <n v="1395"/>
    <x v="2"/>
    <s v="US"/>
    <s v="USD"/>
    <x v="1716"/>
    <n v="1459467238"/>
    <b v="0"/>
    <n v="41"/>
    <b v="0"/>
    <s v="music/faith"/>
    <n v="42.725880551301685"/>
    <n v="34.024390243902438"/>
    <x v="4"/>
    <s v="faith"/>
    <d v="2016-04-21T04:00:00"/>
    <x v="1717"/>
    <x v="611"/>
  </r>
  <r>
    <n v="1718"/>
    <s v="The Prodigal Son"/>
    <s v="A melody for the galaxy."/>
    <x v="19"/>
    <n v="75"/>
    <x v="2"/>
    <s v="US"/>
    <s v="USD"/>
    <x v="1717"/>
    <n v="1459435149"/>
    <b v="0"/>
    <n v="2"/>
    <b v="0"/>
    <s v="music/faith"/>
    <n v="0.2142857142857143"/>
    <n v="37.5"/>
    <x v="4"/>
    <s v="faith"/>
    <d v="2016-05-14T04:59:00"/>
    <x v="1718"/>
    <x v="61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x v="1718"/>
    <n v="1408366191"/>
    <b v="0"/>
    <n v="3"/>
    <b v="0"/>
    <s v="music/faith"/>
    <n v="0.87500000000000011"/>
    <n v="11.666666666666666"/>
    <x v="4"/>
    <s v="faith"/>
    <d v="2014-09-17T12:49:51"/>
    <x v="1719"/>
    <x v="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x v="1719"/>
    <n v="1412966871"/>
    <b v="0"/>
    <n v="8"/>
    <b v="0"/>
    <s v="music/faith"/>
    <n v="5.625"/>
    <n v="28.125"/>
    <x v="4"/>
    <s v="faith"/>
    <d v="2014-11-09T19:47:51"/>
    <x v="1720"/>
    <x v="174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x v="1720"/>
    <n v="1447239863"/>
    <b v="0"/>
    <n v="0"/>
    <b v="0"/>
    <s v="music/faith"/>
    <n v="0"/>
    <n v="0"/>
    <x v="4"/>
    <s v="faith"/>
    <d v="2015-12-11T11:04:23"/>
    <x v="1721"/>
    <x v="1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x v="1721"/>
    <n v="1456441429"/>
    <b v="0"/>
    <n v="1"/>
    <b v="0"/>
    <s v="music/faith"/>
    <n v="3.4722222222222224E-2"/>
    <n v="1"/>
    <x v="4"/>
    <s v="faith"/>
    <d v="2016-04-03T00:10:00"/>
    <x v="1722"/>
    <x v="613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x v="1722"/>
    <n v="1430855315"/>
    <b v="0"/>
    <n v="3"/>
    <b v="0"/>
    <s v="music/faith"/>
    <n v="6.5"/>
    <n v="216.66666666666666"/>
    <x v="4"/>
    <s v="faith"/>
    <d v="2015-07-01T06:00:00"/>
    <x v="1723"/>
    <x v="614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x v="1723"/>
    <n v="1412115762"/>
    <b v="0"/>
    <n v="4"/>
    <b v="0"/>
    <s v="music/faith"/>
    <n v="0.58333333333333337"/>
    <n v="8.75"/>
    <x v="4"/>
    <s v="faith"/>
    <d v="2014-10-30T22:22:42"/>
    <x v="1724"/>
    <x v="1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x v="1724"/>
    <n v="1406330049"/>
    <b v="0"/>
    <n v="9"/>
    <b v="0"/>
    <s v="music/faith"/>
    <n v="10.181818181818182"/>
    <n v="62.222222222222221"/>
    <x v="4"/>
    <s v="faith"/>
    <d v="2014-08-24T23:14:09"/>
    <x v="1725"/>
    <x v="1"/>
  </r>
  <r>
    <n v="1726"/>
    <s v="&quot;Every Day&quot; CD by Amanda Joy Hall"/>
    <s v="Amanda Joy Hall's sophomore album, &quot;Every Day&quot;. Release expected July 2014"/>
    <x v="115"/>
    <n v="2196"/>
    <x v="2"/>
    <s v="US"/>
    <s v="USD"/>
    <x v="1725"/>
    <n v="1401401064"/>
    <b v="0"/>
    <n v="16"/>
    <b v="0"/>
    <s v="music/faith"/>
    <n v="33.784615384615385"/>
    <n v="137.25"/>
    <x v="4"/>
    <s v="faith"/>
    <d v="2014-06-27T22:04:24"/>
    <x v="1726"/>
    <x v="257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x v="1726"/>
    <n v="1423520177"/>
    <b v="0"/>
    <n v="1"/>
    <b v="0"/>
    <s v="music/faith"/>
    <n v="3.3333333333333333E-2"/>
    <n v="1"/>
    <x v="4"/>
    <s v="faith"/>
    <d v="2015-04-05T11:00:00"/>
    <x v="1727"/>
    <x v="615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x v="1727"/>
    <n v="1442847674"/>
    <b v="0"/>
    <n v="7"/>
    <b v="0"/>
    <s v="music/faith"/>
    <n v="68.400000000000006"/>
    <n v="122.14285714285714"/>
    <x v="4"/>
    <s v="faith"/>
    <d v="2015-10-21T15:01:14"/>
    <x v="1728"/>
    <x v="1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x v="1728"/>
    <n v="1460337306"/>
    <b v="0"/>
    <n v="0"/>
    <b v="0"/>
    <s v="music/faith"/>
    <n v="0"/>
    <n v="0"/>
    <x v="4"/>
    <s v="faith"/>
    <d v="2016-06-10T01:15:06"/>
    <x v="1729"/>
    <x v="14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x v="1729"/>
    <n v="1443146783"/>
    <b v="0"/>
    <n v="0"/>
    <b v="0"/>
    <s v="music/faith"/>
    <n v="0"/>
    <n v="0"/>
    <x v="4"/>
    <s v="faith"/>
    <d v="2015-10-25T02:06:23"/>
    <x v="1730"/>
    <x v="1"/>
  </r>
  <r>
    <n v="1731"/>
    <s v="Sam Cox Band First Christian Tour"/>
    <s v="We are a Christin Worship band looking to midwest tour. God Bless!"/>
    <x v="28"/>
    <n v="0"/>
    <x v="2"/>
    <s v="US"/>
    <s v="USD"/>
    <x v="1730"/>
    <n v="1432849552"/>
    <b v="0"/>
    <n v="0"/>
    <b v="0"/>
    <s v="music/faith"/>
    <n v="0"/>
    <n v="0"/>
    <x v="4"/>
    <s v="faith"/>
    <d v="2015-06-11T15:00:00"/>
    <x v="1731"/>
    <x v="616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x v="1731"/>
    <n v="1447777481"/>
    <b v="0"/>
    <n v="0"/>
    <b v="0"/>
    <s v="music/faith"/>
    <n v="0"/>
    <n v="0"/>
    <x v="4"/>
    <s v="faith"/>
    <d v="2016-01-16T05:00:00"/>
    <x v="1732"/>
    <x v="617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x v="1732"/>
    <n v="1472746374"/>
    <b v="0"/>
    <n v="0"/>
    <b v="0"/>
    <s v="music/faith"/>
    <n v="0"/>
    <n v="0"/>
    <x v="4"/>
    <s v="faith"/>
    <d v="2016-09-13T21:30:00"/>
    <x v="1733"/>
    <x v="618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x v="1733"/>
    <n v="1428454356"/>
    <b v="0"/>
    <n v="1"/>
    <b v="0"/>
    <s v="music/faith"/>
    <n v="2.2222222222222223E-2"/>
    <n v="1"/>
    <x v="4"/>
    <s v="faith"/>
    <d v="2015-05-08T00:52:36"/>
    <x v="1734"/>
    <x v="1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x v="1734"/>
    <n v="1468006345"/>
    <b v="0"/>
    <n v="2"/>
    <b v="0"/>
    <s v="music/faith"/>
    <n v="11"/>
    <n v="55"/>
    <x v="4"/>
    <s v="faith"/>
    <d v="2016-08-07T19:32:25"/>
    <x v="1735"/>
    <x v="1"/>
  </r>
  <r>
    <n v="1736"/>
    <s v="In His Presence"/>
    <s v="A unique meditative album reflecting on the life of Christ, inviting Him into your presence"/>
    <x v="9"/>
    <n v="22"/>
    <x v="2"/>
    <s v="US"/>
    <s v="USD"/>
    <x v="1735"/>
    <n v="1444423233"/>
    <b v="0"/>
    <n v="1"/>
    <b v="0"/>
    <s v="music/faith"/>
    <n v="0.73333333333333328"/>
    <n v="22"/>
    <x v="4"/>
    <s v="faith"/>
    <d v="2015-11-08T21:40:33"/>
    <x v="1736"/>
    <x v="174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x v="1736"/>
    <n v="1434840392"/>
    <b v="0"/>
    <n v="15"/>
    <b v="0"/>
    <s v="music/faith"/>
    <n v="21.25"/>
    <n v="56.666666666666664"/>
    <x v="4"/>
    <s v="faith"/>
    <d v="2015-07-20T22:46:32"/>
    <x v="1737"/>
    <x v="1"/>
  </r>
  <r>
    <n v="1738"/>
    <s v="The Flashing Lights"/>
    <s v="Music that inspires and gives hope for overcoming and change. And it is good music."/>
    <x v="10"/>
    <n v="20"/>
    <x v="2"/>
    <s v="US"/>
    <s v="USD"/>
    <x v="1737"/>
    <n v="1409691542"/>
    <b v="0"/>
    <n v="1"/>
    <b v="0"/>
    <s v="music/faith"/>
    <n v="0.4"/>
    <n v="20"/>
    <x v="4"/>
    <s v="faith"/>
    <d v="2014-10-02T20:59:02"/>
    <x v="1738"/>
    <x v="1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x v="1738"/>
    <n v="1457297932"/>
    <b v="0"/>
    <n v="1"/>
    <b v="0"/>
    <s v="music/faith"/>
    <n v="0.1"/>
    <n v="1"/>
    <x v="4"/>
    <s v="faith"/>
    <d v="2016-05-04T19:58:52"/>
    <x v="1739"/>
    <x v="619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x v="1739"/>
    <n v="1434483422"/>
    <b v="0"/>
    <n v="0"/>
    <b v="0"/>
    <s v="music/faith"/>
    <n v="0"/>
    <n v="0"/>
    <x v="4"/>
    <s v="faith"/>
    <d v="2015-07-16T19:37:02"/>
    <x v="1740"/>
    <x v="1"/>
  </r>
  <r>
    <n v="1741"/>
    <s v="Caught off Guard"/>
    <s v="A photo journal documenting my experiences and travels across New Zealand"/>
    <x v="38"/>
    <n v="1330"/>
    <x v="0"/>
    <s v="GB"/>
    <s v="GBP"/>
    <x v="1740"/>
    <n v="1430060671"/>
    <b v="0"/>
    <n v="52"/>
    <b v="1"/>
    <s v="photography/photobooks"/>
    <n v="110.83333333333334"/>
    <n v="25.576923076923077"/>
    <x v="8"/>
    <s v="photobooks"/>
    <d v="2015-06-10T15:04:31"/>
    <x v="1741"/>
    <x v="26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x v="1741"/>
    <n v="1481058170"/>
    <b v="0"/>
    <n v="34"/>
    <b v="1"/>
    <s v="photography/photobooks"/>
    <n v="108.74999999999999"/>
    <n v="63.970588235294116"/>
    <x v="8"/>
    <s v="photobooks"/>
    <d v="2017-01-07T21:00:00"/>
    <x v="1742"/>
    <x v="6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x v="1742"/>
    <n v="1470348775"/>
    <b v="0"/>
    <n v="67"/>
    <b v="1"/>
    <s v="photography/photobooks"/>
    <n v="100.41666666666667"/>
    <n v="89.925373134328353"/>
    <x v="8"/>
    <s v="photobooks"/>
    <d v="2016-08-27T03:59:00"/>
    <x v="1743"/>
    <x v="621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x v="1743"/>
    <n v="1421937077"/>
    <b v="0"/>
    <n v="70"/>
    <b v="1"/>
    <s v="photography/photobooks"/>
    <n v="118.45454545454545"/>
    <n v="93.071428571428569"/>
    <x v="8"/>
    <s v="photobooks"/>
    <d v="2015-03-08T13:31:17"/>
    <x v="1744"/>
    <x v="136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x v="1744"/>
    <n v="1479276838"/>
    <b v="0"/>
    <n v="89"/>
    <b v="1"/>
    <s v="photography/photobooks"/>
    <n v="114.01428571428571"/>
    <n v="89.674157303370791"/>
    <x v="8"/>
    <s v="photobooks"/>
    <d v="2016-12-22T02:00:00"/>
    <x v="1745"/>
    <x v="62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x v="1745"/>
    <n v="1477368867"/>
    <b v="0"/>
    <n v="107"/>
    <b v="1"/>
    <s v="photography/photobooks"/>
    <n v="148.10000000000002"/>
    <n v="207.61682242990653"/>
    <x v="8"/>
    <s v="photobooks"/>
    <d v="2016-11-24T02:00:00"/>
    <x v="1746"/>
    <x v="623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x v="1746"/>
    <n v="1444904830"/>
    <b v="0"/>
    <n v="159"/>
    <b v="1"/>
    <s v="photography/photobooks"/>
    <n v="104.95555555555556"/>
    <n v="59.408805031446541"/>
    <x v="8"/>
    <s v="photobooks"/>
    <d v="2015-11-13T15:00:00"/>
    <x v="1747"/>
    <x v="624"/>
  </r>
  <r>
    <n v="1748"/>
    <s v="So It Is: Vancouver"/>
    <s v="Telling the story of the city through remarkable people who live in Vancouver today."/>
    <x v="63"/>
    <n v="64974"/>
    <x v="0"/>
    <s v="CA"/>
    <s v="CAD"/>
    <x v="1747"/>
    <n v="1438642143"/>
    <b v="0"/>
    <n v="181"/>
    <b v="1"/>
    <s v="photography/photobooks"/>
    <n v="129.94800000000001"/>
    <n v="358.97237569060775"/>
    <x v="8"/>
    <s v="photobooks"/>
    <d v="2015-09-02T22:49:03"/>
    <x v="1748"/>
    <x v="1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x v="1748"/>
    <n v="1485213921"/>
    <b v="0"/>
    <n v="131"/>
    <b v="1"/>
    <s v="photography/photobooks"/>
    <n v="123.48756218905473"/>
    <n v="94.736641221374043"/>
    <x v="8"/>
    <s v="photobooks"/>
    <d v="2017-03-01T19:00:00"/>
    <x v="1749"/>
    <x v="625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x v="1749"/>
    <n v="1458936304"/>
    <b v="0"/>
    <n v="125"/>
    <b v="1"/>
    <s v="photography/photobooks"/>
    <n v="201.62"/>
    <n v="80.647999999999996"/>
    <x v="8"/>
    <s v="photobooks"/>
    <d v="2016-04-19T20:05:04"/>
    <x v="1750"/>
    <x v="36"/>
  </r>
  <r>
    <n v="1751"/>
    <s v="Daily Bread: Stories from Rural Greece"/>
    <s v="Photographs and stories culled from 10 years of road trips through rural Greece"/>
    <x v="3"/>
    <n v="10290"/>
    <x v="0"/>
    <s v="US"/>
    <s v="USD"/>
    <x v="1750"/>
    <n v="1424198723"/>
    <b v="0"/>
    <n v="61"/>
    <b v="1"/>
    <s v="photography/photobooks"/>
    <n v="102.89999999999999"/>
    <n v="168.68852459016392"/>
    <x v="8"/>
    <s v="photobooks"/>
    <d v="2015-03-19T17:45:23"/>
    <x v="1751"/>
    <x v="22"/>
  </r>
  <r>
    <n v="1752"/>
    <s v="Adfectus Book"/>
    <s v="A little book of calm, in picture form, that will soothe the soul and un-furrow the brow."/>
    <x v="38"/>
    <n v="3122"/>
    <x v="0"/>
    <s v="GB"/>
    <s v="GBP"/>
    <x v="1751"/>
    <n v="1473833082"/>
    <b v="0"/>
    <n v="90"/>
    <b v="1"/>
    <s v="photography/photobooks"/>
    <n v="260.16666666666663"/>
    <n v="34.68888888888889"/>
    <x v="8"/>
    <s v="photobooks"/>
    <d v="2016-10-14T06:04:42"/>
    <x v="1752"/>
    <x v="1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x v="1752"/>
    <n v="1455991168"/>
    <b v="0"/>
    <n v="35"/>
    <b v="1"/>
    <s v="photography/photobooks"/>
    <n v="108"/>
    <n v="462.85714285714283"/>
    <x v="8"/>
    <s v="photobooks"/>
    <d v="2016-03-21T16:59:28"/>
    <x v="1753"/>
    <x v="7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x v="1753"/>
    <n v="1425502953"/>
    <b v="0"/>
    <n v="90"/>
    <b v="1"/>
    <s v="photography/photobooks"/>
    <n v="110.52941176470587"/>
    <n v="104.38888888888889"/>
    <x v="8"/>
    <s v="photobooks"/>
    <d v="2015-04-03T20:02:33"/>
    <x v="1754"/>
    <x v="111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x v="1754"/>
    <n v="1441479361"/>
    <b v="0"/>
    <n v="4"/>
    <b v="1"/>
    <s v="photography/photobooks"/>
    <n v="120"/>
    <n v="7.5"/>
    <x v="8"/>
    <s v="photobooks"/>
    <d v="2015-10-05T18:56:01"/>
    <x v="1755"/>
    <x v="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x v="1755"/>
    <n v="1468987269"/>
    <b v="0"/>
    <n v="120"/>
    <b v="1"/>
    <s v="photography/photobooks"/>
    <n v="102.82909090909091"/>
    <n v="47.13"/>
    <x v="8"/>
    <s v="photobooks"/>
    <d v="2016-08-29T04:01:09"/>
    <x v="1756"/>
    <x v="4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x v="1756"/>
    <n v="1483041083"/>
    <b v="0"/>
    <n v="14"/>
    <b v="1"/>
    <s v="photography/photobooks"/>
    <n v="115.99999999999999"/>
    <n v="414.28571428571428"/>
    <x v="8"/>
    <s v="photobooks"/>
    <d v="2017-01-28T19:29:00"/>
    <x v="1757"/>
    <x v="626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x v="1757"/>
    <n v="1463352992"/>
    <b v="0"/>
    <n v="27"/>
    <b v="1"/>
    <s v="photography/photobooks"/>
    <n v="114.7"/>
    <n v="42.481481481481481"/>
    <x v="8"/>
    <s v="photobooks"/>
    <d v="2016-07-14T22:56:32"/>
    <x v="1758"/>
    <x v="14"/>
  </r>
  <r>
    <n v="1759"/>
    <s v="Death Valley"/>
    <s v="Death Valley will be the first photo book of Andi State"/>
    <x v="10"/>
    <n v="5330"/>
    <x v="0"/>
    <s v="US"/>
    <s v="USD"/>
    <x v="1758"/>
    <n v="1425585229"/>
    <b v="0"/>
    <n v="49"/>
    <b v="1"/>
    <s v="photography/photobooks"/>
    <n v="106.60000000000001"/>
    <n v="108.77551020408163"/>
    <x v="8"/>
    <s v="photobooks"/>
    <d v="2015-03-25T18:53:49"/>
    <x v="1759"/>
    <x v="148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x v="1759"/>
    <n v="1454688513"/>
    <b v="0"/>
    <n v="102"/>
    <b v="1"/>
    <s v="photography/photobooks"/>
    <n v="165.44"/>
    <n v="81.098039215686271"/>
    <x v="8"/>
    <s v="photobooks"/>
    <d v="2016-02-25T16:08:33"/>
    <x v="1760"/>
    <x v="52"/>
  </r>
  <r>
    <n v="1761"/>
    <s v="I Wanted To See Boobs"/>
    <s v="A hardcover photobook telling the naked truth of a young photographers journey."/>
    <x v="213"/>
    <n v="155"/>
    <x v="0"/>
    <s v="GB"/>
    <s v="GBP"/>
    <x v="1760"/>
    <n v="1437745060"/>
    <b v="0"/>
    <n v="3"/>
    <b v="1"/>
    <s v="photography/photobooks"/>
    <n v="155"/>
    <n v="51.666666666666664"/>
    <x v="8"/>
    <s v="photobooks"/>
    <d v="2015-09-12T13:37:40"/>
    <x v="1761"/>
    <x v="78"/>
  </r>
  <r>
    <n v="1762"/>
    <s v="&quot;The Naked Pixel&quot; Ali Pakele"/>
    <s v="Project rewards $25 gets you 190+ digital images"/>
    <x v="213"/>
    <n v="885"/>
    <x v="0"/>
    <s v="US"/>
    <s v="USD"/>
    <x v="1761"/>
    <n v="1455147245"/>
    <b v="0"/>
    <n v="25"/>
    <b v="1"/>
    <s v="photography/photobooks"/>
    <n v="885"/>
    <n v="35.4"/>
    <x v="8"/>
    <s v="photobooks"/>
    <d v="2016-03-11T23:34:05"/>
    <x v="1762"/>
    <x v="1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x v="1762"/>
    <n v="1474663840"/>
    <b v="0"/>
    <n v="118"/>
    <b v="1"/>
    <s v="photography/photobooks"/>
    <n v="101.90833333333333"/>
    <n v="103.63559322033899"/>
    <x v="8"/>
    <s v="photobooks"/>
    <d v="2016-10-23T20:50:40"/>
    <x v="1763"/>
    <x v="1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x v="1763"/>
    <n v="1404560379"/>
    <b v="1"/>
    <n v="39"/>
    <b v="0"/>
    <s v="photography/photobooks"/>
    <n v="19.600000000000001"/>
    <n v="55.282051282051285"/>
    <x v="8"/>
    <s v="photobooks"/>
    <d v="2014-08-03T11:39:39"/>
    <x v="1764"/>
    <x v="257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x v="1764"/>
    <n v="1405380712"/>
    <b v="1"/>
    <n v="103"/>
    <b v="0"/>
    <s v="photography/photobooks"/>
    <n v="59.467839999999995"/>
    <n v="72.16970873786407"/>
    <x v="8"/>
    <s v="photobooks"/>
    <d v="2014-08-13T23:31:52"/>
    <x v="1765"/>
    <x v="1"/>
  </r>
  <r>
    <n v="1766"/>
    <s v="Photographic book on Melbourne's music scene"/>
    <s v="I want to create a beautiful book which documents the Melbourne music scene."/>
    <x v="15"/>
    <n v="0"/>
    <x v="2"/>
    <s v="AU"/>
    <s v="AUD"/>
    <x v="1765"/>
    <n v="1407184688"/>
    <b v="1"/>
    <n v="0"/>
    <b v="0"/>
    <s v="photography/photobooks"/>
    <n v="0"/>
    <n v="0"/>
    <x v="8"/>
    <s v="photobooks"/>
    <d v="2014-08-25T20:38:08"/>
    <x v="1766"/>
    <x v="31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x v="1766"/>
    <n v="1404488884"/>
    <b v="1"/>
    <n v="39"/>
    <b v="0"/>
    <s v="photography/photobooks"/>
    <n v="45.72"/>
    <n v="58.615384615384613"/>
    <x v="8"/>
    <s v="photobooks"/>
    <d v="2014-08-03T15:48:04"/>
    <x v="1767"/>
    <x v="1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x v="1767"/>
    <n v="1406640444"/>
    <b v="1"/>
    <n v="15"/>
    <b v="0"/>
    <s v="photography/photobooks"/>
    <n v="3.74"/>
    <n v="12.466666666666667"/>
    <x v="8"/>
    <s v="photobooks"/>
    <d v="2014-09-27T13:27:24"/>
    <x v="1768"/>
    <x v="1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x v="1768"/>
    <n v="1418585959"/>
    <b v="1"/>
    <n v="22"/>
    <b v="0"/>
    <s v="photography/photobooks"/>
    <n v="2.7025000000000001"/>
    <n v="49.136363636363633"/>
    <x v="8"/>
    <s v="photobooks"/>
    <d v="2015-01-13T19:39:19"/>
    <x v="1769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x v="1769"/>
    <n v="1410288194"/>
    <b v="1"/>
    <n v="92"/>
    <b v="0"/>
    <s v="photography/photobooks"/>
    <n v="56.51428571428572"/>
    <n v="150.5"/>
    <x v="8"/>
    <s v="photobooks"/>
    <d v="2014-10-14T18:43:14"/>
    <x v="1770"/>
    <x v="6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x v="1770"/>
    <n v="1411515040"/>
    <b v="1"/>
    <n v="25"/>
    <b v="0"/>
    <s v="photography/photobooks"/>
    <n v="21.30952380952381"/>
    <n v="35.799999999999997"/>
    <x v="8"/>
    <s v="photobooks"/>
    <d v="2014-10-23T23:30:40"/>
    <x v="1771"/>
    <x v="1"/>
  </r>
  <r>
    <n v="1772"/>
    <s v="White Mountain"/>
    <s v="A photobook and a short documentary film telling the story of Holocaust in Northwestern Lithuania"/>
    <x v="62"/>
    <n v="858"/>
    <x v="2"/>
    <s v="GB"/>
    <s v="GBP"/>
    <x v="1771"/>
    <n v="1399482836"/>
    <b v="1"/>
    <n v="19"/>
    <b v="0"/>
    <s v="photography/photobooks"/>
    <n v="15.6"/>
    <n v="45.157894736842103"/>
    <x v="8"/>
    <s v="photobooks"/>
    <d v="2014-07-06T17:13:56"/>
    <x v="1772"/>
    <x v="14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x v="1772"/>
    <n v="1417803298"/>
    <b v="1"/>
    <n v="19"/>
    <b v="0"/>
    <s v="photography/photobooks"/>
    <n v="6.2566666666666677"/>
    <n v="98.78947368421052"/>
    <x v="8"/>
    <s v="photobooks"/>
    <d v="2015-01-19T18:14:58"/>
    <x v="1773"/>
    <x v="26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x v="1773"/>
    <n v="1413609292"/>
    <b v="1"/>
    <n v="13"/>
    <b v="0"/>
    <s v="photography/photobooks"/>
    <n v="45.92"/>
    <n v="88.307692307692307"/>
    <x v="8"/>
    <s v="photobooks"/>
    <d v="2014-11-29T14:59:00"/>
    <x v="1774"/>
    <x v="627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x v="1774"/>
    <n v="1410305160"/>
    <b v="1"/>
    <n v="124"/>
    <b v="0"/>
    <s v="photography/photobooks"/>
    <n v="65.101538461538468"/>
    <n v="170.62903225806451"/>
    <x v="8"/>
    <s v="photobooks"/>
    <d v="2014-10-24T23:26:00"/>
    <x v="1775"/>
    <x v="26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x v="1775"/>
    <n v="1411513071"/>
    <b v="1"/>
    <n v="4"/>
    <b v="0"/>
    <s v="photography/photobooks"/>
    <n v="6.7"/>
    <n v="83.75"/>
    <x v="8"/>
    <s v="photobooks"/>
    <d v="2014-10-29T22:57:51"/>
    <x v="1776"/>
    <x v="262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x v="1776"/>
    <n v="1421829253"/>
    <b v="1"/>
    <n v="10"/>
    <b v="0"/>
    <s v="photography/photobooks"/>
    <n v="13.5625"/>
    <n v="65.099999999999994"/>
    <x v="8"/>
    <s v="photobooks"/>
    <d v="2015-02-20T08:34:13"/>
    <x v="1777"/>
    <x v="1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x v="1777"/>
    <n v="1423600995"/>
    <b v="1"/>
    <n v="15"/>
    <b v="0"/>
    <s v="photography/photobooks"/>
    <n v="1.9900000000000002"/>
    <n v="66.333333333333329"/>
    <x v="8"/>
    <s v="photobooks"/>
    <d v="2015-03-27T19:43:15"/>
    <x v="1778"/>
    <x v="366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x v="1778"/>
    <n v="1470242180"/>
    <b v="1"/>
    <n v="38"/>
    <b v="0"/>
    <s v="photography/photobooks"/>
    <n v="36.236363636363642"/>
    <n v="104.89473684210526"/>
    <x v="8"/>
    <s v="photobooks"/>
    <d v="2016-09-02T16:36:20"/>
    <x v="1779"/>
    <x v="1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x v="1779"/>
    <n v="1462285510"/>
    <b v="1"/>
    <n v="152"/>
    <b v="0"/>
    <s v="photography/photobooks"/>
    <n v="39.743333333333339"/>
    <n v="78.440789473684205"/>
    <x v="8"/>
    <s v="photobooks"/>
    <d v="2016-07-02T14:25:10"/>
    <x v="1780"/>
    <x v="14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x v="1780"/>
    <n v="1471272545"/>
    <b v="1"/>
    <n v="24"/>
    <b v="0"/>
    <s v="photography/photobooks"/>
    <n v="25.763636363636365"/>
    <n v="59.041666666666664"/>
    <x v="8"/>
    <s v="photobooks"/>
    <d v="2016-09-15T14:49:05"/>
    <x v="1781"/>
    <x v="106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x v="1781"/>
    <n v="1453211289"/>
    <b v="1"/>
    <n v="76"/>
    <b v="0"/>
    <s v="photography/photobooks"/>
    <n v="15.491428571428573"/>
    <n v="71.34210526315789"/>
    <x v="8"/>
    <s v="photobooks"/>
    <d v="2016-02-21T13:48:09"/>
    <x v="1782"/>
    <x v="157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x v="1782"/>
    <n v="1429656478"/>
    <b v="1"/>
    <n v="185"/>
    <b v="0"/>
    <s v="photography/photobooks"/>
    <n v="23.692499999999999"/>
    <n v="51.227027027027027"/>
    <x v="8"/>
    <s v="photobooks"/>
    <d v="2015-05-21T22:47:58"/>
    <x v="1783"/>
    <x v="1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x v="1783"/>
    <n v="1419954240"/>
    <b v="1"/>
    <n v="33"/>
    <b v="0"/>
    <s v="photography/photobooks"/>
    <n v="39.76"/>
    <n v="60.242424242424242"/>
    <x v="8"/>
    <s v="photobooks"/>
    <d v="2015-01-31T03:25:00"/>
    <x v="1784"/>
    <x v="628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x v="1784"/>
    <n v="1410750855"/>
    <b v="1"/>
    <n v="108"/>
    <b v="0"/>
    <s v="photography/photobooks"/>
    <n v="20.220833333333331"/>
    <n v="44.935185185185183"/>
    <x v="8"/>
    <s v="photobooks"/>
    <d v="2014-10-16T00:00:00"/>
    <x v="1785"/>
    <x v="629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x v="1785"/>
    <n v="1416057177"/>
    <b v="1"/>
    <n v="29"/>
    <b v="0"/>
    <s v="photography/photobooks"/>
    <n v="47.631578947368418"/>
    <n v="31.206896551724139"/>
    <x v="8"/>
    <s v="photobooks"/>
    <d v="2014-12-15T13:12:57"/>
    <x v="1786"/>
    <x v="1"/>
  </r>
  <r>
    <n v="1787"/>
    <s v="Alpamayo to Yerupaja"/>
    <s v="Raising awareness to the effects of global warming through photographs of the high mountains of Peru."/>
    <x v="3"/>
    <n v="1533"/>
    <x v="2"/>
    <s v="US"/>
    <s v="USD"/>
    <x v="1786"/>
    <n v="1425570237"/>
    <b v="1"/>
    <n v="24"/>
    <b v="0"/>
    <s v="photography/photobooks"/>
    <n v="15.329999999999998"/>
    <n v="63.875"/>
    <x v="8"/>
    <s v="photobooks"/>
    <d v="2015-04-04T14:43:57"/>
    <x v="1787"/>
    <x v="70"/>
  </r>
  <r>
    <n v="1788"/>
    <s v="Beyond the Pale"/>
    <s v="A photo book celebrating Goths, exploring their lives and giving an insight into what Goth is for them."/>
    <x v="62"/>
    <n v="76"/>
    <x v="2"/>
    <s v="GB"/>
    <s v="GBP"/>
    <x v="1787"/>
    <n v="1412203542"/>
    <b v="1"/>
    <n v="4"/>
    <b v="0"/>
    <s v="photography/photobooks"/>
    <n v="1.3818181818181818"/>
    <n v="19"/>
    <x v="8"/>
    <s v="photobooks"/>
    <d v="2014-10-31T22:45:42"/>
    <x v="1788"/>
    <x v="1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x v="1788"/>
    <n v="1415858403"/>
    <b v="1"/>
    <n v="4"/>
    <b v="0"/>
    <s v="photography/photobooks"/>
    <n v="0.5"/>
    <n v="10"/>
    <x v="8"/>
    <s v="photobooks"/>
    <d v="2015-01-12T06:00:03"/>
    <x v="1789"/>
    <x v="14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x v="1789"/>
    <n v="1420560678"/>
    <b v="1"/>
    <n v="15"/>
    <b v="0"/>
    <s v="photography/photobooks"/>
    <n v="4.957575757575758"/>
    <n v="109.06666666666666"/>
    <x v="8"/>
    <s v="photobooks"/>
    <d v="2015-02-05T16:11:18"/>
    <x v="1790"/>
    <x v="1"/>
  </r>
  <r>
    <n v="1791"/>
    <s v="disCover: Napoli"/>
    <s v="For the love of street photography and the beauty of traditional cultures in southern Italy."/>
    <x v="9"/>
    <n v="107"/>
    <x v="2"/>
    <s v="GB"/>
    <s v="GBP"/>
    <x v="1790"/>
    <n v="1417369565"/>
    <b v="1"/>
    <n v="4"/>
    <b v="0"/>
    <s v="photography/photobooks"/>
    <n v="3.5666666666666664"/>
    <n v="26.75"/>
    <x v="8"/>
    <s v="photobooks"/>
    <d v="2015-01-29T17:46:05"/>
    <x v="1791"/>
    <x v="14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x v="1791"/>
    <n v="1435970682"/>
    <b v="1"/>
    <n v="139"/>
    <b v="0"/>
    <s v="photography/photobooks"/>
    <n v="61.124000000000002"/>
    <n v="109.93525179856115"/>
    <x v="8"/>
    <s v="photobooks"/>
    <d v="2015-08-10T06:59:00"/>
    <x v="1792"/>
    <x v="63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x v="1792"/>
    <n v="1414531440"/>
    <b v="1"/>
    <n v="2"/>
    <b v="0"/>
    <s v="photography/photobooks"/>
    <n v="1.3333333333333335"/>
    <n v="20"/>
    <x v="8"/>
    <s v="photobooks"/>
    <d v="2014-11-27T22:24:00"/>
    <x v="1793"/>
    <x v="174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x v="1793"/>
    <n v="1420636422"/>
    <b v="1"/>
    <n v="18"/>
    <b v="0"/>
    <s v="photography/photobooks"/>
    <n v="11.077777777777778"/>
    <n v="55.388888888888886"/>
    <x v="8"/>
    <s v="photobooks"/>
    <d v="2015-02-11T13:13:42"/>
    <x v="1794"/>
    <x v="6"/>
  </r>
  <r>
    <n v="1795"/>
    <s v="THE AFGHANS - A Photo Book"/>
    <s v="A photography book documenting the impact of the ISAF mission on the Afghan people of Mazar-e Sharif."/>
    <x v="89"/>
    <n v="10846"/>
    <x v="2"/>
    <s v="DE"/>
    <s v="EUR"/>
    <x v="1794"/>
    <n v="1473922541"/>
    <b v="1"/>
    <n v="81"/>
    <b v="0"/>
    <s v="photography/photobooks"/>
    <n v="38.735714285714288"/>
    <n v="133.90123456790124"/>
    <x v="8"/>
    <s v="photobooks"/>
    <d v="2016-10-14T16:00:00"/>
    <x v="1795"/>
    <x v="631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x v="1795"/>
    <n v="1464172366"/>
    <b v="1"/>
    <n v="86"/>
    <b v="0"/>
    <s v="photography/photobooks"/>
    <n v="22.05263157894737"/>
    <n v="48.720930232558139"/>
    <x v="8"/>
    <s v="photobooks"/>
    <d v="2016-07-24T10:32:46"/>
    <x v="1796"/>
    <x v="14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x v="1796"/>
    <n v="1479217189"/>
    <b v="1"/>
    <n v="140"/>
    <b v="0"/>
    <s v="photography/photobooks"/>
    <n v="67.55"/>
    <n v="48.25"/>
    <x v="8"/>
    <s v="photobooks"/>
    <d v="2016-12-15T13:39:49"/>
    <x v="1797"/>
    <x v="1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x v="1797"/>
    <n v="1449388233"/>
    <b v="1"/>
    <n v="37"/>
    <b v="0"/>
    <s v="photography/photobooks"/>
    <n v="13.637499999999999"/>
    <n v="58.972972972972975"/>
    <x v="8"/>
    <s v="photobooks"/>
    <d v="2016-02-04T07:50:33"/>
    <x v="1798"/>
    <x v="14"/>
  </r>
  <r>
    <n v="1799"/>
    <s v="The UnDiscovered Image"/>
    <s v="The UnDiscovered Image, a monthly publication dedicated to photographers."/>
    <x v="23"/>
    <n v="69.83"/>
    <x v="2"/>
    <s v="GB"/>
    <s v="GBP"/>
    <x v="1798"/>
    <n v="1414008808"/>
    <b v="1"/>
    <n v="6"/>
    <b v="0"/>
    <s v="photography/photobooks"/>
    <n v="1.7457500000000001"/>
    <n v="11.638333333333334"/>
    <x v="8"/>
    <s v="photobooks"/>
    <d v="2014-11-11T21:13:28"/>
    <x v="1799"/>
    <x v="55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x v="1799"/>
    <n v="1473517970"/>
    <b v="1"/>
    <n v="113"/>
    <b v="0"/>
    <s v="photography/photobooks"/>
    <n v="20.44963251188932"/>
    <n v="83.716814159292042"/>
    <x v="8"/>
    <s v="photobooks"/>
    <d v="2016-10-10T14:32:50"/>
    <x v="1800"/>
    <x v="1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x v="1800"/>
    <n v="1447429868"/>
    <b v="1"/>
    <n v="37"/>
    <b v="0"/>
    <s v="photography/photobooks"/>
    <n v="13.852941176470587"/>
    <n v="63.648648648648646"/>
    <x v="8"/>
    <s v="photobooks"/>
    <d v="2015-12-15T12:10:00"/>
    <x v="1801"/>
    <x v="632"/>
  </r>
  <r>
    <n v="1802"/>
    <s v="Out Of The Dark"/>
    <s v="Inner Darkness turned into a photobook. Personal work i shot during my recovery...in Berlin."/>
    <x v="8"/>
    <n v="1697"/>
    <x v="2"/>
    <s v="DE"/>
    <s v="EUR"/>
    <x v="1801"/>
    <n v="1433416830"/>
    <b v="1"/>
    <n v="18"/>
    <b v="0"/>
    <s v="photography/photobooks"/>
    <n v="48.485714285714288"/>
    <n v="94.277777777777771"/>
    <x v="8"/>
    <s v="photobooks"/>
    <d v="2015-06-27T21:59:00"/>
    <x v="1802"/>
    <x v="633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x v="1802"/>
    <n v="1421199782"/>
    <b v="1"/>
    <n v="75"/>
    <b v="0"/>
    <s v="photography/photobooks"/>
    <n v="30.8"/>
    <n v="71.86666666666666"/>
    <x v="8"/>
    <s v="photobooks"/>
    <d v="2015-02-14T01:43:02"/>
    <x v="1803"/>
    <x v="106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x v="1803"/>
    <n v="1444061804"/>
    <b v="1"/>
    <n v="52"/>
    <b v="0"/>
    <s v="photography/photobooks"/>
    <n v="35.174193548387095"/>
    <n v="104.84615384615384"/>
    <x v="8"/>
    <s v="photobooks"/>
    <d v="2015-11-14T17:16:44"/>
    <x v="1804"/>
    <x v="28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x v="1804"/>
    <n v="1441048658"/>
    <b v="1"/>
    <n v="122"/>
    <b v="0"/>
    <s v="photography/photobooks"/>
    <n v="36.404444444444444"/>
    <n v="67.139344262295083"/>
    <x v="8"/>
    <s v="photobooks"/>
    <d v="2015-10-02T18:00:00"/>
    <x v="1805"/>
    <x v="634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x v="1805"/>
    <n v="1409066349"/>
    <b v="1"/>
    <n v="8"/>
    <b v="0"/>
    <s v="photography/photobooks"/>
    <n v="2.9550000000000001"/>
    <n v="73.875"/>
    <x v="8"/>
    <s v="photobooks"/>
    <d v="2014-09-30T15:19:09"/>
    <x v="1806"/>
    <x v="6"/>
  </r>
  <r>
    <n v="1807"/>
    <s v="Anywhere but Here"/>
    <s v="I want to explore alternative cultures and lifestyles in America."/>
    <x v="10"/>
    <n v="553"/>
    <x v="2"/>
    <s v="US"/>
    <s v="USD"/>
    <x v="1806"/>
    <n v="1409276313"/>
    <b v="1"/>
    <n v="8"/>
    <b v="0"/>
    <s v="photography/photobooks"/>
    <n v="11.06"/>
    <n v="69.125"/>
    <x v="8"/>
    <s v="photobooks"/>
    <d v="2014-09-28T01:38:33"/>
    <x v="1807"/>
    <x v="1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x v="1807"/>
    <n v="1483806030"/>
    <b v="1"/>
    <n v="96"/>
    <b v="0"/>
    <s v="photography/photobooks"/>
    <n v="41.407142857142858"/>
    <n v="120.77083333333333"/>
    <x v="8"/>
    <s v="photobooks"/>
    <d v="2017-02-11T16:20:30"/>
    <x v="1808"/>
    <x v="6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x v="1808"/>
    <n v="1422222439"/>
    <b v="1"/>
    <n v="9"/>
    <b v="0"/>
    <s v="photography/photobooks"/>
    <n v="10.857142857142858"/>
    <n v="42.222222222222221"/>
    <x v="8"/>
    <s v="photobooks"/>
    <d v="2015-03-01T21:47:19"/>
    <x v="1809"/>
    <x v="6"/>
  </r>
  <r>
    <n v="1810"/>
    <s v="Film Speed"/>
    <s v="Film Speed is a series of Zines focusing on architecture shot completely on 35 and 120mm film."/>
    <x v="52"/>
    <n v="15"/>
    <x v="2"/>
    <s v="US"/>
    <s v="USD"/>
    <x v="1809"/>
    <n v="1407621026"/>
    <b v="0"/>
    <n v="2"/>
    <b v="0"/>
    <s v="photography/photobooks"/>
    <n v="3.3333333333333335"/>
    <n v="7.5"/>
    <x v="8"/>
    <s v="photobooks"/>
    <d v="2014-08-21T21:50:26"/>
    <x v="1810"/>
    <x v="635"/>
  </r>
  <r>
    <n v="1811"/>
    <s v="The Year of Sunsets"/>
    <s v="A collection of 365 color photographs of sunsets in 2014, beautifully presented in a hardcover book."/>
    <x v="214"/>
    <n v="40"/>
    <x v="2"/>
    <s v="US"/>
    <s v="USD"/>
    <x v="1810"/>
    <n v="1408962270"/>
    <b v="0"/>
    <n v="26"/>
    <b v="0"/>
    <s v="photography/photobooks"/>
    <n v="7.407407407407407E-2"/>
    <n v="1.5384615384615385"/>
    <x v="8"/>
    <s v="photobooks"/>
    <d v="2014-10-24T04:00:00"/>
    <x v="1811"/>
    <x v="636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x v="1811"/>
    <n v="1464939536"/>
    <b v="0"/>
    <n v="23"/>
    <b v="0"/>
    <s v="photography/photobooks"/>
    <n v="13.307692307692307"/>
    <n v="37.608695652173914"/>
    <x v="8"/>
    <s v="photobooks"/>
    <d v="2016-07-03T07:38:56"/>
    <x v="1812"/>
    <x v="1"/>
  </r>
  <r>
    <n v="1813"/>
    <s v="Libya : The Lost Days"/>
    <s v="This project aims to document, Libyan photographic history; through both print and artisan mediums ."/>
    <x v="222"/>
    <n v="0"/>
    <x v="2"/>
    <s v="GB"/>
    <s v="GBP"/>
    <x v="1812"/>
    <n v="1404940812"/>
    <b v="0"/>
    <n v="0"/>
    <b v="0"/>
    <s v="photography/photobooks"/>
    <n v="0"/>
    <n v="0"/>
    <x v="8"/>
    <s v="photobooks"/>
    <d v="2014-08-08T21:20:12"/>
    <x v="1813"/>
    <x v="1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x v="1813"/>
    <n v="1422516736"/>
    <b v="0"/>
    <n v="140"/>
    <b v="0"/>
    <s v="photography/photobooks"/>
    <n v="49.183333333333337"/>
    <n v="42.157142857142858"/>
    <x v="8"/>
    <s v="photobooks"/>
    <d v="2015-02-28T07:32:16"/>
    <x v="1814"/>
    <x v="1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x v="1814"/>
    <n v="1434577537"/>
    <b v="0"/>
    <n v="0"/>
    <b v="0"/>
    <s v="photography/photobooks"/>
    <n v="0"/>
    <n v="0"/>
    <x v="8"/>
    <s v="photobooks"/>
    <d v="2015-07-01T21:45:37"/>
    <x v="1815"/>
    <x v="60"/>
  </r>
  <r>
    <n v="1816"/>
    <s v="Moments of Passion"/>
    <s v="A unique Photographic Book Project about the Passionate Moments and Strong Emotions that lie within Karate"/>
    <x v="31"/>
    <n v="509"/>
    <x v="2"/>
    <s v="CH"/>
    <s v="CHF"/>
    <x v="1815"/>
    <n v="1467061303"/>
    <b v="0"/>
    <n v="6"/>
    <b v="0"/>
    <s v="photography/photobooks"/>
    <n v="2.036"/>
    <n v="84.833333333333329"/>
    <x v="8"/>
    <s v="photobooks"/>
    <d v="2016-07-25T19:00:00"/>
    <x v="1816"/>
    <x v="637"/>
  </r>
  <r>
    <n v="1817"/>
    <s v="Through the Lens of Jerry Gustafson"/>
    <s v="Hundreds of breathtaking rodeo photographs collected in a beautiful coffee table book."/>
    <x v="102"/>
    <n v="9419"/>
    <x v="2"/>
    <s v="US"/>
    <s v="USD"/>
    <x v="1816"/>
    <n v="1480607607"/>
    <b v="0"/>
    <n v="100"/>
    <b v="0"/>
    <s v="photography/photobooks"/>
    <n v="52.327777777777776"/>
    <n v="94.19"/>
    <x v="8"/>
    <s v="photobooks"/>
    <d v="2017-01-30T06:59:00"/>
    <x v="1817"/>
    <x v="638"/>
  </r>
  <r>
    <n v="1818"/>
    <s v="Give Me Your Goofy-ist"/>
    <s v="We are all different, this is a way to honor and celebrate the authenticity in being different."/>
    <x v="36"/>
    <n v="0"/>
    <x v="2"/>
    <s v="US"/>
    <s v="USD"/>
    <x v="1817"/>
    <n v="1425447450"/>
    <b v="0"/>
    <n v="0"/>
    <b v="0"/>
    <s v="photography/photobooks"/>
    <n v="0"/>
    <n v="0"/>
    <x v="8"/>
    <s v="photobooks"/>
    <d v="2015-04-03T04:37:30"/>
    <x v="1818"/>
    <x v="22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x v="1818"/>
    <n v="1404151396"/>
    <b v="0"/>
    <n v="4"/>
    <b v="0"/>
    <s v="photography/photobooks"/>
    <n v="2.083333333333333"/>
    <n v="6.25"/>
    <x v="8"/>
    <s v="photobooks"/>
    <d v="2014-07-30T18:03:16"/>
    <x v="1819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x v="1819"/>
    <n v="1425261690"/>
    <b v="0"/>
    <n v="8"/>
    <b v="0"/>
    <s v="photography/photobooks"/>
    <n v="6.565384615384616"/>
    <n v="213.375"/>
    <x v="8"/>
    <s v="photobooks"/>
    <d v="2015-04-01T01:01:30"/>
    <x v="1820"/>
    <x v="22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x v="1820"/>
    <n v="1326872367"/>
    <b v="0"/>
    <n v="57"/>
    <b v="1"/>
    <s v="music/rock"/>
    <n v="134.88999999999999"/>
    <n v="59.162280701754383"/>
    <x v="4"/>
    <s v="rock"/>
    <d v="2012-03-03T07:39:27"/>
    <x v="1821"/>
    <x v="26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x v="1821"/>
    <n v="1388084862"/>
    <b v="0"/>
    <n v="11"/>
    <b v="1"/>
    <s v="music/rock"/>
    <n v="100"/>
    <n v="27.272727272727273"/>
    <x v="4"/>
    <s v="rock"/>
    <d v="2014-01-31T19:01:00"/>
    <x v="1822"/>
    <x v="639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x v="1822"/>
    <n v="1348503976"/>
    <b v="0"/>
    <n v="33"/>
    <b v="1"/>
    <s v="music/rock"/>
    <n v="115.85714285714286"/>
    <n v="24.575757575757574"/>
    <x v="4"/>
    <s v="rock"/>
    <d v="2012-10-24T16:26:16"/>
    <x v="1823"/>
    <x v="1"/>
  </r>
  <r>
    <n v="1824"/>
    <s v="Tin Man's Broken Wisdom Fund"/>
    <s v="cd fund raiser"/>
    <x v="9"/>
    <n v="3002"/>
    <x v="0"/>
    <s v="US"/>
    <s v="USD"/>
    <x v="1823"/>
    <n v="1387403967"/>
    <b v="0"/>
    <n v="40"/>
    <b v="1"/>
    <s v="music/rock"/>
    <n v="100.06666666666666"/>
    <n v="75.05"/>
    <x v="4"/>
    <s v="rock"/>
    <d v="2014-01-08T02:08:00"/>
    <x v="1824"/>
    <x v="64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x v="1824"/>
    <n v="1371585703"/>
    <b v="0"/>
    <n v="50"/>
    <b v="1"/>
    <s v="music/rock"/>
    <n v="105.05"/>
    <n v="42.02"/>
    <x v="4"/>
    <s v="rock"/>
    <d v="2013-07-11T20:01:43"/>
    <x v="1825"/>
    <x v="57"/>
  </r>
  <r>
    <n v="1826"/>
    <s v="BEAR GHOST! Professional Recording! Yay!"/>
    <s v="Hear your favorite Bear Ghost in eargasmic quality!"/>
    <x v="13"/>
    <n v="2020"/>
    <x v="0"/>
    <s v="US"/>
    <s v="USD"/>
    <x v="1825"/>
    <n v="1390083017"/>
    <b v="0"/>
    <n v="38"/>
    <b v="1"/>
    <s v="music/rock"/>
    <n v="101"/>
    <n v="53.157894736842103"/>
    <x v="4"/>
    <s v="rock"/>
    <d v="2014-02-17T22:10:17"/>
    <x v="1826"/>
    <x v="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x v="1826"/>
    <n v="1294818561"/>
    <b v="0"/>
    <n v="96"/>
    <b v="1"/>
    <s v="music/rock"/>
    <n v="100.66250000000001"/>
    <n v="83.885416666666671"/>
    <x v="4"/>
    <s v="rock"/>
    <d v="2011-03-03T07:49:21"/>
    <x v="1827"/>
    <x v="7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x v="1827"/>
    <n v="1396906530"/>
    <b v="0"/>
    <n v="48"/>
    <b v="1"/>
    <s v="music/rock"/>
    <n v="100.16000000000001"/>
    <n v="417.33333333333331"/>
    <x v="4"/>
    <s v="rock"/>
    <d v="2014-05-09T22:00:00"/>
    <x v="1828"/>
    <x v="641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x v="1828"/>
    <n v="1291428371"/>
    <b v="0"/>
    <n v="33"/>
    <b v="1"/>
    <s v="music/rock"/>
    <n v="166.68333333333334"/>
    <n v="75.765151515151516"/>
    <x v="4"/>
    <s v="rock"/>
    <d v="2011-01-21T22:00:00"/>
    <x v="1829"/>
    <x v="642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x v="1829"/>
    <n v="1390667107"/>
    <b v="0"/>
    <n v="226"/>
    <b v="1"/>
    <s v="music/rock"/>
    <n v="101.53333333333335"/>
    <n v="67.389380530973455"/>
    <x v="4"/>
    <s v="rock"/>
    <d v="2014-02-24T16:25:07"/>
    <x v="1830"/>
    <x v="1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x v="1830"/>
    <n v="1335570863"/>
    <b v="0"/>
    <n v="14"/>
    <b v="1"/>
    <s v="music/rock"/>
    <n v="103"/>
    <n v="73.571428571428569"/>
    <x v="4"/>
    <s v="rock"/>
    <d v="2012-05-12T23:54:23"/>
    <x v="1831"/>
    <x v="20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x v="1831"/>
    <n v="1296651427"/>
    <b v="0"/>
    <n v="20"/>
    <b v="1"/>
    <s v="music/rock"/>
    <n v="142.85714285714286"/>
    <n v="25"/>
    <x v="4"/>
    <s v="rock"/>
    <d v="2011-03-04T12:57:07"/>
    <x v="1832"/>
    <x v="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x v="1832"/>
    <n v="1359421403"/>
    <b v="0"/>
    <n v="25"/>
    <b v="1"/>
    <s v="music/rock"/>
    <n v="262.5"/>
    <n v="42"/>
    <x v="4"/>
    <s v="rock"/>
    <d v="2013-03-02T07:59:00"/>
    <x v="1833"/>
    <x v="643"/>
  </r>
  <r>
    <n v="1834"/>
    <s v="TDJ - All Part of the Plan EP/Tour"/>
    <s v="Help us fund our first tour and promote our new EP!"/>
    <x v="3"/>
    <n v="11805"/>
    <x v="0"/>
    <s v="US"/>
    <s v="USD"/>
    <x v="1833"/>
    <n v="1418684895"/>
    <b v="0"/>
    <n v="90"/>
    <b v="1"/>
    <s v="music/rock"/>
    <n v="118.05000000000001"/>
    <n v="131.16666666666666"/>
    <x v="4"/>
    <s v="rock"/>
    <d v="2015-01-24T23:08:15"/>
    <x v="1834"/>
    <x v="4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x v="1834"/>
    <n v="1456851071"/>
    <b v="0"/>
    <n v="11"/>
    <b v="1"/>
    <s v="music/rock"/>
    <n v="104"/>
    <n v="47.272727272727273"/>
    <x v="4"/>
    <s v="rock"/>
    <d v="2016-03-31T15:51:11"/>
    <x v="1835"/>
    <x v="70"/>
  </r>
  <r>
    <n v="1836"/>
    <s v="KICKSTART OUR &lt;+3"/>
    <s v="Help fund our 2013 Sound &amp; Lighting Touring rig!"/>
    <x v="10"/>
    <n v="10017"/>
    <x v="0"/>
    <s v="US"/>
    <s v="USD"/>
    <x v="1835"/>
    <n v="1359660329"/>
    <b v="0"/>
    <n v="55"/>
    <b v="1"/>
    <s v="music/rock"/>
    <n v="200.34"/>
    <n v="182.12727272727273"/>
    <x v="4"/>
    <s v="rock"/>
    <d v="2013-02-17T19:25:29"/>
    <x v="1836"/>
    <x v="64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x v="1836"/>
    <n v="1326848935"/>
    <b v="0"/>
    <n v="30"/>
    <b v="1"/>
    <s v="music/rock"/>
    <n v="306.83333333333331"/>
    <n v="61.366666666666667"/>
    <x v="4"/>
    <s v="rock"/>
    <d v="2012-03-18T00:08:55"/>
    <x v="1837"/>
    <x v="82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x v="1837"/>
    <n v="1314989557"/>
    <b v="0"/>
    <n v="28"/>
    <b v="1"/>
    <s v="music/rock"/>
    <n v="100.149"/>
    <n v="35.767499999999998"/>
    <x v="4"/>
    <s v="rock"/>
    <d v="2011-10-01T03:00:00"/>
    <x v="1838"/>
    <x v="645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x v="1838"/>
    <n v="1472750382"/>
    <b v="0"/>
    <n v="45"/>
    <b v="1"/>
    <s v="music/rock"/>
    <n v="205.29999999999998"/>
    <n v="45.62222222222222"/>
    <x v="4"/>
    <s v="rock"/>
    <d v="2016-10-01T17:19:42"/>
    <x v="1839"/>
    <x v="1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x v="1839"/>
    <n v="1366251510"/>
    <b v="0"/>
    <n v="13"/>
    <b v="1"/>
    <s v="music/rock"/>
    <n v="108.88888888888889"/>
    <n v="75.384615384615387"/>
    <x v="4"/>
    <s v="rock"/>
    <d v="2013-05-07T04:59:00"/>
    <x v="1840"/>
    <x v="646"/>
  </r>
  <r>
    <n v="1841"/>
    <s v="Hydra Effect Debut EP"/>
    <s v="Hard Rock with a Positive Message. Help us fund, release and promote our debut EP!"/>
    <x v="13"/>
    <n v="2035"/>
    <x v="0"/>
    <s v="US"/>
    <s v="USD"/>
    <x v="1840"/>
    <n v="1397679445"/>
    <b v="0"/>
    <n v="40"/>
    <b v="1"/>
    <s v="music/rock"/>
    <n v="101.75"/>
    <n v="50.875"/>
    <x v="4"/>
    <s v="rock"/>
    <d v="2014-05-20T04:59:00"/>
    <x v="1841"/>
    <x v="647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x v="1841"/>
    <n v="1422371381"/>
    <b v="0"/>
    <n v="21"/>
    <b v="1"/>
    <s v="music/rock"/>
    <n v="125.25"/>
    <n v="119.28571428571429"/>
    <x v="4"/>
    <s v="rock"/>
    <d v="2015-03-02T05:59:00"/>
    <x v="1842"/>
    <x v="64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x v="1842"/>
    <n v="1295653954"/>
    <b v="0"/>
    <n v="134"/>
    <b v="1"/>
    <s v="music/rock"/>
    <n v="124.0061"/>
    <n v="92.541865671641801"/>
    <x v="4"/>
    <s v="rock"/>
    <d v="2011-02-20T23:52:34"/>
    <x v="1843"/>
    <x v="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x v="1843"/>
    <n v="1304464914"/>
    <b v="0"/>
    <n v="20"/>
    <b v="1"/>
    <s v="music/rock"/>
    <n v="101.4"/>
    <n v="76.05"/>
    <x v="4"/>
    <s v="rock"/>
    <d v="2011-06-11T03:00:00"/>
    <x v="1844"/>
    <x v="649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x v="1844"/>
    <n v="1464854398"/>
    <b v="0"/>
    <n v="19"/>
    <b v="1"/>
    <s v="music/rock"/>
    <n v="100"/>
    <n v="52.631578947368418"/>
    <x v="4"/>
    <s v="rock"/>
    <d v="2016-06-17T04:55:00"/>
    <x v="1845"/>
    <x v="65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x v="1845"/>
    <n v="1352993777"/>
    <b v="0"/>
    <n v="209"/>
    <b v="1"/>
    <s v="music/rock"/>
    <n v="137.92666666666668"/>
    <n v="98.990430622009569"/>
    <x v="4"/>
    <s v="rock"/>
    <d v="2012-12-15T15:36:17"/>
    <x v="1846"/>
    <x v="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x v="1846"/>
    <n v="1427780432"/>
    <b v="0"/>
    <n v="38"/>
    <b v="1"/>
    <s v="music/rock"/>
    <n v="120.88000000000001"/>
    <n v="79.526315789473685"/>
    <x v="4"/>
    <s v="rock"/>
    <d v="2015-04-21T05:40:32"/>
    <x v="1847"/>
    <x v="3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x v="1847"/>
    <n v="1306608888"/>
    <b v="0"/>
    <n v="24"/>
    <b v="1"/>
    <s v="music/rock"/>
    <n v="107.36666666666667"/>
    <n v="134.20833333333334"/>
    <x v="4"/>
    <s v="rock"/>
    <d v="2011-07-31T06:59:00"/>
    <x v="1848"/>
    <x v="651"/>
  </r>
  <r>
    <n v="1849"/>
    <s v="Release the Skyline Album"/>
    <s v="Release the Skylines is a small, local Cleveland metal band looking to record an album."/>
    <x v="43"/>
    <n v="301"/>
    <x v="0"/>
    <s v="US"/>
    <s v="USD"/>
    <x v="1848"/>
    <n v="1347913059"/>
    <b v="0"/>
    <n v="8"/>
    <b v="1"/>
    <s v="music/rock"/>
    <n v="100.33333333333334"/>
    <n v="37.625"/>
    <x v="4"/>
    <s v="rock"/>
    <d v="2012-10-17T20:17:39"/>
    <x v="1849"/>
    <x v="1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x v="1849"/>
    <n v="1402441300"/>
    <b v="0"/>
    <n v="179"/>
    <b v="1"/>
    <s v="music/rock"/>
    <n v="101.52222222222223"/>
    <n v="51.044692737430168"/>
    <x v="4"/>
    <s v="rock"/>
    <d v="2014-07-10T23:01:40"/>
    <x v="1850"/>
    <x v="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x v="1850"/>
    <n v="1404769538"/>
    <b v="0"/>
    <n v="26"/>
    <b v="1"/>
    <s v="music/rock"/>
    <n v="100.07692307692308"/>
    <n v="50.03846153846154"/>
    <x v="4"/>
    <s v="rock"/>
    <d v="2014-07-28T01:00:00"/>
    <x v="1851"/>
    <x v="652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x v="1851"/>
    <n v="1426703452"/>
    <b v="0"/>
    <n v="131"/>
    <b v="1"/>
    <s v="music/rock"/>
    <n v="116.96666666666667"/>
    <n v="133.93129770992365"/>
    <x v="4"/>
    <s v="rock"/>
    <d v="2015-04-25T00:00:00"/>
    <x v="1852"/>
    <x v="653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x v="1852"/>
    <n v="1348536417"/>
    <b v="0"/>
    <n v="14"/>
    <b v="1"/>
    <s v="music/rock"/>
    <n v="101.875"/>
    <n v="58.214285714285715"/>
    <x v="4"/>
    <s v="rock"/>
    <d v="2012-11-14T02:26:57"/>
    <x v="1853"/>
    <x v="654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x v="1853"/>
    <n v="1366763437"/>
    <b v="0"/>
    <n v="174"/>
    <b v="1"/>
    <s v="music/rock"/>
    <n v="102.12366666666665"/>
    <n v="88.037643678160919"/>
    <x v="4"/>
    <s v="rock"/>
    <d v="2013-05-24T00:30:37"/>
    <x v="1854"/>
    <x v="1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x v="1854"/>
    <n v="1385124940"/>
    <b v="0"/>
    <n v="191"/>
    <b v="1"/>
    <s v="music/rock"/>
    <n v="154.05897142857143"/>
    <n v="70.576753926701571"/>
    <x v="4"/>
    <s v="rock"/>
    <d v="2014-01-06T12:55:40"/>
    <x v="1855"/>
    <x v="26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x v="1855"/>
    <n v="1403901072"/>
    <b v="0"/>
    <n v="38"/>
    <b v="1"/>
    <s v="music/rock"/>
    <n v="101.25"/>
    <n v="53.289473684210527"/>
    <x v="4"/>
    <s v="rock"/>
    <d v="2014-07-18T20:31:12"/>
    <x v="1856"/>
    <x v="31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x v="1856"/>
    <n v="1407954413"/>
    <b v="0"/>
    <n v="22"/>
    <b v="1"/>
    <s v="music/rock"/>
    <n v="100"/>
    <n v="136.36363636363637"/>
    <x v="4"/>
    <s v="rock"/>
    <d v="2014-09-12T18:26:53"/>
    <x v="1857"/>
    <x v="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x v="1857"/>
    <n v="1318826921"/>
    <b v="0"/>
    <n v="149"/>
    <b v="1"/>
    <s v="music/rock"/>
    <n v="108.74800874800874"/>
    <n v="40.547315436241611"/>
    <x v="4"/>
    <s v="rock"/>
    <d v="2011-12-16T05:48:41"/>
    <x v="1858"/>
    <x v="42"/>
  </r>
  <r>
    <n v="1859"/>
    <s v="Queen Kwong Tour to London and Paris"/>
    <s v="Queen Kwong is going ON TOUR to London and Paris!"/>
    <x v="9"/>
    <n v="3955"/>
    <x v="0"/>
    <s v="US"/>
    <s v="USD"/>
    <x v="1858"/>
    <n v="1314124129"/>
    <b v="0"/>
    <n v="56"/>
    <b v="1"/>
    <s v="music/rock"/>
    <n v="131.83333333333334"/>
    <n v="70.625"/>
    <x v="4"/>
    <s v="rock"/>
    <d v="2011-09-22T18:28:49"/>
    <x v="1859"/>
    <x v="1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x v="1859"/>
    <n v="1389891684"/>
    <b v="0"/>
    <n v="19"/>
    <b v="1"/>
    <s v="music/rock"/>
    <n v="133.46666666666667"/>
    <n v="52.684210526315788"/>
    <x v="4"/>
    <s v="rock"/>
    <d v="2014-02-06T17:01:24"/>
    <x v="1860"/>
    <x v="3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x v="1860"/>
    <n v="1419664341"/>
    <b v="0"/>
    <n v="0"/>
    <b v="0"/>
    <s v="games/mobile games"/>
    <n v="0"/>
    <n v="0"/>
    <x v="6"/>
    <s v="mobile games"/>
    <d v="2015-01-26T07:12:21"/>
    <x v="1861"/>
    <x v="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x v="1861"/>
    <n v="1484912974"/>
    <b v="0"/>
    <n v="16"/>
    <b v="0"/>
    <s v="games/mobile games"/>
    <n v="8.0833333333333321"/>
    <n v="90.9375"/>
    <x v="6"/>
    <s v="mobile games"/>
    <d v="2017-03-08T07:30:00"/>
    <x v="1862"/>
    <x v="655"/>
  </r>
  <r>
    <n v="1863"/>
    <s v="Project: 20M813"/>
    <s v="This is an Android game where you take control of the zombies and try to eat your way to world domination!"/>
    <x v="30"/>
    <n v="10"/>
    <x v="2"/>
    <s v="US"/>
    <s v="USD"/>
    <x v="1862"/>
    <n v="1400008085"/>
    <b v="0"/>
    <n v="2"/>
    <b v="0"/>
    <s v="games/mobile games"/>
    <n v="0.4"/>
    <n v="5"/>
    <x v="6"/>
    <s v="mobile games"/>
    <d v="2014-06-12T19:08:05"/>
    <x v="1863"/>
    <x v="1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x v="1863"/>
    <n v="1396631500"/>
    <b v="0"/>
    <n v="48"/>
    <b v="0"/>
    <s v="games/mobile games"/>
    <n v="42.892307692307689"/>
    <n v="58.083333333333336"/>
    <x v="6"/>
    <s v="mobile games"/>
    <d v="2014-05-04T17:11:40"/>
    <x v="1864"/>
    <x v="1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x v="1864"/>
    <n v="1475398147"/>
    <b v="0"/>
    <n v="2"/>
    <b v="0"/>
    <s v="games/mobile games"/>
    <n v="3.6363636363636364E-3"/>
    <n v="2"/>
    <x v="6"/>
    <s v="mobile games"/>
    <d v="2016-11-06T09:49:07"/>
    <x v="1865"/>
    <x v="155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x v="1865"/>
    <n v="1483768497"/>
    <b v="0"/>
    <n v="2"/>
    <b v="0"/>
    <s v="games/mobile games"/>
    <n v="0.5"/>
    <n v="62.5"/>
    <x v="6"/>
    <s v="mobile games"/>
    <d v="2017-03-01T04:00:00"/>
    <x v="1866"/>
    <x v="656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x v="1866"/>
    <n v="1475791912"/>
    <b v="0"/>
    <n v="1"/>
    <b v="0"/>
    <s v="games/mobile games"/>
    <n v="0.05"/>
    <n v="10"/>
    <x v="6"/>
    <s v="mobile games"/>
    <d v="2016-11-05T22:11:52"/>
    <x v="1867"/>
    <x v="1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x v="1867"/>
    <n v="1448044925"/>
    <b v="0"/>
    <n v="17"/>
    <b v="0"/>
    <s v="games/mobile games"/>
    <n v="4.8680000000000003"/>
    <n v="71.588235294117652"/>
    <x v="6"/>
    <s v="mobile games"/>
    <d v="2015-12-15T07:59:00"/>
    <x v="1868"/>
    <x v="657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x v="1868"/>
    <n v="1480896249"/>
    <b v="0"/>
    <n v="0"/>
    <b v="0"/>
    <s v="games/mobile games"/>
    <n v="0"/>
    <n v="0"/>
    <x v="6"/>
    <s v="mobile games"/>
    <d v="2017-01-04T00:04:09"/>
    <x v="1869"/>
    <x v="1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x v="1869"/>
    <n v="1451723535"/>
    <b v="0"/>
    <n v="11"/>
    <b v="0"/>
    <s v="games/mobile games"/>
    <n v="10.314285714285715"/>
    <n v="32.81818181818182"/>
    <x v="6"/>
    <s v="mobile games"/>
    <d v="2016-01-31T04:17:00"/>
    <x v="1870"/>
    <x v="65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x v="1870"/>
    <n v="1413053301"/>
    <b v="0"/>
    <n v="95"/>
    <b v="0"/>
    <s v="games/mobile games"/>
    <n v="71.784615384615378"/>
    <n v="49.11578947368421"/>
    <x v="6"/>
    <s v="mobile games"/>
    <d v="2014-11-20T19:48:21"/>
    <x v="1871"/>
    <x v="280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x v="1871"/>
    <n v="1433041602"/>
    <b v="0"/>
    <n v="13"/>
    <b v="0"/>
    <s v="games/mobile games"/>
    <n v="1.06"/>
    <n v="16.307692307692307"/>
    <x v="6"/>
    <s v="mobile games"/>
    <d v="2015-06-30T03:06:42"/>
    <x v="1872"/>
    <x v="1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x v="1872"/>
    <n v="1433861210"/>
    <b v="0"/>
    <n v="2"/>
    <b v="0"/>
    <s v="games/mobile games"/>
    <n v="0.44999999999999996"/>
    <n v="18"/>
    <x v="6"/>
    <s v="mobile games"/>
    <d v="2015-07-08T16:45:00"/>
    <x v="1873"/>
    <x v="659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x v="1873"/>
    <n v="1465427733"/>
    <b v="0"/>
    <n v="2"/>
    <b v="0"/>
    <s v="games/mobile games"/>
    <n v="1.6250000000000001E-2"/>
    <n v="13"/>
    <x v="6"/>
    <s v="mobile games"/>
    <d v="2016-06-28T23:15:33"/>
    <x v="1874"/>
    <x v="52"/>
  </r>
  <r>
    <n v="1875"/>
    <s v="Claws &amp; Fins"/>
    <s v="Sea opposition of Crab's family and angry fishes. Who is going to win, and who is going to loose ?!"/>
    <x v="3"/>
    <n v="51"/>
    <x v="2"/>
    <s v="US"/>
    <s v="USD"/>
    <x v="1874"/>
    <n v="1465335308"/>
    <b v="0"/>
    <n v="3"/>
    <b v="0"/>
    <s v="games/mobile games"/>
    <n v="0.51"/>
    <n v="17"/>
    <x v="6"/>
    <s v="mobile games"/>
    <d v="2016-08-06T21:35:08"/>
    <x v="1875"/>
    <x v="14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x v="1875"/>
    <n v="1400309405"/>
    <b v="0"/>
    <n v="0"/>
    <b v="0"/>
    <s v="games/mobile games"/>
    <n v="0"/>
    <n v="0"/>
    <x v="6"/>
    <s v="mobile games"/>
    <d v="2014-06-16T06:50:05"/>
    <x v="1876"/>
    <x v="1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x v="1876"/>
    <n v="1422664925"/>
    <b v="0"/>
    <n v="0"/>
    <b v="0"/>
    <s v="games/mobile games"/>
    <n v="0"/>
    <n v="0"/>
    <x v="6"/>
    <s v="mobile games"/>
    <d v="2015-03-01T00:42:05"/>
    <x v="1877"/>
    <x v="257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x v="1877"/>
    <n v="1400026355"/>
    <b v="0"/>
    <n v="0"/>
    <b v="0"/>
    <s v="games/mobile games"/>
    <n v="0"/>
    <n v="0"/>
    <x v="6"/>
    <s v="mobile games"/>
    <d v="2014-06-13T00:12:35"/>
    <x v="1878"/>
    <x v="1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x v="1878"/>
    <n v="1455377729"/>
    <b v="0"/>
    <n v="2"/>
    <b v="0"/>
    <s v="games/mobile games"/>
    <n v="0.12"/>
    <n v="3"/>
    <x v="6"/>
    <s v="mobile games"/>
    <d v="2016-03-14T14:35:29"/>
    <x v="1879"/>
    <x v="22"/>
  </r>
  <r>
    <n v="1880"/>
    <s v="Sim Betting Football"/>
    <s v="Sim Betting Football is the only football (soccer) betting simulation  game."/>
    <x v="10"/>
    <n v="1004"/>
    <x v="2"/>
    <s v="GB"/>
    <s v="GBP"/>
    <x v="1879"/>
    <n v="1456839380"/>
    <b v="0"/>
    <n v="24"/>
    <b v="0"/>
    <s v="games/mobile games"/>
    <n v="20.080000000000002"/>
    <n v="41.833333333333336"/>
    <x v="6"/>
    <s v="mobile games"/>
    <d v="2016-03-30T12:36:20"/>
    <x v="1880"/>
    <x v="66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x v="1880"/>
    <n v="1423366789"/>
    <b v="0"/>
    <n v="70"/>
    <b v="1"/>
    <s v="music/indie rock"/>
    <n v="172.68449999999999"/>
    <n v="49.338428571428572"/>
    <x v="4"/>
    <s v="indie rock"/>
    <d v="2015-03-10T02:39:49"/>
    <x v="1881"/>
    <x v="22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x v="1881"/>
    <n v="1339109212"/>
    <b v="0"/>
    <n v="81"/>
    <b v="1"/>
    <s v="music/indie rock"/>
    <n v="100.8955223880597"/>
    <n v="41.728395061728392"/>
    <x v="4"/>
    <s v="indie rock"/>
    <d v="2012-07-10T23:48:00"/>
    <x v="1882"/>
    <x v="661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x v="1882"/>
    <n v="1331333108"/>
    <b v="0"/>
    <n v="32"/>
    <b v="1"/>
    <s v="music/indie rock"/>
    <n v="104.8048048048048"/>
    <n v="32.71875"/>
    <x v="4"/>
    <s v="indie rock"/>
    <d v="2012-04-08T21:45:08"/>
    <x v="1883"/>
    <x v="22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x v="1883"/>
    <n v="1350967535"/>
    <b v="0"/>
    <n v="26"/>
    <b v="1"/>
    <s v="music/indie rock"/>
    <n v="135.1"/>
    <n v="51.96153846153846"/>
    <x v="4"/>
    <s v="indie rock"/>
    <d v="2012-11-27T12:00:00"/>
    <x v="1884"/>
    <x v="662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x v="1884"/>
    <n v="1341800110"/>
    <b v="0"/>
    <n v="105"/>
    <b v="1"/>
    <s v="music/indie rock"/>
    <n v="116.32786885245903"/>
    <n v="50.685714285714283"/>
    <x v="4"/>
    <s v="indie rock"/>
    <d v="2012-08-10T22:00:00"/>
    <x v="1885"/>
    <x v="663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x v="1885"/>
    <n v="1413236738"/>
    <b v="0"/>
    <n v="29"/>
    <b v="1"/>
    <s v="music/indie rock"/>
    <n v="102.08333333333333"/>
    <n v="42.241379310344826"/>
    <x v="4"/>
    <s v="indie rock"/>
    <d v="2014-11-12T22:45:38"/>
    <x v="1886"/>
    <x v="1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x v="1886"/>
    <n v="1447614732"/>
    <b v="0"/>
    <n v="8"/>
    <b v="1"/>
    <s v="music/indie rock"/>
    <n v="111.16666666666666"/>
    <n v="416.875"/>
    <x v="4"/>
    <s v="indie rock"/>
    <d v="2015-12-03T21:30:00"/>
    <x v="1887"/>
    <x v="66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x v="1887"/>
    <n v="1272692732"/>
    <b v="0"/>
    <n v="89"/>
    <b v="1"/>
    <s v="music/indie rock"/>
    <n v="166.08"/>
    <n v="46.651685393258425"/>
    <x v="4"/>
    <s v="indie rock"/>
    <d v="2010-06-01T04:59:00"/>
    <x v="1888"/>
    <x v="665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x v="1888"/>
    <n v="1359140546"/>
    <b v="0"/>
    <n v="44"/>
    <b v="1"/>
    <s v="music/indie rock"/>
    <n v="106.60000000000001"/>
    <n v="48.454545454545453"/>
    <x v="4"/>
    <s v="indie rock"/>
    <d v="2013-03-11T18:02:26"/>
    <x v="1889"/>
    <x v="13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x v="1889"/>
    <n v="1353005528"/>
    <b v="0"/>
    <n v="246"/>
    <b v="1"/>
    <s v="music/indie rock"/>
    <n v="144.58441666666667"/>
    <n v="70.5289837398374"/>
    <x v="4"/>
    <s v="indie rock"/>
    <d v="2012-12-15T18:52:08"/>
    <x v="189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x v="1890"/>
    <n v="1275851354"/>
    <b v="0"/>
    <n v="120"/>
    <b v="1"/>
    <s v="music/indie rock"/>
    <n v="105.55000000000001"/>
    <n v="87.958333333333329"/>
    <x v="4"/>
    <s v="indie rock"/>
    <d v="2010-07-22T06:00:00"/>
    <x v="1891"/>
    <x v="666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x v="1891"/>
    <n v="1304867881"/>
    <b v="0"/>
    <n v="26"/>
    <b v="1"/>
    <s v="music/indie rock"/>
    <n v="136.60000000000002"/>
    <n v="26.26923076923077"/>
    <x v="4"/>
    <s v="indie rock"/>
    <d v="2011-06-07T15:18:01"/>
    <x v="1892"/>
    <x v="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x v="1892"/>
    <n v="1301524585"/>
    <b v="0"/>
    <n v="45"/>
    <b v="1"/>
    <s v="music/indie rock"/>
    <n v="104"/>
    <n v="57.777777777777779"/>
    <x v="4"/>
    <s v="indie rock"/>
    <d v="2011-04-16T03:59:00"/>
    <x v="1893"/>
    <x v="667"/>
  </r>
  <r>
    <n v="1894"/>
    <s v="Help me release my first 3 song EP!!"/>
    <s v="Im trying to raise $1000 for a 3 song EP in a studio!"/>
    <x v="28"/>
    <n v="1145"/>
    <x v="0"/>
    <s v="US"/>
    <s v="USD"/>
    <x v="1893"/>
    <n v="1326404583"/>
    <b v="0"/>
    <n v="20"/>
    <b v="1"/>
    <s v="music/indie rock"/>
    <n v="114.5"/>
    <n v="57.25"/>
    <x v="4"/>
    <s v="indie rock"/>
    <d v="2012-02-12T21:43:03"/>
    <x v="1894"/>
    <x v="106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x v="1894"/>
    <n v="1442771722"/>
    <b v="0"/>
    <n v="47"/>
    <b v="1"/>
    <s v="music/indie rock"/>
    <n v="101.71957671957672"/>
    <n v="196.34042553191489"/>
    <x v="4"/>
    <s v="indie rock"/>
    <d v="2015-10-20T17:55:22"/>
    <x v="1895"/>
    <x v="1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x v="1895"/>
    <n v="1331658165"/>
    <b v="0"/>
    <n v="13"/>
    <b v="1"/>
    <s v="music/indie rock"/>
    <n v="123.94678492239468"/>
    <n v="43"/>
    <x v="4"/>
    <s v="indie rock"/>
    <d v="2012-04-12T17:02:45"/>
    <x v="1896"/>
    <x v="1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x v="1896"/>
    <n v="1392040806"/>
    <b v="0"/>
    <n v="183"/>
    <b v="1"/>
    <s v="music/indie rock"/>
    <n v="102.45669291338582"/>
    <n v="35.551912568306008"/>
    <x v="4"/>
    <s v="indie rock"/>
    <d v="2014-03-04T21:00:00"/>
    <x v="1897"/>
    <x v="668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x v="1897"/>
    <n v="1451277473"/>
    <b v="0"/>
    <n v="21"/>
    <b v="1"/>
    <s v="music/indie rock"/>
    <n v="144.5"/>
    <n v="68.80952380952381"/>
    <x v="4"/>
    <s v="indie rock"/>
    <d v="2016-02-01T18:00:00"/>
    <x v="1898"/>
    <x v="669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x v="1898"/>
    <n v="1424730966"/>
    <b v="0"/>
    <n v="42"/>
    <b v="1"/>
    <s v="music/indie rock"/>
    <n v="133.33333333333331"/>
    <n v="28.571428571428573"/>
    <x v="4"/>
    <s v="indie rock"/>
    <d v="2015-03-25T21:36:06"/>
    <x v="1899"/>
    <x v="22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x v="1899"/>
    <n v="1347137731"/>
    <b v="0"/>
    <n v="54"/>
    <b v="1"/>
    <s v="music/indie rock"/>
    <n v="109.3644"/>
    <n v="50.631666666666668"/>
    <x v="4"/>
    <s v="indie rock"/>
    <d v="2012-10-06T09:59:00"/>
    <x v="1900"/>
    <x v="67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x v="1900"/>
    <n v="1429707729"/>
    <b v="0"/>
    <n v="25"/>
    <b v="0"/>
    <s v="technology/gadgets"/>
    <n v="2.6969696969696968"/>
    <n v="106.8"/>
    <x v="2"/>
    <s v="gadgets"/>
    <d v="2015-05-22T13:00:00"/>
    <x v="1901"/>
    <x v="671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x v="1901"/>
    <n v="1422903447"/>
    <b v="0"/>
    <n v="3"/>
    <b v="0"/>
    <s v="technology/gadgets"/>
    <n v="1.2"/>
    <n v="4"/>
    <x v="2"/>
    <s v="gadgets"/>
    <d v="2015-03-04T18:57:27"/>
    <x v="1902"/>
    <x v="1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x v="1902"/>
    <n v="1480357791"/>
    <b v="0"/>
    <n v="41"/>
    <b v="0"/>
    <s v="technology/gadgets"/>
    <n v="46.6"/>
    <n v="34.097560975609753"/>
    <x v="2"/>
    <s v="gadgets"/>
    <d v="2017-01-27T18:29:51"/>
    <x v="1903"/>
    <x v="14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x v="1903"/>
    <n v="1447864021"/>
    <b v="0"/>
    <n v="2"/>
    <b v="0"/>
    <s v="technology/gadgets"/>
    <n v="0.1"/>
    <n v="25"/>
    <x v="2"/>
    <s v="gadgets"/>
    <d v="2016-01-02T16:27:01"/>
    <x v="1904"/>
    <x v="26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x v="1904"/>
    <n v="1407535994"/>
    <b v="0"/>
    <n v="4"/>
    <b v="0"/>
    <s v="technology/gadgets"/>
    <n v="0.16800000000000001"/>
    <n v="10.5"/>
    <x v="2"/>
    <s v="gadgets"/>
    <d v="2014-09-07T22:13:14"/>
    <x v="1905"/>
    <x v="1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x v="1905"/>
    <n v="1464105983"/>
    <b v="0"/>
    <n v="99"/>
    <b v="0"/>
    <s v="technology/gadgets"/>
    <n v="42.76"/>
    <n v="215.95959595959596"/>
    <x v="2"/>
    <s v="gadgets"/>
    <d v="2016-06-23T16:06:23"/>
    <x v="1906"/>
    <x v="1"/>
  </r>
  <r>
    <n v="1907"/>
    <s v="Litter-Buddy"/>
    <s v="Litter-Buddy is great economical alternative to leading pet waste disposal systems with cartridge bag elements."/>
    <x v="11"/>
    <n v="85"/>
    <x v="2"/>
    <s v="US"/>
    <s v="USD"/>
    <x v="1906"/>
    <n v="1399557925"/>
    <b v="0"/>
    <n v="4"/>
    <b v="0"/>
    <s v="technology/gadgets"/>
    <n v="0.28333333333333333"/>
    <n v="21.25"/>
    <x v="2"/>
    <s v="gadgets"/>
    <d v="2014-05-23T14:05:25"/>
    <x v="1907"/>
    <x v="20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x v="1907"/>
    <n v="1480456900"/>
    <b v="0"/>
    <n v="4"/>
    <b v="0"/>
    <s v="technology/gadgets"/>
    <n v="1.7319999999999998"/>
    <n v="108.25"/>
    <x v="2"/>
    <s v="gadgets"/>
    <d v="2016-12-29T22:01:40"/>
    <x v="1908"/>
    <x v="1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x v="1908"/>
    <n v="1411467479"/>
    <b v="0"/>
    <n v="38"/>
    <b v="0"/>
    <s v="technology/gadgets"/>
    <n v="14.111428571428572"/>
    <n v="129.97368421052633"/>
    <x v="2"/>
    <s v="gadgets"/>
    <d v="2014-10-23T10:17:59"/>
    <x v="1909"/>
    <x v="1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x v="1909"/>
    <n v="1442531217"/>
    <b v="0"/>
    <n v="285"/>
    <b v="0"/>
    <s v="technology/gadgets"/>
    <n v="39.395294117647055"/>
    <n v="117.49473684210527"/>
    <x v="2"/>
    <s v="gadgets"/>
    <d v="2015-10-31T22:45:00"/>
    <x v="1910"/>
    <x v="672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x v="1910"/>
    <n v="1404953334"/>
    <b v="0"/>
    <n v="1"/>
    <b v="0"/>
    <s v="technology/gadgets"/>
    <n v="2.3529411764705882E-2"/>
    <n v="10"/>
    <x v="2"/>
    <s v="gadgets"/>
    <d v="2014-08-09T00:48:54"/>
    <x v="1911"/>
    <x v="1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x v="1911"/>
    <n v="1430803560"/>
    <b v="0"/>
    <n v="42"/>
    <b v="0"/>
    <s v="technology/gadgets"/>
    <n v="59.3"/>
    <n v="70.595238095238102"/>
    <x v="2"/>
    <s v="gadgets"/>
    <d v="2015-06-04T05:26:00"/>
    <x v="1912"/>
    <x v="1"/>
  </r>
  <r>
    <n v="1913"/>
    <s v="Tibio - Spreading warmth in everyones home"/>
    <s v="Tibio is a revolutionary new product designed to solve an age old problem."/>
    <x v="240"/>
    <n v="637"/>
    <x v="2"/>
    <s v="GB"/>
    <s v="GBP"/>
    <x v="1912"/>
    <n v="1410178578"/>
    <b v="0"/>
    <n v="26"/>
    <b v="0"/>
    <s v="technology/gadgets"/>
    <n v="1.3270833333333334"/>
    <n v="24.5"/>
    <x v="2"/>
    <s v="gadgets"/>
    <d v="2014-10-08T12:16:18"/>
    <x v="1913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x v="1913"/>
    <n v="1413519073"/>
    <b v="0"/>
    <n v="2"/>
    <b v="0"/>
    <s v="technology/gadgets"/>
    <n v="9.0090090090090094"/>
    <n v="30"/>
    <x v="2"/>
    <s v="gadgets"/>
    <d v="2014-11-01T03:59:00"/>
    <x v="1914"/>
    <x v="67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x v="1914"/>
    <n v="1407892222"/>
    <b v="0"/>
    <n v="4"/>
    <b v="0"/>
    <s v="technology/gadgets"/>
    <n v="1.6"/>
    <n v="2"/>
    <x v="2"/>
    <s v="gadgets"/>
    <d v="2014-09-02T01:10:22"/>
    <x v="1915"/>
    <x v="52"/>
  </r>
  <r>
    <n v="1916"/>
    <s v="The Paint Can Holder by U.S. Green Products"/>
    <s v="The Paint Can Holder Makes Painting Easier and Safer on Extension Ladders."/>
    <x v="22"/>
    <n v="102"/>
    <x v="2"/>
    <s v="US"/>
    <s v="USD"/>
    <x v="1915"/>
    <n v="1476378775"/>
    <b v="0"/>
    <n v="6"/>
    <b v="0"/>
    <s v="technology/gadgets"/>
    <n v="0.51"/>
    <n v="17"/>
    <x v="2"/>
    <s v="gadgets"/>
    <d v="2016-11-07T18:12:55"/>
    <x v="1916"/>
    <x v="674"/>
  </r>
  <r>
    <n v="1917"/>
    <s v="Chronovisor:The MOST innovative watch for night time reading"/>
    <s v="Let's build a legendary brand altogether"/>
    <x v="303"/>
    <n v="205025"/>
    <x v="2"/>
    <s v="HK"/>
    <s v="HKD"/>
    <x v="1916"/>
    <n v="1484116133"/>
    <b v="0"/>
    <n v="70"/>
    <b v="0"/>
    <s v="technology/gadgets"/>
    <n v="52.570512820512818"/>
    <n v="2928.9285714285716"/>
    <x v="2"/>
    <s v="gadgets"/>
    <d v="2017-02-10T06:28:5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x v="1917"/>
    <n v="1404845851"/>
    <b v="0"/>
    <n v="9"/>
    <b v="0"/>
    <s v="technology/gadgets"/>
    <n v="1.04"/>
    <n v="28.888888888888889"/>
    <x v="2"/>
    <s v="gadgets"/>
    <d v="2014-08-12T18:57:31"/>
    <x v="1918"/>
    <x v="6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x v="1918"/>
    <n v="1429477249"/>
    <b v="0"/>
    <n v="8"/>
    <b v="0"/>
    <s v="technology/gadgets"/>
    <n v="47.4"/>
    <n v="29.625"/>
    <x v="2"/>
    <s v="gadgets"/>
    <d v="2015-05-19T21:00:49"/>
    <x v="1919"/>
    <x v="1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x v="1919"/>
    <n v="1443042061"/>
    <b v="0"/>
    <n v="105"/>
    <b v="0"/>
    <s v="technology/gadgets"/>
    <n v="43.03"/>
    <n v="40.980952380952381"/>
    <x v="2"/>
    <s v="gadgets"/>
    <d v="2015-10-21T23:00:00"/>
    <x v="1920"/>
    <x v="675"/>
  </r>
  <r>
    <n v="1921"/>
    <s v="The Fine Spirits are making an album!"/>
    <s v="The Fine Spirits are making an album, but we need your help!"/>
    <x v="15"/>
    <n v="2052"/>
    <x v="0"/>
    <s v="US"/>
    <s v="USD"/>
    <x v="1920"/>
    <n v="1339651143"/>
    <b v="0"/>
    <n v="38"/>
    <b v="1"/>
    <s v="music/indie rock"/>
    <n v="136.80000000000001"/>
    <n v="54"/>
    <x v="4"/>
    <s v="indie rock"/>
    <d v="2012-07-14T05:19:03"/>
    <x v="1921"/>
    <x v="1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x v="1921"/>
    <n v="1384236507"/>
    <b v="0"/>
    <n v="64"/>
    <b v="1"/>
    <s v="music/indie rock"/>
    <n v="115.55"/>
    <n v="36.109375"/>
    <x v="4"/>
    <s v="indie rock"/>
    <d v="2013-12-12T06:08:27"/>
    <x v="1922"/>
    <x v="1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x v="1922"/>
    <n v="1313612532"/>
    <b v="0"/>
    <n v="13"/>
    <b v="1"/>
    <s v="music/indie rock"/>
    <n v="240.79999999999998"/>
    <n v="23.153846153846153"/>
    <x v="4"/>
    <s v="indie rock"/>
    <d v="2011-09-27T04:59:00"/>
    <x v="1923"/>
    <x v="67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x v="1923"/>
    <n v="1387390555"/>
    <b v="0"/>
    <n v="33"/>
    <b v="1"/>
    <s v="music/indie rock"/>
    <n v="114.39999999999999"/>
    <n v="104"/>
    <x v="4"/>
    <s v="indie rock"/>
    <d v="2014-01-15T19:33:00"/>
    <x v="1924"/>
    <x v="677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x v="1924"/>
    <n v="1379540288"/>
    <b v="0"/>
    <n v="52"/>
    <b v="1"/>
    <s v="music/indie rock"/>
    <n v="110.33333333333333"/>
    <n v="31.826923076923077"/>
    <x v="4"/>
    <s v="indie rock"/>
    <d v="2013-10-11T00:00:00"/>
    <x v="1925"/>
    <x v="678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x v="1925"/>
    <n v="1286319256"/>
    <b v="0"/>
    <n v="107"/>
    <b v="1"/>
    <s v="music/indie rock"/>
    <n v="195.37933333333334"/>
    <n v="27.3896261682243"/>
    <x v="4"/>
    <s v="indie rock"/>
    <d v="2010-11-02T00:26:00"/>
    <x v="1926"/>
    <x v="679"/>
  </r>
  <r>
    <n v="1927"/>
    <s v="GBS Detroit Presents Hampshire"/>
    <s v="Hampshire is headed to GBS Detroit."/>
    <x v="20"/>
    <n v="620"/>
    <x v="0"/>
    <s v="US"/>
    <s v="USD"/>
    <x v="1926"/>
    <n v="1329856839"/>
    <b v="0"/>
    <n v="11"/>
    <b v="1"/>
    <s v="music/indie rock"/>
    <n v="103.33333333333334"/>
    <n v="56.363636363636367"/>
    <x v="4"/>
    <s v="indie rock"/>
    <d v="2012-03-08T04:59:00"/>
    <x v="1927"/>
    <x v="68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x v="1927"/>
    <n v="1365348794"/>
    <b v="0"/>
    <n v="34"/>
    <b v="1"/>
    <s v="music/indie rock"/>
    <n v="103.1372549019608"/>
    <n v="77.352941176470594"/>
    <x v="4"/>
    <s v="indie rock"/>
    <d v="2013-05-07T15:33:14"/>
    <x v="1928"/>
    <x v="1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x v="1928"/>
    <n v="1306197066"/>
    <b v="0"/>
    <n v="75"/>
    <b v="1"/>
    <s v="music/indie rock"/>
    <n v="100.3125"/>
    <n v="42.8"/>
    <x v="4"/>
    <s v="indie rock"/>
    <d v="2011-07-05T00:31:06"/>
    <x v="1929"/>
    <x v="224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x v="1929"/>
    <n v="1368019482"/>
    <b v="0"/>
    <n v="26"/>
    <b v="1"/>
    <s v="music/indie rock"/>
    <n v="127"/>
    <n v="48.846153846153847"/>
    <x v="4"/>
    <s v="indie rock"/>
    <d v="2013-07-07T13:24:42"/>
    <x v="1930"/>
    <x v="14"/>
  </r>
  <r>
    <n v="1931"/>
    <s v="New Lions After Dark EP!"/>
    <s v="We're an indie rock band from Clearwater, FL headed back into the studio to finish our latest EP."/>
    <x v="13"/>
    <n v="2412.02"/>
    <x v="0"/>
    <s v="US"/>
    <s v="USD"/>
    <x v="1930"/>
    <n v="1336512309"/>
    <b v="0"/>
    <n v="50"/>
    <b v="1"/>
    <s v="music/indie rock"/>
    <n v="120.601"/>
    <n v="48.240400000000001"/>
    <x v="4"/>
    <s v="indie rock"/>
    <d v="2012-05-22T03:30:00"/>
    <x v="1931"/>
    <x v="681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x v="1931"/>
    <n v="1325618773"/>
    <b v="0"/>
    <n v="80"/>
    <b v="1"/>
    <s v="music/indie rock"/>
    <n v="106.99047619047619"/>
    <n v="70.212500000000006"/>
    <x v="4"/>
    <s v="indie rock"/>
    <d v="2012-01-24T19:26:13"/>
    <x v="1932"/>
    <x v="3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x v="1932"/>
    <n v="1409195307"/>
    <b v="0"/>
    <n v="110"/>
    <b v="1"/>
    <s v="music/indie rock"/>
    <n v="172.43333333333334"/>
    <n v="94.054545454545448"/>
    <x v="4"/>
    <s v="indie rock"/>
    <d v="2014-09-27T03:08:27"/>
    <x v="1933"/>
    <x v="1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x v="1933"/>
    <n v="1321649321"/>
    <b v="0"/>
    <n v="77"/>
    <b v="1"/>
    <s v="music/indie rock"/>
    <n v="123.61999999999999"/>
    <n v="80.272727272727266"/>
    <x v="4"/>
    <s v="indie rock"/>
    <d v="2011-12-25T05:00:00"/>
    <x v="1934"/>
    <x v="682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x v="1934"/>
    <n v="1400106171"/>
    <b v="0"/>
    <n v="50"/>
    <b v="1"/>
    <s v="music/indie rock"/>
    <n v="108.4"/>
    <n v="54.2"/>
    <x v="4"/>
    <s v="indie rock"/>
    <d v="2014-06-21T04:59:00"/>
    <x v="1935"/>
    <x v="68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x v="1935"/>
    <n v="1320528070"/>
    <b v="0"/>
    <n v="145"/>
    <b v="1"/>
    <s v="music/indie rock"/>
    <n v="116.52013333333333"/>
    <n v="60.26903448275862"/>
    <x v="4"/>
    <s v="indie rock"/>
    <d v="2011-12-06T05:59:00"/>
    <x v="1936"/>
    <x v="684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x v="1936"/>
    <n v="1338346281"/>
    <b v="0"/>
    <n v="29"/>
    <b v="1"/>
    <s v="music/indie rock"/>
    <n v="187.245"/>
    <n v="38.740344827586206"/>
    <x v="4"/>
    <s v="indie rock"/>
    <d v="2012-06-15T03:59:00"/>
    <x v="1937"/>
    <x v="68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x v="1937"/>
    <n v="1370067231"/>
    <b v="0"/>
    <n v="114"/>
    <b v="1"/>
    <s v="music/indie rock"/>
    <n v="115.93333333333334"/>
    <n v="152.54385964912279"/>
    <x v="4"/>
    <s v="indie rock"/>
    <d v="2013-07-02T05:00:00"/>
    <x v="1938"/>
    <x v="686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x v="1938"/>
    <n v="1360366708"/>
    <b v="0"/>
    <n v="96"/>
    <b v="1"/>
    <s v="music/indie rock"/>
    <n v="110.7"/>
    <n v="115.3125"/>
    <x v="4"/>
    <s v="indie rock"/>
    <d v="2013-03-10T22:38:28"/>
    <x v="1939"/>
    <x v="22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x v="1939"/>
    <n v="1304770233"/>
    <b v="0"/>
    <n v="31"/>
    <b v="1"/>
    <s v="music/indie rock"/>
    <n v="170.92307692307693"/>
    <n v="35.838709677419352"/>
    <x v="4"/>
    <s v="indie rock"/>
    <d v="2011-06-15T03:59:00"/>
    <x v="1940"/>
    <x v="687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x v="1940"/>
    <n v="1397545131"/>
    <b v="1"/>
    <n v="4883"/>
    <b v="1"/>
    <s v="technology/hardware"/>
    <n v="126.11835600000001"/>
    <n v="64.570118779438872"/>
    <x v="2"/>
    <s v="hardware"/>
    <d v="2014-05-15T06:58:51"/>
    <x v="1941"/>
    <x v="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x v="1941"/>
    <n v="1302033140"/>
    <b v="1"/>
    <n v="95"/>
    <b v="1"/>
    <s v="technology/hardware"/>
    <n v="138.44033333333334"/>
    <n v="87.436000000000007"/>
    <x v="2"/>
    <s v="hardware"/>
    <d v="2011-07-04T19:52:20"/>
    <x v="1942"/>
    <x v="462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x v="1942"/>
    <n v="1467008916"/>
    <b v="1"/>
    <n v="2478"/>
    <b v="1"/>
    <s v="technology/hardware"/>
    <n v="1705.2499999999998"/>
    <n v="68.815577078288939"/>
    <x v="2"/>
    <s v="hardware"/>
    <d v="2016-08-11T06:28:36"/>
    <x v="1943"/>
    <x v="2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x v="1943"/>
    <n v="1396360890"/>
    <b v="1"/>
    <n v="1789"/>
    <b v="1"/>
    <s v="technology/hardware"/>
    <n v="788.05550000000005"/>
    <n v="176.200223588597"/>
    <x v="2"/>
    <s v="hardware"/>
    <d v="2014-05-01T14:01:30"/>
    <x v="1944"/>
    <x v="1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x v="1944"/>
    <n v="1433224958"/>
    <b v="1"/>
    <n v="680"/>
    <b v="1"/>
    <s v="technology/hardware"/>
    <n v="348.01799999999997"/>
    <n v="511.79117647058825"/>
    <x v="2"/>
    <s v="hardware"/>
    <d v="2015-07-12T06:02:38"/>
    <x v="1945"/>
    <x v="4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x v="1945"/>
    <n v="1392780961"/>
    <b v="1"/>
    <n v="70"/>
    <b v="1"/>
    <s v="technology/hardware"/>
    <n v="149.74666666666667"/>
    <n v="160.44285714285715"/>
    <x v="2"/>
    <s v="hardware"/>
    <d v="2014-04-20T02:36:01"/>
    <x v="1946"/>
    <x v="82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x v="1946"/>
    <n v="1255730520"/>
    <b v="1"/>
    <n v="23"/>
    <b v="1"/>
    <s v="technology/hardware"/>
    <n v="100.63375000000001"/>
    <n v="35.003043478260871"/>
    <x v="2"/>
    <s v="hardware"/>
    <d v="2009-11-23T05:59:00"/>
    <x v="1947"/>
    <x v="688"/>
  </r>
  <r>
    <n v="1948"/>
    <s v="UDOO X86: The Most Powerful Maker Board Ever"/>
    <s v="10 times more powerful than Raspberry Pi 3, x86 64-bit architecture"/>
    <x v="57"/>
    <n v="800211"/>
    <x v="0"/>
    <s v="US"/>
    <s v="USD"/>
    <x v="1947"/>
    <n v="1460557809"/>
    <b v="1"/>
    <n v="4245"/>
    <b v="1"/>
    <s v="technology/hardware"/>
    <n v="800.21100000000001"/>
    <n v="188.50671378091872"/>
    <x v="2"/>
    <s v="hardware"/>
    <d v="2016-06-06T17:02:00"/>
    <x v="1948"/>
    <x v="689"/>
  </r>
  <r>
    <n v="1949"/>
    <s v="Shake Your Power"/>
    <s v="#ShakeYourPower brings clean energy to places in the world without electricity through the power of music."/>
    <x v="63"/>
    <n v="53001.3"/>
    <x v="0"/>
    <s v="GB"/>
    <s v="GBP"/>
    <x v="1948"/>
    <n v="1402394951"/>
    <b v="1"/>
    <n v="943"/>
    <b v="1"/>
    <s v="technology/hardware"/>
    <n v="106.00260000000002"/>
    <n v="56.204984093319197"/>
    <x v="2"/>
    <s v="hardware"/>
    <d v="2014-07-10T10:09:11"/>
    <x v="1949"/>
    <x v="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x v="1949"/>
    <n v="1300767673"/>
    <b v="1"/>
    <n v="1876"/>
    <b v="1"/>
    <s v="technology/hardware"/>
    <n v="200.51866666666669"/>
    <n v="51.3054157782516"/>
    <x v="2"/>
    <s v="hardware"/>
    <d v="2011-04-22T04:21:13"/>
    <x v="1950"/>
    <x v="10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x v="1950"/>
    <n v="1475921137"/>
    <b v="1"/>
    <n v="834"/>
    <b v="1"/>
    <s v="technology/hardware"/>
    <n v="212.44399999999999"/>
    <n v="127.36450839328538"/>
    <x v="2"/>
    <s v="hardware"/>
    <d v="2016-11-07T11:05:37"/>
    <x v="1951"/>
    <x v="13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x v="1951"/>
    <n v="1378737215"/>
    <b v="1"/>
    <n v="682"/>
    <b v="1"/>
    <s v="technology/hardware"/>
    <n v="198.47237142857145"/>
    <n v="101.85532258064516"/>
    <x v="2"/>
    <s v="hardware"/>
    <d v="2013-10-16T14:33:35"/>
    <x v="1952"/>
    <x v="265"/>
  </r>
  <r>
    <n v="1953"/>
    <s v="NTH Music Synthesizer"/>
    <s v="The NTH is an open source music synthesizer featuring instant fun, awesome sound, and a hackable design."/>
    <x v="36"/>
    <n v="33892"/>
    <x v="0"/>
    <s v="US"/>
    <s v="USD"/>
    <x v="1952"/>
    <n v="1328158065"/>
    <b v="1"/>
    <n v="147"/>
    <b v="1"/>
    <s v="technology/hardware"/>
    <n v="225.94666666666666"/>
    <n v="230.55782312925169"/>
    <x v="2"/>
    <s v="hardware"/>
    <d v="2012-03-02T03:00:00"/>
    <x v="1953"/>
    <x v="690"/>
  </r>
  <r>
    <n v="1954"/>
    <s v="Orison â€“ Rethink the Power of Energy"/>
    <s v="The First Home Battery System You Simply Plug in to Install"/>
    <x v="63"/>
    <n v="349474"/>
    <x v="0"/>
    <s v="US"/>
    <s v="USD"/>
    <x v="1953"/>
    <n v="1453730176"/>
    <b v="1"/>
    <n v="415"/>
    <b v="1"/>
    <s v="technology/hardware"/>
    <n v="698.94800000000009"/>
    <n v="842.10602409638557"/>
    <x v="2"/>
    <s v="hardware"/>
    <d v="2016-03-12T05:00:00"/>
    <x v="1954"/>
    <x v="691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x v="1954"/>
    <n v="1334989881"/>
    <b v="1"/>
    <n v="290"/>
    <b v="1"/>
    <s v="technology/hardware"/>
    <n v="398.59528571428569"/>
    <n v="577.27593103448271"/>
    <x v="2"/>
    <s v="hardware"/>
    <d v="2012-05-23T19:00:00"/>
    <x v="1955"/>
    <x v="692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x v="1955"/>
    <n v="1425507005"/>
    <b v="1"/>
    <n v="365"/>
    <b v="1"/>
    <s v="technology/hardware"/>
    <n v="294.0333333333333"/>
    <n v="483.34246575342468"/>
    <x v="2"/>
    <s v="hardware"/>
    <d v="2015-04-18T21:10:05"/>
    <x v="1956"/>
    <x v="136"/>
  </r>
  <r>
    <n v="1957"/>
    <s v="freeSoC and freeSoC Mini"/>
    <s v="An open hardware platform for the best microcontroller in the world."/>
    <x v="11"/>
    <n v="50251.41"/>
    <x v="0"/>
    <s v="US"/>
    <s v="USD"/>
    <x v="1956"/>
    <n v="1348712513"/>
    <b v="1"/>
    <n v="660"/>
    <b v="1"/>
    <s v="technology/hardware"/>
    <n v="167.50470000000001"/>
    <n v="76.138500000000008"/>
    <x v="2"/>
    <s v="hardware"/>
    <d v="2012-10-27T02:21:53"/>
    <x v="1957"/>
    <x v="1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x v="1957"/>
    <n v="1361490161"/>
    <b v="1"/>
    <n v="1356"/>
    <b v="1"/>
    <s v="technology/hardware"/>
    <n v="1435.5717142857143"/>
    <n v="74.107684365781708"/>
    <x v="2"/>
    <s v="hardware"/>
    <d v="2013-03-23T22:42:41"/>
    <x v="1958"/>
    <x v="70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x v="1958"/>
    <n v="1408565860"/>
    <b v="1"/>
    <n v="424"/>
    <b v="1"/>
    <s v="technology/hardware"/>
    <n v="156.73439999999999"/>
    <n v="36.965660377358489"/>
    <x v="2"/>
    <s v="hardware"/>
    <d v="2014-10-01T00:00:00"/>
    <x v="1959"/>
    <x v="69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x v="1959"/>
    <n v="1416559341"/>
    <b v="1"/>
    <n v="33"/>
    <b v="1"/>
    <s v="technology/hardware"/>
    <n v="117.90285714285716"/>
    <n v="2500.969696969697"/>
    <x v="2"/>
    <s v="hardware"/>
    <d v="2014-12-21T08:42:21"/>
    <x v="1960"/>
    <x v="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x v="1960"/>
    <n v="1346042417"/>
    <b v="1"/>
    <n v="1633"/>
    <b v="1"/>
    <s v="technology/hardware"/>
    <n v="1105.3811999999998"/>
    <n v="67.690214329454989"/>
    <x v="2"/>
    <s v="hardware"/>
    <d v="2012-10-06T03:59:00"/>
    <x v="1961"/>
    <x v="694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x v="1961"/>
    <n v="1397414636"/>
    <b v="1"/>
    <n v="306"/>
    <b v="1"/>
    <s v="technology/hardware"/>
    <n v="192.92499999999998"/>
    <n v="63.04738562091503"/>
    <x v="2"/>
    <s v="hardware"/>
    <d v="2014-05-13T18:43:56"/>
    <x v="1962"/>
    <x v="1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x v="1962"/>
    <n v="1407838734"/>
    <b v="1"/>
    <n v="205"/>
    <b v="1"/>
    <s v="technology/hardware"/>
    <n v="126.8842105263158"/>
    <n v="117.6"/>
    <x v="2"/>
    <s v="hardware"/>
    <d v="2014-09-16T10:18:54"/>
    <x v="1963"/>
    <x v="6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x v="1963"/>
    <n v="1458714772"/>
    <b v="1"/>
    <n v="1281"/>
    <b v="1"/>
    <s v="technology/hardware"/>
    <n v="259.57748878923763"/>
    <n v="180.75185011709601"/>
    <x v="2"/>
    <s v="hardware"/>
    <d v="2016-04-22T06:32:52"/>
    <x v="1964"/>
    <x v="1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x v="1964"/>
    <n v="1324433310"/>
    <b v="1"/>
    <n v="103"/>
    <b v="1"/>
    <s v="technology/hardware"/>
    <n v="262.27999999999997"/>
    <n v="127.32038834951456"/>
    <x v="2"/>
    <s v="hardware"/>
    <d v="2012-01-12T01:00:00"/>
    <x v="1965"/>
    <x v="695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x v="1965"/>
    <n v="1405429098"/>
    <b v="1"/>
    <n v="1513"/>
    <b v="1"/>
    <s v="technology/hardware"/>
    <n v="206.74309000000002"/>
    <n v="136.6444745538665"/>
    <x v="2"/>
    <s v="hardware"/>
    <d v="2014-08-14T12:58:18"/>
    <x v="1966"/>
    <x v="1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x v="1966"/>
    <n v="1396367729"/>
    <b v="1"/>
    <n v="405"/>
    <b v="1"/>
    <s v="technology/hardware"/>
    <n v="370.13"/>
    <n v="182.78024691358024"/>
    <x v="2"/>
    <s v="hardware"/>
    <d v="2014-05-01T15:55:29"/>
    <x v="1967"/>
    <x v="1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x v="1967"/>
    <n v="1478095515"/>
    <b v="1"/>
    <n v="510"/>
    <b v="1"/>
    <s v="technology/hardware"/>
    <n v="284.96600000000001"/>
    <n v="279.37843137254902"/>
    <x v="2"/>
    <s v="hardware"/>
    <d v="2016-12-03T15:05:15"/>
    <x v="1968"/>
    <x v="417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x v="1968"/>
    <n v="1467831668"/>
    <b v="1"/>
    <n v="1887"/>
    <b v="1"/>
    <s v="technology/hardware"/>
    <n v="579.08000000000004"/>
    <n v="61.375728669846318"/>
    <x v="2"/>
    <s v="hardware"/>
    <d v="2016-08-05T19:01:08"/>
    <x v="1969"/>
    <x v="1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x v="1969"/>
    <n v="1361248701"/>
    <b v="1"/>
    <n v="701"/>
    <b v="1"/>
    <s v="technology/hardware"/>
    <n v="1131.8"/>
    <n v="80.727532097004286"/>
    <x v="2"/>
    <s v="hardware"/>
    <d v="2013-04-20T03:38:21"/>
    <x v="1970"/>
    <x v="82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x v="1970"/>
    <n v="1381752061"/>
    <b v="1"/>
    <n v="3863"/>
    <b v="1"/>
    <s v="technology/hardware"/>
    <n v="263.02771750000005"/>
    <n v="272.35590732591254"/>
    <x v="2"/>
    <s v="hardware"/>
    <d v="2013-11-15T04:00:00"/>
    <x v="1971"/>
    <x v="696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x v="1971"/>
    <n v="1350605844"/>
    <b v="1"/>
    <n v="238"/>
    <b v="1"/>
    <s v="technology/hardware"/>
    <n v="674.48"/>
    <n v="70.848739495798313"/>
    <x v="2"/>
    <s v="hardware"/>
    <d v="2012-11-18T01:17:24"/>
    <x v="1972"/>
    <x v="13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x v="1972"/>
    <n v="1467134464"/>
    <b v="1"/>
    <n v="2051"/>
    <b v="1"/>
    <s v="technology/hardware"/>
    <n v="256.83081313131316"/>
    <n v="247.94003412969283"/>
    <x v="2"/>
    <s v="hardware"/>
    <d v="2016-08-06T07:00:00"/>
    <x v="1973"/>
    <x v="697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x v="1973"/>
    <n v="1371715269"/>
    <b v="1"/>
    <n v="402"/>
    <b v="1"/>
    <s v="technology/hardware"/>
    <n v="375.49599999999998"/>
    <n v="186.81393034825871"/>
    <x v="2"/>
    <s v="hardware"/>
    <d v="2013-08-19T08:01:09"/>
    <x v="1974"/>
    <x v="14"/>
  </r>
  <r>
    <n v="1975"/>
    <s v="Bugle2: A DIY Phono Preamp"/>
    <s v="The Bugle2 is a second generation DIY kit phono preamplifier for vinyl playback."/>
    <x v="194"/>
    <n v="33393.339999999997"/>
    <x v="0"/>
    <s v="US"/>
    <s v="USD"/>
    <x v="1974"/>
    <n v="1360346851"/>
    <b v="1"/>
    <n v="253"/>
    <b v="1"/>
    <s v="technology/hardware"/>
    <n v="208.70837499999996"/>
    <n v="131.98948616600788"/>
    <x v="2"/>
    <s v="hardware"/>
    <d v="2013-03-10T18:07:31"/>
    <x v="1975"/>
    <x v="1"/>
  </r>
  <r>
    <n v="1976"/>
    <s v="Pi Lite white - Bright white LED display for Raspberry Pi"/>
    <s v="Can you help us make an ultra bright white one a reality?"/>
    <x v="23"/>
    <n v="13864"/>
    <x v="0"/>
    <s v="GB"/>
    <s v="GBP"/>
    <x v="1975"/>
    <n v="1371159325"/>
    <b v="1"/>
    <n v="473"/>
    <b v="1"/>
    <s v="technology/hardware"/>
    <n v="346.6"/>
    <n v="29.310782241014799"/>
    <x v="2"/>
    <s v="hardware"/>
    <d v="2013-07-13T21:35:25"/>
    <x v="1976"/>
    <x v="1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x v="1976"/>
    <n v="1446527540"/>
    <b v="1"/>
    <n v="821"/>
    <b v="1"/>
    <s v="technology/hardware"/>
    <n v="402.33"/>
    <n v="245.02436053593178"/>
    <x v="2"/>
    <s v="hardware"/>
    <d v="2015-12-19T07:59:00"/>
    <x v="1977"/>
    <x v="698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x v="1977"/>
    <n v="1336627492"/>
    <b v="1"/>
    <n v="388"/>
    <b v="1"/>
    <s v="technology/hardware"/>
    <n v="1026.8451399999999"/>
    <n v="1323.2540463917526"/>
    <x v="2"/>
    <s v="hardware"/>
    <d v="2012-06-12T07:00:00"/>
    <x v="1978"/>
    <x v="699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x v="1978"/>
    <n v="1444734146"/>
    <b v="1"/>
    <n v="813"/>
    <b v="1"/>
    <s v="technology/hardware"/>
    <n v="114.901155"/>
    <n v="282.65966789667897"/>
    <x v="2"/>
    <s v="hardware"/>
    <d v="2015-11-19T04:59:00"/>
    <x v="1979"/>
    <x v="700"/>
  </r>
  <r>
    <n v="1980"/>
    <s v="YOUMO - Your Smart Modular Power Strip"/>
    <s v="Multi-power charging that is smarter, stylish and designed for you."/>
    <x v="63"/>
    <n v="177412.01"/>
    <x v="0"/>
    <s v="DE"/>
    <s v="EUR"/>
    <x v="1979"/>
    <n v="1456232462"/>
    <b v="1"/>
    <n v="1945"/>
    <b v="1"/>
    <s v="technology/hardware"/>
    <n v="354.82402000000002"/>
    <n v="91.214401028277635"/>
    <x v="2"/>
    <s v="hardware"/>
    <d v="2016-04-03T12:01:02"/>
    <x v="1980"/>
    <x v="173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x v="1980"/>
    <n v="1402334665"/>
    <b v="0"/>
    <n v="12"/>
    <b v="0"/>
    <s v="photography/people"/>
    <n v="5.08"/>
    <n v="31.75"/>
    <x v="8"/>
    <s v="people"/>
    <d v="2014-07-09T17:24:25"/>
    <x v="1981"/>
    <x v="1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x v="1981"/>
    <n v="1478268287"/>
    <b v="0"/>
    <n v="0"/>
    <b v="0"/>
    <s v="photography/people"/>
    <n v="0"/>
    <n v="0"/>
    <x v="8"/>
    <s v="people"/>
    <d v="2016-12-04T15:04:47"/>
    <x v="1982"/>
    <x v="13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x v="1982"/>
    <n v="1470874618"/>
    <b v="0"/>
    <n v="16"/>
    <b v="0"/>
    <s v="photography/people"/>
    <n v="4.3"/>
    <n v="88.6875"/>
    <x v="8"/>
    <s v="people"/>
    <d v="2016-09-02T07:00:00"/>
    <x v="1983"/>
    <x v="70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x v="1983"/>
    <n v="1412189881"/>
    <b v="0"/>
    <n v="7"/>
    <b v="0"/>
    <s v="photography/people"/>
    <n v="21.146666666666665"/>
    <n v="453.14285714285717"/>
    <x v="8"/>
    <s v="people"/>
    <d v="2014-11-30T19:58:01"/>
    <x v="1984"/>
    <x v="42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x v="1984"/>
    <n v="1467650771"/>
    <b v="0"/>
    <n v="4"/>
    <b v="0"/>
    <s v="photography/people"/>
    <n v="3.1875"/>
    <n v="12.75"/>
    <x v="8"/>
    <s v="people"/>
    <d v="2016-08-02T23:00:00"/>
    <x v="1985"/>
    <x v="70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x v="1985"/>
    <n v="1455359083"/>
    <b v="0"/>
    <n v="1"/>
    <b v="0"/>
    <s v="photography/people"/>
    <n v="0.05"/>
    <n v="1"/>
    <x v="8"/>
    <s v="people"/>
    <d v="2016-03-14T09:24:43"/>
    <x v="1986"/>
    <x v="70"/>
  </r>
  <r>
    <n v="1987"/>
    <s v="Ethiopia: Beheld"/>
    <s v="A collection of images that depicts the beauty and diversity within Ethiopia"/>
    <x v="62"/>
    <n v="2336"/>
    <x v="2"/>
    <s v="GB"/>
    <s v="GBP"/>
    <x v="1986"/>
    <n v="1422631276"/>
    <b v="0"/>
    <n v="28"/>
    <b v="0"/>
    <s v="photography/people"/>
    <n v="42.472727272727276"/>
    <n v="83.428571428571431"/>
    <x v="8"/>
    <s v="people"/>
    <d v="2015-03-01T15:21:16"/>
    <x v="1987"/>
    <x v="1"/>
  </r>
  <r>
    <n v="1988"/>
    <s v="Phillip Michael Photography"/>
    <s v="Expressing art in an image!"/>
    <x v="12"/>
    <n v="25"/>
    <x v="2"/>
    <s v="US"/>
    <s v="USD"/>
    <x v="1987"/>
    <n v="1437502742"/>
    <b v="0"/>
    <n v="1"/>
    <b v="0"/>
    <s v="photography/people"/>
    <n v="0.41666666666666669"/>
    <n v="25"/>
    <x v="8"/>
    <s v="people"/>
    <d v="2015-08-20T18:19:02"/>
    <x v="1988"/>
    <x v="1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x v="1988"/>
    <n v="1478881208"/>
    <b v="0"/>
    <n v="1"/>
    <b v="0"/>
    <s v="photography/people"/>
    <n v="1"/>
    <n v="50"/>
    <x v="8"/>
    <s v="people"/>
    <d v="2016-12-11T16:20:08"/>
    <x v="1989"/>
    <x v="1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x v="1989"/>
    <n v="1454042532"/>
    <b v="0"/>
    <n v="5"/>
    <b v="0"/>
    <s v="photography/people"/>
    <n v="16.966666666666665"/>
    <n v="101.8"/>
    <x v="8"/>
    <s v="people"/>
    <d v="2016-02-13T04:42:12"/>
    <x v="1990"/>
    <x v="20"/>
  </r>
  <r>
    <n v="1991"/>
    <s v="Portraits of Resilience"/>
    <s v="Taking (and giving) professional portraits of survivors of human trafficking in Myanmar."/>
    <x v="13"/>
    <n v="140"/>
    <x v="2"/>
    <s v="US"/>
    <s v="USD"/>
    <x v="1990"/>
    <n v="1434144386"/>
    <b v="0"/>
    <n v="3"/>
    <b v="0"/>
    <s v="photography/people"/>
    <n v="7.0000000000000009"/>
    <n v="46.666666666666664"/>
    <x v="8"/>
    <s v="people"/>
    <d v="2015-07-03T21:26:26"/>
    <x v="1991"/>
    <x v="31"/>
  </r>
  <r>
    <n v="1992"/>
    <s v="The Wonderful World of Princes &amp; Princesses"/>
    <s v="A complete revamp of all the Disney Princes &amp; Princesses!"/>
    <x v="15"/>
    <n v="2"/>
    <x v="2"/>
    <s v="US"/>
    <s v="USD"/>
    <x v="1991"/>
    <n v="1421637991"/>
    <b v="0"/>
    <n v="2"/>
    <b v="0"/>
    <s v="photography/people"/>
    <n v="0.13333333333333333"/>
    <n v="1"/>
    <x v="8"/>
    <s v="people"/>
    <d v="2015-02-18T03:26:31"/>
    <x v="1992"/>
    <x v="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x v="1992"/>
    <n v="1448114837"/>
    <b v="0"/>
    <n v="0"/>
    <b v="0"/>
    <s v="photography/people"/>
    <n v="0"/>
    <n v="0"/>
    <x v="8"/>
    <s v="people"/>
    <d v="2015-12-21T14:07:17"/>
    <x v="1993"/>
    <x v="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x v="1993"/>
    <n v="1475885342"/>
    <b v="0"/>
    <n v="0"/>
    <b v="0"/>
    <s v="photography/people"/>
    <n v="0"/>
    <n v="0"/>
    <x v="8"/>
    <s v="people"/>
    <d v="2016-12-07T01:09:02"/>
    <x v="1994"/>
    <x v="4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x v="1994"/>
    <n v="1435354736"/>
    <b v="0"/>
    <n v="3"/>
    <b v="0"/>
    <s v="photography/people"/>
    <n v="7.8"/>
    <n v="26"/>
    <x v="8"/>
    <s v="people"/>
    <d v="2015-07-16T21:38:56"/>
    <x v="1995"/>
    <x v="52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x v="1995"/>
    <n v="1402429211"/>
    <b v="0"/>
    <n v="0"/>
    <b v="0"/>
    <s v="photography/people"/>
    <n v="0"/>
    <n v="0"/>
    <x v="8"/>
    <s v="people"/>
    <d v="2014-07-10T19:40:11"/>
    <x v="1996"/>
    <x v="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x v="1996"/>
    <n v="1406499612"/>
    <b v="0"/>
    <n v="0"/>
    <b v="0"/>
    <s v="photography/people"/>
    <n v="0"/>
    <n v="0"/>
    <x v="8"/>
    <s v="people"/>
    <d v="2014-08-26T22:20:12"/>
    <x v="1997"/>
    <x v="1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x v="1997"/>
    <n v="1402973438"/>
    <b v="0"/>
    <n v="3"/>
    <b v="0"/>
    <s v="photography/people"/>
    <n v="26.200000000000003"/>
    <n v="218.33333333333334"/>
    <x v="8"/>
    <s v="people"/>
    <d v="2014-08-01T02:50:38"/>
    <x v="1998"/>
    <x v="26"/>
  </r>
  <r>
    <n v="1999"/>
    <s v="Planet Venus"/>
    <s v="This is a portrait photo project aiming to inspire women to explore themselves and live their passion"/>
    <x v="310"/>
    <n v="236"/>
    <x v="2"/>
    <s v="GB"/>
    <s v="GBP"/>
    <x v="1998"/>
    <n v="1413286508"/>
    <b v="0"/>
    <n v="7"/>
    <b v="0"/>
    <s v="photography/people"/>
    <n v="0.76129032258064511"/>
    <n v="33.714285714285715"/>
    <x v="8"/>
    <s v="people"/>
    <d v="2014-11-13T12:35:08"/>
    <x v="1999"/>
    <x v="70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x v="1999"/>
    <n v="1449528613"/>
    <b v="0"/>
    <n v="25"/>
    <b v="0"/>
    <s v="photography/people"/>
    <n v="12.5"/>
    <n v="25"/>
    <x v="8"/>
    <s v="people"/>
    <d v="2016-01-06T22:50:13"/>
    <x v="2000"/>
    <x v="1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x v="2000"/>
    <n v="1431406916"/>
    <b v="1"/>
    <n v="1637"/>
    <b v="1"/>
    <s v="technology/hardware"/>
    <n v="382.12909090909091"/>
    <n v="128.38790470372632"/>
    <x v="2"/>
    <s v="hardware"/>
    <d v="2015-06-12T20:00:00"/>
    <x v="2001"/>
    <x v="704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x v="2001"/>
    <n v="1482599143"/>
    <b v="1"/>
    <n v="1375"/>
    <b v="1"/>
    <s v="technology/hardware"/>
    <n v="216.79422000000002"/>
    <n v="78.834261818181815"/>
    <x v="2"/>
    <s v="hardware"/>
    <d v="2017-01-23T17:05:43"/>
    <x v="2002"/>
    <x v="1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x v="2002"/>
    <n v="1276830052"/>
    <b v="1"/>
    <n v="17"/>
    <b v="1"/>
    <s v="technology/hardware"/>
    <n v="312"/>
    <n v="91.764705882352942"/>
    <x v="2"/>
    <s v="hardware"/>
    <d v="2010-07-02T23:00:00"/>
    <x v="2003"/>
    <x v="705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x v="2003"/>
    <n v="1402410663"/>
    <b v="1"/>
    <n v="354"/>
    <b v="1"/>
    <s v="technology/hardware"/>
    <n v="234.42048"/>
    <n v="331.10237288135596"/>
    <x v="2"/>
    <s v="hardware"/>
    <d v="2014-07-10T14:31:03"/>
    <x v="2004"/>
    <x v="1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x v="2004"/>
    <n v="1379532618"/>
    <b v="1"/>
    <n v="191"/>
    <b v="1"/>
    <s v="technology/hardware"/>
    <n v="123.68010000000001"/>
    <n v="194.26193717277485"/>
    <x v="2"/>
    <s v="hardware"/>
    <d v="2013-10-16T03:59:00"/>
    <x v="2005"/>
    <x v="706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x v="2005"/>
    <n v="1414584045"/>
    <b v="1"/>
    <n v="303"/>
    <b v="1"/>
    <s v="technology/hardware"/>
    <n v="247.84"/>
    <n v="408.97689768976898"/>
    <x v="2"/>
    <s v="hardware"/>
    <d v="2014-12-03T13:00:45"/>
    <x v="2006"/>
    <x v="15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x v="2006"/>
    <n v="1276891586"/>
    <b v="1"/>
    <n v="137"/>
    <b v="1"/>
    <s v="technology/hardware"/>
    <n v="115.7092"/>
    <n v="84.459270072992695"/>
    <x v="2"/>
    <s v="hardware"/>
    <d v="2010-08-24T04:00:00"/>
    <x v="2007"/>
    <x v="70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x v="2007"/>
    <n v="1312641022"/>
    <b v="1"/>
    <n v="41"/>
    <b v="1"/>
    <s v="technology/hardware"/>
    <n v="117.07484768810599"/>
    <n v="44.853658536585364"/>
    <x v="2"/>
    <s v="hardware"/>
    <d v="2011-09-19T14:30:22"/>
    <x v="2008"/>
    <x v="708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x v="2008"/>
    <n v="1476776743"/>
    <b v="1"/>
    <n v="398"/>
    <b v="1"/>
    <s v="technology/hardware"/>
    <n v="305.15800000000002"/>
    <n v="383.3643216080402"/>
    <x v="2"/>
    <s v="hardware"/>
    <d v="2016-11-23T08:45:43"/>
    <x v="2009"/>
    <x v="709"/>
  </r>
  <r>
    <n v="2010"/>
    <s v="Weighitz: Weigh Smarter"/>
    <s v="Weighitz are miniature smart scales designed to weigh anything in the home."/>
    <x v="11"/>
    <n v="96015.9"/>
    <x v="0"/>
    <s v="US"/>
    <s v="USD"/>
    <x v="2009"/>
    <n v="1468972491"/>
    <b v="1"/>
    <n v="1737"/>
    <b v="1"/>
    <s v="technology/hardware"/>
    <n v="320.05299999999994"/>
    <n v="55.276856649395505"/>
    <x v="2"/>
    <s v="hardware"/>
    <d v="2016-08-18T23:54:51"/>
    <x v="2010"/>
    <x v="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x v="2010"/>
    <n v="1449650173"/>
    <b v="1"/>
    <n v="971"/>
    <b v="1"/>
    <s v="technology/hardware"/>
    <n v="819.56399999999996"/>
    <n v="422.02059732234807"/>
    <x v="2"/>
    <s v="hardware"/>
    <d v="2016-01-11T23:00:00"/>
    <x v="2011"/>
    <x v="71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x v="2011"/>
    <n v="1420573441"/>
    <b v="1"/>
    <n v="183"/>
    <b v="1"/>
    <s v="technology/hardware"/>
    <n v="234.90000000000003"/>
    <n v="64.180327868852459"/>
    <x v="2"/>
    <s v="hardware"/>
    <d v="2015-02-05T19:44:01"/>
    <x v="2012"/>
    <x v="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x v="2012"/>
    <n v="1462835014"/>
    <b v="1"/>
    <n v="4562"/>
    <b v="1"/>
    <s v="technology/hardware"/>
    <n v="494.91374999999999"/>
    <n v="173.57781674704077"/>
    <x v="2"/>
    <s v="hardware"/>
    <d v="2016-07-08T23:03:34"/>
    <x v="2013"/>
    <x v="1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x v="2013"/>
    <n v="1361250539"/>
    <b v="1"/>
    <n v="26457"/>
    <b v="1"/>
    <s v="technology/hardware"/>
    <n v="7813.7822333333334"/>
    <n v="88.601680840609291"/>
    <x v="2"/>
    <s v="hardware"/>
    <d v="2013-03-25T04:08:59"/>
    <x v="2014"/>
    <x v="711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x v="2014"/>
    <n v="1313010163"/>
    <b v="1"/>
    <n v="162"/>
    <b v="1"/>
    <s v="technology/hardware"/>
    <n v="113.00013888888888"/>
    <n v="50.222283950617282"/>
    <x v="2"/>
    <s v="hardware"/>
    <d v="2011-09-09T21:02:43"/>
    <x v="2015"/>
    <x v="1"/>
  </r>
  <r>
    <n v="2016"/>
    <s v="Hydra: a triple-output power supply for electronics projects"/>
    <s v="A smart, compact power supply designed to power anything, anywhere"/>
    <x v="3"/>
    <n v="92154.22"/>
    <x v="0"/>
    <s v="US"/>
    <s v="USD"/>
    <x v="2015"/>
    <n v="1360271299"/>
    <b v="1"/>
    <n v="479"/>
    <b v="1"/>
    <s v="technology/hardware"/>
    <n v="921.54219999999998"/>
    <n v="192.38876826722338"/>
    <x v="2"/>
    <s v="hardware"/>
    <d v="2013-03-09T21:08:19"/>
    <x v="2016"/>
    <x v="1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x v="2016"/>
    <n v="1329873755"/>
    <b v="1"/>
    <n v="426"/>
    <b v="1"/>
    <s v="technology/hardware"/>
    <n v="125.10239999999999"/>
    <n v="73.416901408450698"/>
    <x v="2"/>
    <s v="hardware"/>
    <d v="2012-03-24T04:00:00"/>
    <x v="2017"/>
    <x v="712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x v="2017"/>
    <n v="1436863609"/>
    <b v="1"/>
    <n v="450"/>
    <b v="1"/>
    <s v="technology/hardware"/>
    <n v="102.24343076923077"/>
    <n v="147.68495555555555"/>
    <x v="2"/>
    <s v="hardware"/>
    <d v="2015-08-13T08:46:49"/>
    <x v="2018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x v="2018"/>
    <n v="1471971621"/>
    <b v="1"/>
    <n v="1780"/>
    <b v="1"/>
    <s v="technology/hardware"/>
    <n v="484.90975000000003"/>
    <n v="108.96848314606741"/>
    <x v="2"/>
    <s v="hardware"/>
    <d v="2016-09-22T17:00:21"/>
    <x v="2019"/>
    <x v="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x v="2019"/>
    <n v="1396923624"/>
    <b v="1"/>
    <n v="122"/>
    <b v="1"/>
    <s v="technology/hardware"/>
    <n v="192.33333333333334"/>
    <n v="23.647540983606557"/>
    <x v="2"/>
    <s v="hardware"/>
    <d v="2014-05-14T23:04:00"/>
    <x v="2020"/>
    <x v="71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x v="2020"/>
    <n v="1407634897"/>
    <b v="1"/>
    <n v="95"/>
    <b v="1"/>
    <s v="technology/hardware"/>
    <n v="281.10000000000002"/>
    <n v="147.94736842105263"/>
    <x v="2"/>
    <s v="hardware"/>
    <d v="2014-09-24T01:41:37"/>
    <x v="2021"/>
    <x v="26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x v="2021"/>
    <n v="1463060372"/>
    <b v="1"/>
    <n v="325"/>
    <b v="1"/>
    <s v="technology/hardware"/>
    <n v="125.13700000000001"/>
    <n v="385.03692307692307"/>
    <x v="2"/>
    <s v="hardware"/>
    <d v="2016-06-11T13:39:32"/>
    <x v="2022"/>
    <x v="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x v="2022"/>
    <n v="1431425153"/>
    <b v="1"/>
    <n v="353"/>
    <b v="1"/>
    <s v="technology/hardware"/>
    <n v="161.459"/>
    <n v="457.39093484419266"/>
    <x v="2"/>
    <s v="hardware"/>
    <d v="2015-06-11T10:05:53"/>
    <x v="2023"/>
    <x v="1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x v="2023"/>
    <n v="1341875544"/>
    <b v="1"/>
    <n v="105"/>
    <b v="1"/>
    <s v="technology/hardware"/>
    <n v="585.35"/>
    <n v="222.99047619047619"/>
    <x v="2"/>
    <s v="hardware"/>
    <d v="2012-08-13T03:00:00"/>
    <x v="2024"/>
    <x v="714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x v="2024"/>
    <n v="1431404746"/>
    <b v="1"/>
    <n v="729"/>
    <b v="1"/>
    <s v="technology/hardware"/>
    <n v="201.14999999999998"/>
    <n v="220.74074074074073"/>
    <x v="2"/>
    <s v="hardware"/>
    <d v="2015-06-11T04:25:46"/>
    <x v="2025"/>
    <x v="1"/>
  </r>
  <r>
    <n v="2026"/>
    <s v="MIDI Sprout - Biodata Sonification Device"/>
    <s v="MIDI Sprout enables plants to play synthesizers in real time."/>
    <x v="31"/>
    <n v="33370.769999999997"/>
    <x v="0"/>
    <s v="US"/>
    <s v="USD"/>
    <x v="2025"/>
    <n v="1394127585"/>
    <b v="1"/>
    <n v="454"/>
    <b v="1"/>
    <s v="technology/hardware"/>
    <n v="133.48307999999997"/>
    <n v="73.503898678414089"/>
    <x v="2"/>
    <s v="hardware"/>
    <d v="2014-04-21T03:59:00"/>
    <x v="2026"/>
    <x v="71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x v="2026"/>
    <n v="1423855919"/>
    <b v="1"/>
    <n v="539"/>
    <b v="1"/>
    <s v="technology/hardware"/>
    <n v="120.24900000000001"/>
    <n v="223.09647495361781"/>
    <x v="2"/>
    <s v="hardware"/>
    <d v="2015-03-30T18:31:59"/>
    <x v="2027"/>
    <x v="366"/>
  </r>
  <r>
    <n v="2028"/>
    <s v="Building the Open Source Bussard Fusion Reactor "/>
    <s v="Building an open source Bussard fusion reactor, aka the Polywell."/>
    <x v="9"/>
    <n v="3785"/>
    <x v="0"/>
    <s v="US"/>
    <s v="USD"/>
    <x v="2027"/>
    <n v="1265493806"/>
    <b v="1"/>
    <n v="79"/>
    <b v="1"/>
    <s v="technology/hardware"/>
    <n v="126.16666666666667"/>
    <n v="47.911392405063289"/>
    <x v="2"/>
    <s v="hardware"/>
    <d v="2010-03-15T21:55:00"/>
    <x v="2028"/>
    <x v="716"/>
  </r>
  <r>
    <n v="2029"/>
    <s v="Lumin8 Pro"/>
    <s v="Lumin8 Pro is a fun and easy to use light controller that makes light dance to your favorite music."/>
    <x v="30"/>
    <n v="9030"/>
    <x v="0"/>
    <s v="US"/>
    <s v="USD"/>
    <x v="2028"/>
    <n v="1406507481"/>
    <b v="1"/>
    <n v="94"/>
    <b v="1"/>
    <s v="technology/hardware"/>
    <n v="361.2"/>
    <n v="96.063829787234042"/>
    <x v="2"/>
    <s v="hardware"/>
    <d v="2014-08-27T00:31:21"/>
    <x v="2029"/>
    <x v="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x v="2029"/>
    <n v="1351641296"/>
    <b v="1"/>
    <n v="625"/>
    <b v="1"/>
    <s v="technology/hardware"/>
    <n v="226.239013671875"/>
    <n v="118.6144"/>
    <x v="2"/>
    <s v="hardware"/>
    <d v="2012-11-29T23:54:56"/>
    <x v="2030"/>
    <x v="1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x v="2030"/>
    <n v="1417506853"/>
    <b v="1"/>
    <n v="508"/>
    <b v="1"/>
    <s v="technology/hardware"/>
    <n v="120.35"/>
    <n v="118.45472440944881"/>
    <x v="2"/>
    <s v="hardware"/>
    <d v="2015-01-09T01:00:00"/>
    <x v="2031"/>
    <x v="717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x v="2031"/>
    <n v="1479216874"/>
    <b v="1"/>
    <n v="531"/>
    <b v="1"/>
    <s v="technology/hardware"/>
    <n v="304.18799999999999"/>
    <n v="143.21468926553672"/>
    <x v="2"/>
    <s v="hardware"/>
    <d v="2016-12-15T05:00:00"/>
    <x v="2032"/>
    <x v="718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x v="2032"/>
    <n v="1395885518"/>
    <b v="1"/>
    <n v="158"/>
    <b v="1"/>
    <s v="technology/hardware"/>
    <n v="178.67599999999999"/>
    <n v="282.71518987341773"/>
    <x v="2"/>
    <s v="hardware"/>
    <d v="2014-04-26T01:58:38"/>
    <x v="2033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x v="2033"/>
    <n v="1426216033"/>
    <b v="1"/>
    <n v="508"/>
    <b v="1"/>
    <s v="technology/hardware"/>
    <n v="386.81998717948721"/>
    <n v="593.93620078740162"/>
    <x v="2"/>
    <s v="hardware"/>
    <d v="2015-05-07T06:58:00"/>
    <x v="2034"/>
    <x v="719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x v="2034"/>
    <n v="1446562807"/>
    <b v="1"/>
    <n v="644"/>
    <b v="1"/>
    <s v="technology/hardware"/>
    <n v="211.03642500000004"/>
    <n v="262.15704968944101"/>
    <x v="2"/>
    <s v="hardware"/>
    <d v="2015-12-19T01:00:00"/>
    <x v="2035"/>
    <x v="72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x v="2035"/>
    <n v="1397076319"/>
    <b v="1"/>
    <n v="848"/>
    <b v="1"/>
    <s v="technology/hardware"/>
    <n v="131.66833333333335"/>
    <n v="46.580778301886795"/>
    <x v="2"/>
    <s v="hardware"/>
    <d v="2014-05-09T20:45:19"/>
    <x v="2036"/>
    <x v="1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x v="2036"/>
    <n v="1383195753"/>
    <b v="1"/>
    <n v="429"/>
    <b v="1"/>
    <s v="technology/hardware"/>
    <n v="300.47639999999996"/>
    <n v="70.041118881118877"/>
    <x v="2"/>
    <s v="hardware"/>
    <d v="2013-12-30T06:02:33"/>
    <x v="2037"/>
    <x v="27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x v="2037"/>
    <n v="1369895421"/>
    <b v="1"/>
    <n v="204"/>
    <b v="1"/>
    <s v="technology/hardware"/>
    <n v="420.51249999999999"/>
    <n v="164.90686274509804"/>
    <x v="2"/>
    <s v="hardware"/>
    <d v="2013-07-01T18:00:00"/>
    <x v="2038"/>
    <x v="721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x v="2038"/>
    <n v="1477996325"/>
    <b v="1"/>
    <n v="379"/>
    <b v="1"/>
    <s v="technology/hardware"/>
    <n v="136.21680000000001"/>
    <n v="449.26385224274406"/>
    <x v="2"/>
    <s v="hardware"/>
    <d v="2016-12-01T04:59:00"/>
    <x v="2039"/>
    <x v="722"/>
  </r>
  <r>
    <n v="2040"/>
    <s v="Programmable Capacitor"/>
    <s v="4.29 Billion+ Capacitor Combinations._x000a_No Coding Required."/>
    <x v="9"/>
    <n v="7445.14"/>
    <x v="0"/>
    <s v="US"/>
    <s v="USD"/>
    <x v="2039"/>
    <n v="1383257703"/>
    <b v="1"/>
    <n v="271"/>
    <b v="1"/>
    <s v="technology/hardware"/>
    <n v="248.17133333333334"/>
    <n v="27.472841328413285"/>
    <x v="2"/>
    <s v="hardware"/>
    <d v="2013-11-15T23:15:03"/>
    <x v="2040"/>
    <x v="72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x v="2040"/>
    <n v="1476189427"/>
    <b v="0"/>
    <n v="120"/>
    <b v="1"/>
    <s v="technology/hardware"/>
    <n v="181.86315789473684"/>
    <n v="143.97499999999999"/>
    <x v="2"/>
    <s v="hardware"/>
    <d v="2016-11-10T13:37:07"/>
    <x v="2041"/>
    <x v="174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x v="2041"/>
    <n v="1448297974"/>
    <b v="0"/>
    <n v="140"/>
    <b v="1"/>
    <s v="technology/hardware"/>
    <n v="123.53"/>
    <n v="88.23571428571428"/>
    <x v="2"/>
    <s v="hardware"/>
    <d v="2016-01-22T16:59:34"/>
    <x v="2042"/>
    <x v="1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x v="2042"/>
    <n v="1476764077"/>
    <b v="0"/>
    <n v="193"/>
    <b v="1"/>
    <s v="technology/hardware"/>
    <n v="506.20938628158842"/>
    <n v="36.326424870466319"/>
    <x v="2"/>
    <s v="hardware"/>
    <d v="2016-12-11T04:59:00"/>
    <x v="2043"/>
    <x v="724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x v="2043"/>
    <n v="1431620714"/>
    <b v="0"/>
    <n v="180"/>
    <b v="1"/>
    <s v="technology/hardware"/>
    <n v="108.21333333333334"/>
    <n v="90.177777777777777"/>
    <x v="2"/>
    <s v="hardware"/>
    <d v="2015-06-13T16:25:14"/>
    <x v="2044"/>
    <x v="1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x v="2044"/>
    <n v="1339207647"/>
    <b v="0"/>
    <n v="263"/>
    <b v="1"/>
    <s v="technology/hardware"/>
    <n v="819.18387755102037"/>
    <n v="152.62361216730039"/>
    <x v="2"/>
    <s v="hardware"/>
    <d v="2012-07-09T02:07:27"/>
    <x v="2045"/>
    <x v="1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x v="2045"/>
    <n v="1366690044"/>
    <b v="0"/>
    <n v="217"/>
    <b v="1"/>
    <s v="technology/hardware"/>
    <n v="121.10000000000001"/>
    <n v="55.806451612903224"/>
    <x v="2"/>
    <s v="hardware"/>
    <d v="2013-05-23T04:07:24"/>
    <x v="2046"/>
    <x v="1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x v="2046"/>
    <n v="1426714870"/>
    <b v="0"/>
    <n v="443"/>
    <b v="1"/>
    <s v="technology/hardware"/>
    <n v="102.99897959183673"/>
    <n v="227.85327313769753"/>
    <x v="2"/>
    <s v="hardware"/>
    <d v="2015-04-17T00:00:00"/>
    <x v="2047"/>
    <x v="725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x v="2047"/>
    <n v="1366731491"/>
    <b v="0"/>
    <n v="1373"/>
    <b v="1"/>
    <s v="technology/hardware"/>
    <n v="148.33229411764705"/>
    <n v="91.82989803350327"/>
    <x v="2"/>
    <s v="hardware"/>
    <d v="2013-05-23T15:38:11"/>
    <x v="2048"/>
    <x v="1"/>
  </r>
  <r>
    <n v="2049"/>
    <s v="LOCK8 - the World's First Smart Bike Lock"/>
    <s v="Keyless. Alarm secured. GPS tracking."/>
    <x v="63"/>
    <n v="60095.35"/>
    <x v="0"/>
    <s v="GB"/>
    <s v="GBP"/>
    <x v="2048"/>
    <n v="1382963963"/>
    <b v="0"/>
    <n v="742"/>
    <b v="1"/>
    <s v="technology/hardware"/>
    <n v="120.19070000000001"/>
    <n v="80.991037735849048"/>
    <x v="2"/>
    <s v="hardware"/>
    <d v="2013-12-02T22:59:00"/>
    <x v="2049"/>
    <x v="726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x v="2049"/>
    <n v="1429580578"/>
    <b v="0"/>
    <n v="170"/>
    <b v="1"/>
    <s v="technology/hardware"/>
    <n v="473.27000000000004"/>
    <n v="278.39411764705881"/>
    <x v="2"/>
    <s v="hardware"/>
    <d v="2015-05-31T01:42:58"/>
    <x v="2050"/>
    <x v="4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x v="2050"/>
    <n v="1385425937"/>
    <b v="0"/>
    <n v="242"/>
    <b v="1"/>
    <s v="technology/hardware"/>
    <n v="130.36250000000001"/>
    <n v="43.095041322314053"/>
    <x v="2"/>
    <s v="hardware"/>
    <d v="2013-12-26T00:32:17"/>
    <x v="2051"/>
    <x v="1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x v="2051"/>
    <n v="1452045653"/>
    <b v="0"/>
    <n v="541"/>
    <b v="1"/>
    <s v="technology/hardware"/>
    <n v="353.048"/>
    <n v="326.29205175600737"/>
    <x v="2"/>
    <s v="hardware"/>
    <d v="2016-02-20T02:00:53"/>
    <x v="2052"/>
    <x v="26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x v="2052"/>
    <n v="1445870951"/>
    <b v="0"/>
    <n v="121"/>
    <b v="1"/>
    <s v="technology/hardware"/>
    <n v="101.02"/>
    <n v="41.743801652892564"/>
    <x v="2"/>
    <s v="hardware"/>
    <d v="2015-11-25T15:49:11"/>
    <x v="2053"/>
    <x v="13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x v="2053"/>
    <n v="1396441810"/>
    <b v="0"/>
    <n v="621"/>
    <b v="1"/>
    <s v="technology/hardware"/>
    <n v="113.59142857142857"/>
    <n v="64.020933977455712"/>
    <x v="2"/>
    <s v="hardware"/>
    <d v="2014-05-02T12:30:10"/>
    <x v="2054"/>
    <x v="1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x v="2054"/>
    <n v="1415031043"/>
    <b v="0"/>
    <n v="101"/>
    <b v="1"/>
    <s v="technology/hardware"/>
    <n v="167.41666666666666"/>
    <n v="99.455445544554451"/>
    <x v="2"/>
    <s v="hardware"/>
    <d v="2014-12-03T04:00:00"/>
    <x v="2055"/>
    <x v="727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x v="2055"/>
    <n v="1363630542"/>
    <b v="0"/>
    <n v="554"/>
    <b v="1"/>
    <s v="technology/hardware"/>
    <n v="153.452"/>
    <n v="138.49458483754512"/>
    <x v="2"/>
    <s v="hardware"/>
    <d v="2013-04-17T18:15:42"/>
    <x v="2056"/>
    <x v="1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x v="2056"/>
    <n v="1453895532"/>
    <b v="0"/>
    <n v="666"/>
    <b v="1"/>
    <s v="technology/hardware"/>
    <n v="202.23220000000001"/>
    <n v="45.547792792792798"/>
    <x v="2"/>
    <s v="hardware"/>
    <d v="2016-02-26T11:52:12"/>
    <x v="2057"/>
    <x v="1"/>
  </r>
  <r>
    <n v="2058"/>
    <s v="Raspberry Pi Debug Clip"/>
    <s v="Making using the serial terminal on the Raspberry Pi as easy as Pi!"/>
    <x v="317"/>
    <n v="4308"/>
    <x v="0"/>
    <s v="GB"/>
    <s v="GBP"/>
    <x v="2057"/>
    <n v="1421916830"/>
    <b v="0"/>
    <n v="410"/>
    <b v="1"/>
    <s v="technology/hardware"/>
    <n v="168.28125"/>
    <n v="10.507317073170732"/>
    <x v="2"/>
    <s v="hardware"/>
    <d v="2015-03-02T20:00:00"/>
    <x v="2058"/>
    <x v="728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x v="2058"/>
    <n v="1450880854"/>
    <b v="0"/>
    <n v="375"/>
    <b v="1"/>
    <s v="technology/hardware"/>
    <n v="143.45666666666668"/>
    <n v="114.76533333333333"/>
    <x v="2"/>
    <s v="hardware"/>
    <d v="2016-01-31T21:59:00"/>
    <x v="2059"/>
    <x v="729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x v="2059"/>
    <n v="1400945150"/>
    <b v="0"/>
    <n v="1364"/>
    <b v="1"/>
    <s v="technology/hardware"/>
    <n v="196.4"/>
    <n v="35.997067448680355"/>
    <x v="2"/>
    <s v="hardware"/>
    <d v="2014-07-23T15:25:50"/>
    <x v="2060"/>
    <x v="14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x v="2060"/>
    <n v="1480616454"/>
    <b v="0"/>
    <n v="35"/>
    <b v="1"/>
    <s v="technology/hardware"/>
    <n v="107.91999999999999"/>
    <n v="154.17142857142858"/>
    <x v="2"/>
    <s v="hardware"/>
    <d v="2016-12-31T18:20:54"/>
    <x v="2061"/>
    <x v="1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x v="2061"/>
    <n v="1456218698"/>
    <b v="0"/>
    <n v="203"/>
    <b v="1"/>
    <s v="technology/hardware"/>
    <n v="114.97699999999999"/>
    <n v="566.38916256157631"/>
    <x v="2"/>
    <s v="hardware"/>
    <d v="2016-03-24T08:11:38"/>
    <x v="2062"/>
    <x v="2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x v="2062"/>
    <n v="1460482501"/>
    <b v="0"/>
    <n v="49"/>
    <b v="1"/>
    <s v="technology/hardware"/>
    <n v="148.04999999999998"/>
    <n v="120.85714285714286"/>
    <x v="2"/>
    <s v="hardware"/>
    <d v="2016-05-15T17:35:01"/>
    <x v="2063"/>
    <x v="157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x v="2063"/>
    <n v="1366879523"/>
    <b v="0"/>
    <n v="5812"/>
    <b v="1"/>
    <s v="technology/hardware"/>
    <n v="191.16676082790633"/>
    <n v="86.163845492085343"/>
    <x v="2"/>
    <s v="hardware"/>
    <d v="2013-05-31T12:00:00"/>
    <x v="2064"/>
    <x v="7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x v="2064"/>
    <n v="1385366429"/>
    <b v="0"/>
    <n v="1556"/>
    <b v="1"/>
    <s v="technology/hardware"/>
    <n v="199.215125"/>
    <n v="51.212114395886893"/>
    <x v="2"/>
    <s v="hardware"/>
    <d v="2013-12-25T08:00:29"/>
    <x v="2065"/>
    <x v="1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x v="2065"/>
    <n v="1406226683"/>
    <b v="0"/>
    <n v="65"/>
    <b v="1"/>
    <s v="technology/hardware"/>
    <n v="218.6"/>
    <n v="67.261538461538464"/>
    <x v="2"/>
    <s v="hardware"/>
    <d v="2014-08-23T18:31:23"/>
    <x v="2066"/>
    <x v="1"/>
  </r>
  <r>
    <n v="2067"/>
    <s v="Luminite (LED lighting)"/>
    <s v="The next generation of premium quality LED lighting. Extreme power efficiency in a small package."/>
    <x v="319"/>
    <n v="628"/>
    <x v="0"/>
    <s v="GB"/>
    <s v="GBP"/>
    <x v="2066"/>
    <n v="1429648176"/>
    <b v="0"/>
    <n v="10"/>
    <b v="1"/>
    <s v="technology/hardware"/>
    <n v="126.86868686868686"/>
    <n v="62.8"/>
    <x v="2"/>
    <s v="hardware"/>
    <d v="2015-05-24T20:29:36"/>
    <x v="2067"/>
    <x v="157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x v="2067"/>
    <n v="1474402315"/>
    <b v="0"/>
    <n v="76"/>
    <b v="1"/>
    <s v="technology/hardware"/>
    <n v="105.22388000000001"/>
    <n v="346.13118421052633"/>
    <x v="2"/>
    <s v="hardware"/>
    <d v="2016-10-20T20:11:55"/>
    <x v="2068"/>
    <x v="1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x v="2068"/>
    <n v="1449098391"/>
    <b v="0"/>
    <n v="263"/>
    <b v="1"/>
    <s v="technology/hardware"/>
    <n v="128.40666000000002"/>
    <n v="244.11912547528519"/>
    <x v="2"/>
    <s v="hardware"/>
    <d v="2016-01-02T23:19:51"/>
    <x v="2069"/>
    <x v="106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x v="2069"/>
    <n v="1464536723"/>
    <b v="0"/>
    <n v="1530"/>
    <b v="1"/>
    <s v="technology/hardware"/>
    <n v="317.3272"/>
    <n v="259.25424836601309"/>
    <x v="2"/>
    <s v="hardware"/>
    <d v="2016-06-28T15:45:23"/>
    <x v="2070"/>
    <x v="1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x v="2070"/>
    <n v="1471502484"/>
    <b v="0"/>
    <n v="278"/>
    <b v="1"/>
    <s v="technology/hardware"/>
    <n v="280.73"/>
    <n v="201.96402877697841"/>
    <x v="2"/>
    <s v="hardware"/>
    <d v="2016-10-02T06:41:24"/>
    <x v="2071"/>
    <x v="26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x v="2071"/>
    <n v="1460037432"/>
    <b v="0"/>
    <n v="350"/>
    <b v="1"/>
    <s v="technology/hardware"/>
    <n v="110.73146853146854"/>
    <n v="226.20857142857142"/>
    <x v="2"/>
    <s v="hardware"/>
    <d v="2016-05-07T13:57:12"/>
    <x v="2072"/>
    <x v="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x v="2072"/>
    <n v="1427212918"/>
    <b v="0"/>
    <n v="470"/>
    <b v="1"/>
    <s v="technology/hardware"/>
    <n v="152.60429999999999"/>
    <n v="324.69"/>
    <x v="2"/>
    <s v="hardware"/>
    <d v="2015-05-08T16:01:58"/>
    <x v="2073"/>
    <x v="26"/>
  </r>
  <r>
    <n v="2074"/>
    <s v="Advanced Simulation Products - PC Gaming Controllers"/>
    <s v="Creating PC gaming controllers to bring your gaming experience to a new level."/>
    <x v="20"/>
    <n v="615"/>
    <x v="0"/>
    <s v="US"/>
    <s v="USD"/>
    <x v="2073"/>
    <n v="1459972182"/>
    <b v="0"/>
    <n v="3"/>
    <b v="1"/>
    <s v="technology/hardware"/>
    <n v="102.49999999999999"/>
    <n v="205"/>
    <x v="2"/>
    <s v="hardware"/>
    <d v="2016-05-06T19:49:42"/>
    <x v="2074"/>
    <x v="1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x v="2074"/>
    <n v="1372177288"/>
    <b v="0"/>
    <n v="8200"/>
    <b v="1"/>
    <s v="technology/hardware"/>
    <n v="1678.3738373837384"/>
    <n v="20.465926829268295"/>
    <x v="2"/>
    <s v="hardware"/>
    <d v="2013-07-25T16:21:28"/>
    <x v="2075"/>
    <x v="1"/>
  </r>
  <r>
    <n v="2076"/>
    <s v="Earin - The Worlds Smallest Wireless Earbuds"/>
    <s v="Wireless earbuds filled with sound, yet so small they are almost invisible!"/>
    <x v="321"/>
    <n v="972594.99"/>
    <x v="0"/>
    <s v="GB"/>
    <s v="GBP"/>
    <x v="2075"/>
    <n v="1402693689"/>
    <b v="0"/>
    <n v="8359"/>
    <b v="1"/>
    <s v="technology/hardware"/>
    <n v="543.349156424581"/>
    <n v="116.35303146309367"/>
    <x v="2"/>
    <s v="hardware"/>
    <d v="2014-07-23T21:08:09"/>
    <x v="2076"/>
    <x v="4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x v="2076"/>
    <n v="1428541276"/>
    <b v="0"/>
    <n v="188"/>
    <b v="1"/>
    <s v="technology/hardware"/>
    <n v="115.50800000000001"/>
    <n v="307.20212765957444"/>
    <x v="2"/>
    <s v="hardware"/>
    <d v="2015-06-05T21:00:00"/>
    <x v="2077"/>
    <x v="731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x v="2077"/>
    <n v="1479493857"/>
    <b v="0"/>
    <n v="48"/>
    <b v="1"/>
    <s v="technology/hardware"/>
    <n v="131.20499999999998"/>
    <n v="546.6875"/>
    <x v="2"/>
    <s v="hardware"/>
    <d v="2016-12-18T18:30:57"/>
    <x v="2078"/>
    <x v="1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x v="2078"/>
    <n v="1432659793"/>
    <b v="0"/>
    <n v="607"/>
    <b v="1"/>
    <s v="technology/hardware"/>
    <n v="288.17"/>
    <n v="47.474464579901152"/>
    <x v="2"/>
    <s v="hardware"/>
    <d v="2015-06-25T19:00:00"/>
    <x v="2079"/>
    <x v="732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x v="2079"/>
    <n v="1444690700"/>
    <b v="0"/>
    <n v="50"/>
    <b v="1"/>
    <s v="technology/hardware"/>
    <n v="507.8"/>
    <n v="101.56"/>
    <x v="2"/>
    <s v="hardware"/>
    <d v="2015-11-11T23:58:20"/>
    <x v="2080"/>
    <x v="13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x v="2080"/>
    <n v="1333597555"/>
    <b v="0"/>
    <n v="55"/>
    <b v="1"/>
    <s v="music/indie rock"/>
    <n v="114.57142857142857"/>
    <n v="72.909090909090907"/>
    <x v="4"/>
    <s v="indie rock"/>
    <d v="2012-05-16T04:59:00"/>
    <x v="2081"/>
    <x v="733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x v="2081"/>
    <n v="1316919196"/>
    <b v="0"/>
    <n v="38"/>
    <b v="1"/>
    <s v="music/indie rock"/>
    <n v="110.73333333333333"/>
    <n v="43.710526315789473"/>
    <x v="4"/>
    <s v="indie rock"/>
    <d v="2011-11-24T03:53:16"/>
    <x v="2082"/>
    <x v="97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x v="2082"/>
    <n v="1336238395"/>
    <b v="0"/>
    <n v="25"/>
    <b v="1"/>
    <s v="music/indie rock"/>
    <n v="113.33333333333333"/>
    <n v="34"/>
    <x v="4"/>
    <s v="indie rock"/>
    <d v="2012-06-04T17:19:55"/>
    <x v="2083"/>
    <x v="1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x v="2083"/>
    <n v="1396468782"/>
    <b v="0"/>
    <n v="46"/>
    <b v="1"/>
    <s v="music/indie rock"/>
    <n v="108.33333333333333"/>
    <n v="70.652173913043484"/>
    <x v="4"/>
    <s v="indie rock"/>
    <d v="2014-05-04T06:59:00"/>
    <x v="2084"/>
    <x v="73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x v="2084"/>
    <n v="1339790587"/>
    <b v="0"/>
    <n v="83"/>
    <b v="1"/>
    <s v="music/indie rock"/>
    <n v="123.53333333333335"/>
    <n v="89.301204819277103"/>
    <x v="4"/>
    <s v="indie rock"/>
    <d v="2012-07-15T20:03:07"/>
    <x v="2085"/>
    <x v="1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x v="2085"/>
    <n v="1321200332"/>
    <b v="0"/>
    <n v="35"/>
    <b v="1"/>
    <s v="music/indie rock"/>
    <n v="100.69999999999999"/>
    <n v="115.08571428571429"/>
    <x v="4"/>
    <s v="indie rock"/>
    <d v="2011-12-14T04:59:00"/>
    <x v="2086"/>
    <x v="73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x v="2086"/>
    <n v="1312865658"/>
    <b v="0"/>
    <n v="25"/>
    <b v="1"/>
    <s v="music/indie rock"/>
    <n v="103.53333333333335"/>
    <n v="62.12"/>
    <x v="4"/>
    <s v="indie rock"/>
    <d v="2011-09-08T04:54:18"/>
    <x v="2087"/>
    <x v="1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x v="2087"/>
    <n v="1281028152"/>
    <b v="0"/>
    <n v="75"/>
    <b v="1"/>
    <s v="music/indie rock"/>
    <n v="115.51066666666668"/>
    <n v="46.204266666666669"/>
    <x v="4"/>
    <s v="indie rock"/>
    <d v="2010-09-11T03:59:00"/>
    <x v="2088"/>
    <x v="736"/>
  </r>
  <r>
    <n v="2089"/>
    <s v="Little Moses EP"/>
    <s v="Little Moses is trying to record their first EP, and we can't do it without your help!"/>
    <x v="30"/>
    <n v="3010.01"/>
    <x v="0"/>
    <s v="US"/>
    <s v="USD"/>
    <x v="2088"/>
    <n v="1372384194"/>
    <b v="0"/>
    <n v="62"/>
    <b v="1"/>
    <s v="music/indie rock"/>
    <n v="120.4004"/>
    <n v="48.54854838709678"/>
    <x v="4"/>
    <s v="indie rock"/>
    <d v="2013-08-02T01:49:54"/>
    <x v="2089"/>
    <x v="6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x v="2089"/>
    <n v="1359104955"/>
    <b v="0"/>
    <n v="160"/>
    <b v="1"/>
    <s v="music/indie rock"/>
    <n v="115.040375"/>
    <n v="57.520187499999999"/>
    <x v="4"/>
    <s v="indie rock"/>
    <d v="2013-02-24T09:09:15"/>
    <x v="2090"/>
    <x v="1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x v="2090"/>
    <n v="1294818278"/>
    <b v="0"/>
    <n v="246"/>
    <b v="1"/>
    <s v="music/indie rock"/>
    <n v="120.46777777777777"/>
    <n v="88.147154471544724"/>
    <x v="4"/>
    <s v="indie rock"/>
    <d v="2011-03-01T20:00:00"/>
    <x v="2091"/>
    <x v="737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x v="2091"/>
    <n v="1312822732"/>
    <b v="0"/>
    <n v="55"/>
    <b v="1"/>
    <s v="music/indie rock"/>
    <n v="101.28333333333333"/>
    <n v="110.49090909090908"/>
    <x v="4"/>
    <s v="indie rock"/>
    <d v="2011-10-07T16:58:52"/>
    <x v="2092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x v="2092"/>
    <n v="1351024232"/>
    <b v="0"/>
    <n v="23"/>
    <b v="1"/>
    <s v="music/indie rock"/>
    <n v="102.46666666666667"/>
    <n v="66.826086956521735"/>
    <x v="4"/>
    <s v="indie rock"/>
    <d v="2012-12-22T21:30:32"/>
    <x v="2093"/>
    <x v="4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x v="2093"/>
    <n v="1327969730"/>
    <b v="0"/>
    <n v="72"/>
    <b v="1"/>
    <s v="music/indie rock"/>
    <n v="120.54285714285714"/>
    <n v="58.597222222222221"/>
    <x v="4"/>
    <s v="indie rock"/>
    <d v="2012-03-05T03:00:00"/>
    <x v="2094"/>
    <x v="738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x v="2094"/>
    <n v="1312392973"/>
    <b v="0"/>
    <n v="22"/>
    <b v="1"/>
    <s v="music/indie rock"/>
    <n v="100"/>
    <n v="113.63636363636364"/>
    <x v="4"/>
    <s v="indie rock"/>
    <d v="2011-10-02T17:36:13"/>
    <x v="2095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x v="2095"/>
    <n v="1349892735"/>
    <b v="0"/>
    <n v="14"/>
    <b v="1"/>
    <s v="music/indie rock"/>
    <n v="101.66666666666666"/>
    <n v="43.571428571428569"/>
    <x v="4"/>
    <s v="indie rock"/>
    <d v="2012-10-26T03:59:00"/>
    <x v="2096"/>
    <x v="739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x v="2096"/>
    <n v="1317564135"/>
    <b v="0"/>
    <n v="38"/>
    <b v="1"/>
    <s v="music/indie rock"/>
    <n v="100"/>
    <n v="78.94736842105263"/>
    <x v="4"/>
    <s v="indie rock"/>
    <d v="2011-12-01T15:02:15"/>
    <x v="2097"/>
    <x v="42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x v="2097"/>
    <n v="1328582635"/>
    <b v="0"/>
    <n v="32"/>
    <b v="1"/>
    <s v="music/indie rock"/>
    <n v="100.33333333333334"/>
    <n v="188.125"/>
    <x v="4"/>
    <s v="indie rock"/>
    <d v="2012-03-08T02:43:55"/>
    <x v="2098"/>
    <x v="1"/>
  </r>
  <r>
    <n v="2099"/>
    <s v="Roosevelt Died."/>
    <s v="Our tour van died, we need help!"/>
    <x v="9"/>
    <n v="3971"/>
    <x v="0"/>
    <s v="US"/>
    <s v="USD"/>
    <x v="2098"/>
    <n v="1434650084"/>
    <b v="0"/>
    <n v="63"/>
    <b v="1"/>
    <s v="music/indie rock"/>
    <n v="132.36666666666667"/>
    <n v="63.031746031746032"/>
    <x v="4"/>
    <s v="indie rock"/>
    <d v="2015-07-02T03:40:00"/>
    <x v="2099"/>
    <x v="74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x v="2099"/>
    <n v="1339704141"/>
    <b v="0"/>
    <n v="27"/>
    <b v="1"/>
    <s v="music/indie rock"/>
    <n v="136.66666666666666"/>
    <n v="30.37037037037037"/>
    <x v="4"/>
    <s v="indie rock"/>
    <d v="2012-06-30T03:59:00"/>
    <x v="2100"/>
    <x v="741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x v="2100"/>
    <n v="1323920114"/>
    <b v="0"/>
    <n v="44"/>
    <b v="1"/>
    <s v="music/indie rock"/>
    <n v="113.25"/>
    <n v="51.477272727272727"/>
    <x v="4"/>
    <s v="indie rock"/>
    <d v="2012-02-13T03:35:14"/>
    <x v="2101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x v="2101"/>
    <n v="1302036648"/>
    <b v="0"/>
    <n v="38"/>
    <b v="1"/>
    <s v="music/indie rock"/>
    <n v="136"/>
    <n v="35.789473684210527"/>
    <x v="4"/>
    <s v="indie rock"/>
    <d v="2011-05-05T20:50:48"/>
    <x v="2102"/>
    <x v="1"/>
  </r>
  <r>
    <n v="2103"/>
    <s v="Matthew Moon's New Album"/>
    <s v="Indie rocker, Matthew Moon, has something to share with you..."/>
    <x v="198"/>
    <n v="11364"/>
    <x v="0"/>
    <s v="US"/>
    <s v="USD"/>
    <x v="2102"/>
    <n v="1349892427"/>
    <b v="0"/>
    <n v="115"/>
    <b v="1"/>
    <s v="music/indie rock"/>
    <n v="146.12318374694613"/>
    <n v="98.817391304347822"/>
    <x v="4"/>
    <s v="indie rock"/>
    <d v="2012-11-09T19:07:07"/>
    <x v="2103"/>
    <x v="13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x v="2103"/>
    <n v="1367286434"/>
    <b v="0"/>
    <n v="37"/>
    <b v="1"/>
    <s v="music/indie rock"/>
    <n v="129.5"/>
    <n v="28"/>
    <x v="4"/>
    <s v="indie rock"/>
    <d v="2013-05-31T00:00:00"/>
    <x v="2104"/>
    <x v="742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x v="2104"/>
    <n v="1415472953"/>
    <b v="0"/>
    <n v="99"/>
    <b v="1"/>
    <s v="music/indie rock"/>
    <n v="254"/>
    <n v="51.313131313131315"/>
    <x v="4"/>
    <s v="indie rock"/>
    <d v="2014-11-21T04:00:00"/>
    <x v="2105"/>
    <x v="74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x v="2105"/>
    <n v="1356584974"/>
    <b v="0"/>
    <n v="44"/>
    <b v="1"/>
    <s v="music/indie rock"/>
    <n v="107.04545454545456"/>
    <n v="53.522727272727273"/>
    <x v="4"/>
    <s v="indie rock"/>
    <d v="2013-01-26T05:09:34"/>
    <x v="2106"/>
    <x v="1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x v="2106"/>
    <n v="1413997393"/>
    <b v="0"/>
    <n v="58"/>
    <b v="1"/>
    <s v="music/indie rock"/>
    <n v="107.73299999999999"/>
    <n v="37.149310344827583"/>
    <x v="4"/>
    <s v="indie rock"/>
    <d v="2014-11-12T18:03:13"/>
    <x v="2107"/>
    <x v="80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x v="2107"/>
    <n v="1344917580"/>
    <b v="0"/>
    <n v="191"/>
    <b v="1"/>
    <s v="music/indie rock"/>
    <n v="107.31250000000001"/>
    <n v="89.895287958115176"/>
    <x v="4"/>
    <s v="indie rock"/>
    <d v="2012-09-10T03:55:00"/>
    <x v="2108"/>
    <x v="744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x v="2108"/>
    <n v="1433523617"/>
    <b v="0"/>
    <n v="40"/>
    <b v="1"/>
    <s v="music/indie rock"/>
    <n v="106.52500000000001"/>
    <n v="106.52500000000001"/>
    <x v="4"/>
    <s v="indie rock"/>
    <d v="2015-07-05T17:00:17"/>
    <x v="2109"/>
    <x v="1"/>
  </r>
  <r>
    <n v="2110"/>
    <s v="&quot;Vision&quot; - New Album - Brent Brown"/>
    <s v="Brent Brown's breakout new album! Requires help from the record label... You!"/>
    <x v="13"/>
    <n v="2007"/>
    <x v="0"/>
    <s v="US"/>
    <s v="USD"/>
    <x v="2109"/>
    <n v="1398873969"/>
    <b v="0"/>
    <n v="38"/>
    <b v="1"/>
    <s v="music/indie rock"/>
    <n v="100.35000000000001"/>
    <n v="52.815789473684212"/>
    <x v="4"/>
    <s v="indie rock"/>
    <d v="2014-05-28T04:59:00"/>
    <x v="2110"/>
    <x v="745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x v="2110"/>
    <n v="1307594625"/>
    <b v="0"/>
    <n v="39"/>
    <b v="1"/>
    <s v="music/indie rock"/>
    <n v="106.5"/>
    <n v="54.615384615384613"/>
    <x v="4"/>
    <s v="indie rock"/>
    <d v="2011-08-15T01:00:00"/>
    <x v="2111"/>
    <x v="74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x v="2111"/>
    <n v="1364854593"/>
    <b v="0"/>
    <n v="11"/>
    <b v="1"/>
    <s v="music/indie rock"/>
    <n v="100"/>
    <n v="27.272727272727273"/>
    <x v="4"/>
    <s v="indie rock"/>
    <d v="2013-04-15T22:16:33"/>
    <x v="2112"/>
    <x v="60"/>
  </r>
  <r>
    <n v="2113"/>
    <s v="Summer Underground // Honeycomb LP"/>
    <s v="Help us fund our second full-length album Honeycomb!"/>
    <x v="39"/>
    <n v="7340"/>
    <x v="0"/>
    <s v="US"/>
    <s v="USD"/>
    <x v="2112"/>
    <n v="1408481176"/>
    <b v="0"/>
    <n v="107"/>
    <b v="1"/>
    <s v="music/indie rock"/>
    <n v="104.85714285714285"/>
    <n v="68.598130841121488"/>
    <x v="4"/>
    <s v="indie rock"/>
    <d v="2014-09-23T20:46:16"/>
    <x v="2113"/>
    <x v="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x v="2113"/>
    <n v="1286480070"/>
    <b v="0"/>
    <n v="147"/>
    <b v="1"/>
    <s v="music/indie rock"/>
    <n v="104.69999999999999"/>
    <n v="35.612244897959187"/>
    <x v="4"/>
    <s v="indie rock"/>
    <d v="2010-12-09T04:59:00"/>
    <x v="2114"/>
    <x v="74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x v="2114"/>
    <n v="1295575001"/>
    <b v="0"/>
    <n v="36"/>
    <b v="1"/>
    <s v="music/indie rock"/>
    <n v="225.66666666666669"/>
    <n v="94.027777777777771"/>
    <x v="4"/>
    <s v="indie rock"/>
    <d v="2011-02-20T01:56:41"/>
    <x v="2115"/>
    <x v="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x v="2115"/>
    <n v="1345056003"/>
    <b v="0"/>
    <n v="92"/>
    <b v="1"/>
    <s v="music/indie rock"/>
    <n v="100.90416666666667"/>
    <n v="526.45652173913038"/>
    <x v="4"/>
    <s v="indie rock"/>
    <d v="2012-10-02T18:40:03"/>
    <x v="2116"/>
    <x v="510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x v="2116"/>
    <n v="1444699549"/>
    <b v="0"/>
    <n v="35"/>
    <b v="1"/>
    <s v="music/indie rock"/>
    <n v="147.75"/>
    <n v="50.657142857142858"/>
    <x v="4"/>
    <s v="indie rock"/>
    <d v="2015-10-27T04:59:00"/>
    <x v="2117"/>
    <x v="748"/>
  </r>
  <r>
    <n v="2118"/>
    <s v="PORCHES. vs. THE U.S.A."/>
    <s v="PORCHES.  and Documentarians tour from New York to San Francisco and back."/>
    <x v="28"/>
    <n v="1346.11"/>
    <x v="0"/>
    <s v="US"/>
    <s v="USD"/>
    <x v="2117"/>
    <n v="1308946136"/>
    <b v="0"/>
    <n v="17"/>
    <b v="1"/>
    <s v="music/indie rock"/>
    <n v="134.61099999999999"/>
    <n v="79.182941176470578"/>
    <x v="4"/>
    <s v="indie rock"/>
    <d v="2011-07-24T20:08:56"/>
    <x v="2118"/>
    <x v="1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x v="2118"/>
    <n v="1342494445"/>
    <b v="0"/>
    <n v="22"/>
    <b v="1"/>
    <s v="music/indie rock"/>
    <n v="100.75"/>
    <n v="91.590909090909093"/>
    <x v="4"/>
    <s v="indie rock"/>
    <d v="2012-08-16T03:07:25"/>
    <x v="2119"/>
    <x v="1"/>
  </r>
  <r>
    <n v="2120"/>
    <s v="Hearty Har Full Length Album"/>
    <s v="&lt;3_x000a_Coming in from outer space. Help Hearty Har record their 1st album!!"/>
    <x v="6"/>
    <n v="8070.43"/>
    <x v="0"/>
    <s v="US"/>
    <s v="USD"/>
    <x v="2119"/>
    <n v="1384384136"/>
    <b v="0"/>
    <n v="69"/>
    <b v="1"/>
    <s v="music/indie rock"/>
    <n v="100.880375"/>
    <n v="116.96275362318841"/>
    <x v="4"/>
    <s v="indie rock"/>
    <d v="2014-01-01T23:08:56"/>
    <x v="2120"/>
    <x v="539"/>
  </r>
  <r>
    <n v="2121"/>
    <s v="Legend of Decay"/>
    <s v="Join us on an epic journey to discover a millennia old secret which will change the world forever."/>
    <x v="63"/>
    <n v="284"/>
    <x v="2"/>
    <s v="CH"/>
    <s v="CHF"/>
    <x v="2120"/>
    <n v="1481564948"/>
    <b v="0"/>
    <n v="10"/>
    <b v="0"/>
    <s v="games/video games"/>
    <n v="0.56800000000000006"/>
    <n v="28.4"/>
    <x v="6"/>
    <s v="video games"/>
    <d v="2017-01-11T17:49:08"/>
    <x v="2121"/>
    <x v="1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x v="2121"/>
    <n v="1481181169"/>
    <b v="0"/>
    <n v="3"/>
    <b v="0"/>
    <s v="games/video games"/>
    <n v="0.38750000000000001"/>
    <n v="103.33333333333333"/>
    <x v="6"/>
    <s v="video games"/>
    <d v="2017-01-07T07:12:49"/>
    <x v="2122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x v="2122"/>
    <n v="1263982307"/>
    <b v="0"/>
    <n v="5"/>
    <b v="0"/>
    <s v="games/video games"/>
    <n v="10"/>
    <n v="10"/>
    <x v="6"/>
    <s v="video games"/>
    <d v="2010-03-15T06:59:00"/>
    <x v="2123"/>
    <x v="749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x v="2123"/>
    <n v="1286930435"/>
    <b v="0"/>
    <n v="5"/>
    <b v="0"/>
    <s v="games/video games"/>
    <n v="10.454545454545453"/>
    <n v="23"/>
    <x v="6"/>
    <s v="video games"/>
    <d v="2010-11-30T05:00:00"/>
    <x v="2124"/>
    <x v="75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x v="2124"/>
    <n v="1436142833"/>
    <b v="0"/>
    <n v="27"/>
    <b v="0"/>
    <s v="games/video games"/>
    <n v="1.4200000000000002"/>
    <n v="31.555555555555557"/>
    <x v="6"/>
    <s v="video games"/>
    <d v="2015-08-05T00:33:53"/>
    <x v="2125"/>
    <x v="1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x v="2125"/>
    <n v="1415488887"/>
    <b v="0"/>
    <n v="2"/>
    <b v="0"/>
    <s v="games/video games"/>
    <n v="0.05"/>
    <n v="5"/>
    <x v="6"/>
    <s v="video games"/>
    <d v="2014-12-08T23:21:27"/>
    <x v="2126"/>
    <x v="1"/>
  </r>
  <r>
    <n v="2127"/>
    <s v="Three Monkeys - Part 1: Into the Abyss"/>
    <s v="Three Monkeys is an audio adventure game for PC."/>
    <x v="89"/>
    <n v="8076"/>
    <x v="2"/>
    <s v="GB"/>
    <s v="GBP"/>
    <x v="2126"/>
    <n v="1423570063"/>
    <b v="0"/>
    <n v="236"/>
    <b v="0"/>
    <s v="games/video games"/>
    <n v="28.842857142857142"/>
    <n v="34.220338983050844"/>
    <x v="6"/>
    <s v="video games"/>
    <d v="2015-03-12T11:07:43"/>
    <x v="2127"/>
    <x v="22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x v="2127"/>
    <n v="1406140369"/>
    <b v="0"/>
    <n v="1"/>
    <b v="0"/>
    <s v="games/video games"/>
    <n v="0.16666666666666669"/>
    <n v="25"/>
    <x v="6"/>
    <s v="video games"/>
    <d v="2014-09-21T18:32:49"/>
    <x v="2128"/>
    <x v="14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x v="2128"/>
    <n v="1454978100"/>
    <b v="0"/>
    <n v="12"/>
    <b v="0"/>
    <s v="games/video games"/>
    <n v="11.799999999999999"/>
    <n v="19.666666666666668"/>
    <x v="6"/>
    <s v="video games"/>
    <d v="2016-03-10T00:35:00"/>
    <x v="2129"/>
    <x v="1"/>
  </r>
  <r>
    <n v="2130"/>
    <s v="Wondrous Adventures: A Kid's Game"/>
    <s v="You are the hero tasked to save your home from the villainous Sanword."/>
    <x v="247"/>
    <n v="85"/>
    <x v="2"/>
    <s v="US"/>
    <s v="USD"/>
    <x v="2129"/>
    <n v="1405130663"/>
    <b v="0"/>
    <n v="4"/>
    <b v="0"/>
    <s v="games/video games"/>
    <n v="0.20238095238095236"/>
    <n v="21.25"/>
    <x v="6"/>
    <s v="video games"/>
    <d v="2014-08-16T02:04:23"/>
    <x v="2130"/>
    <x v="6"/>
  </r>
  <r>
    <n v="2131"/>
    <s v="Scout's Honor"/>
    <s v="From frightened girl to empowered woman, Scout's Honor is a tale about facing your fears and overcoming odds."/>
    <x v="2"/>
    <n v="25"/>
    <x v="2"/>
    <s v="US"/>
    <s v="USD"/>
    <x v="2130"/>
    <n v="1434085091"/>
    <b v="0"/>
    <n v="3"/>
    <b v="0"/>
    <s v="games/video games"/>
    <n v="5"/>
    <n v="8.3333333333333339"/>
    <x v="6"/>
    <s v="video games"/>
    <d v="2015-07-12T04:58:11"/>
    <x v="2131"/>
    <x v="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x v="2131"/>
    <n v="1388835692"/>
    <b v="0"/>
    <n v="99"/>
    <b v="0"/>
    <s v="games/video games"/>
    <n v="2.1129899999999995"/>
    <n v="21.34333333333333"/>
    <x v="6"/>
    <s v="video games"/>
    <d v="2014-02-03T11:41:32"/>
    <x v="2132"/>
    <x v="1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x v="2132"/>
    <n v="1300328399"/>
    <b v="0"/>
    <n v="3"/>
    <b v="0"/>
    <s v="games/video games"/>
    <n v="1.6"/>
    <n v="5.333333333333333"/>
    <x v="6"/>
    <s v="video games"/>
    <d v="2011-04-24T06:59:00"/>
    <x v="2133"/>
    <x v="751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x v="2133"/>
    <n v="1364505391"/>
    <b v="0"/>
    <n v="3"/>
    <b v="0"/>
    <s v="games/video games"/>
    <n v="1.7333333333333332"/>
    <n v="34.666666666666664"/>
    <x v="6"/>
    <s v="video games"/>
    <d v="2013-04-27T21:16:31"/>
    <x v="2134"/>
    <x v="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x v="2134"/>
    <n v="1346800033"/>
    <b v="0"/>
    <n v="22"/>
    <b v="0"/>
    <s v="games/video games"/>
    <n v="9.56"/>
    <n v="21.727272727272727"/>
    <x v="6"/>
    <s v="video games"/>
    <d v="2012-10-04T23:07:13"/>
    <x v="2135"/>
    <x v="1"/>
  </r>
  <r>
    <n v="2136"/>
    <s v="Dark Paradise"/>
    <s v="A dark and twisted game with physiological madness and corruption as a man becomes the ultimate bio weapon."/>
    <x v="58"/>
    <n v="47.69"/>
    <x v="2"/>
    <s v="US"/>
    <s v="USD"/>
    <x v="2135"/>
    <n v="1379592786"/>
    <b v="0"/>
    <n v="4"/>
    <b v="0"/>
    <s v="games/video games"/>
    <n v="5.9612499999999999E-2"/>
    <n v="11.922499999999999"/>
    <x v="6"/>
    <s v="video games"/>
    <d v="2013-10-19T12:13:06"/>
    <x v="2136"/>
    <x v="1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x v="2136"/>
    <n v="1415212229"/>
    <b v="0"/>
    <n v="534"/>
    <b v="0"/>
    <s v="games/video games"/>
    <n v="28.405999999999999"/>
    <n v="26.59737827715356"/>
    <x v="6"/>
    <s v="video games"/>
    <d v="2014-12-05T18:30:29"/>
    <x v="2137"/>
    <x v="1"/>
  </r>
  <r>
    <n v="2138"/>
    <s v="Tales Of Tameria - Dawning Light"/>
    <s v="A game with a mixture of a few genres from RPG, Simulation and to adventure elements."/>
    <x v="28"/>
    <n v="128"/>
    <x v="2"/>
    <s v="GB"/>
    <s v="GBP"/>
    <x v="2137"/>
    <n v="1381364339"/>
    <b v="0"/>
    <n v="12"/>
    <b v="0"/>
    <s v="games/video games"/>
    <n v="12.8"/>
    <n v="10.666666666666666"/>
    <x v="6"/>
    <s v="video games"/>
    <d v="2013-11-09T01:18:59"/>
    <x v="2138"/>
    <x v="17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x v="2138"/>
    <n v="1475604008"/>
    <b v="0"/>
    <n v="56"/>
    <b v="0"/>
    <s v="games/video games"/>
    <n v="5.42"/>
    <n v="29.035714285714285"/>
    <x v="6"/>
    <s v="video games"/>
    <d v="2016-11-03T18:00:08"/>
    <x v="2139"/>
    <x v="1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x v="2139"/>
    <n v="1355342424"/>
    <b v="0"/>
    <n v="11"/>
    <b v="0"/>
    <s v="games/video games"/>
    <n v="0.11199999999999999"/>
    <n v="50.909090909090907"/>
    <x v="6"/>
    <s v="video games"/>
    <d v="2013-01-11T20:00:24"/>
    <x v="2140"/>
    <x v="1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x v="2140"/>
    <n v="1413351559"/>
    <b v="0"/>
    <n v="0"/>
    <b v="0"/>
    <s v="games/video games"/>
    <n v="0"/>
    <n v="0"/>
    <x v="6"/>
    <s v="video games"/>
    <d v="2014-11-14T06:39:19"/>
    <x v="2141"/>
    <x v="174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x v="2141"/>
    <n v="1449075010"/>
    <b v="0"/>
    <n v="12"/>
    <b v="0"/>
    <s v="games/video games"/>
    <n v="5.7238095238095239"/>
    <n v="50.083333333333336"/>
    <x v="6"/>
    <s v="video games"/>
    <d v="2015-12-30T16:50:10"/>
    <x v="2142"/>
    <x v="27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x v="2142"/>
    <n v="1275599812"/>
    <b v="0"/>
    <n v="5"/>
    <b v="0"/>
    <s v="games/video games"/>
    <n v="11.25"/>
    <n v="45"/>
    <x v="6"/>
    <s v="video games"/>
    <d v="2010-07-21T19:00:00"/>
    <x v="2143"/>
    <x v="752"/>
  </r>
  <r>
    <n v="2144"/>
    <s v="Project Starborn"/>
    <s v="A thousand community-built sandbox games (and more!) with a fully-customizable game engine."/>
    <x v="322"/>
    <n v="607"/>
    <x v="2"/>
    <s v="US"/>
    <s v="USD"/>
    <x v="2143"/>
    <n v="1376399240"/>
    <b v="0"/>
    <n v="24"/>
    <b v="0"/>
    <s v="games/video games"/>
    <n v="1.7098591549295776"/>
    <n v="25.291666666666668"/>
    <x v="6"/>
    <s v="video games"/>
    <d v="2013-09-14T13:07:20"/>
    <x v="2144"/>
    <x v="432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x v="2144"/>
    <n v="1382938914"/>
    <b v="0"/>
    <n v="89"/>
    <b v="0"/>
    <s v="games/video games"/>
    <n v="30.433333333333334"/>
    <n v="51.292134831460672"/>
    <x v="6"/>
    <s v="video games"/>
    <d v="2013-11-27T06:41:54"/>
    <x v="2145"/>
    <x v="17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x v="2145"/>
    <n v="1453997910"/>
    <b v="0"/>
    <n v="1"/>
    <b v="0"/>
    <s v="games/video games"/>
    <n v="0.02"/>
    <n v="1"/>
    <x v="6"/>
    <s v="video games"/>
    <d v="2016-02-11T16:18:30"/>
    <x v="2146"/>
    <x v="60"/>
  </r>
  <r>
    <n v="2147"/>
    <s v="Johnny Rocketfingers 3"/>
    <s v="A Point and Click Adventure on Steroids."/>
    <x v="303"/>
    <n v="2716"/>
    <x v="2"/>
    <s v="US"/>
    <s v="USD"/>
    <x v="2146"/>
    <n v="1413356748"/>
    <b v="0"/>
    <n v="55"/>
    <b v="0"/>
    <s v="games/video games"/>
    <n v="0.69641025641025645"/>
    <n v="49.381818181818183"/>
    <x v="6"/>
    <s v="video games"/>
    <d v="2014-11-16T08:05:48"/>
    <x v="2147"/>
    <x v="411"/>
  </r>
  <r>
    <n v="2148"/>
    <s v="ZomBlock's"/>
    <s v="zomblock's is a online zombie survival game where you can craft new weapons,find food and water to keep yourself alive."/>
    <x v="213"/>
    <n v="2"/>
    <x v="2"/>
    <s v="GB"/>
    <s v="GBP"/>
    <x v="2147"/>
    <n v="1425404182"/>
    <b v="0"/>
    <n v="2"/>
    <b v="0"/>
    <s v="games/video games"/>
    <n v="2"/>
    <n v="1"/>
    <x v="6"/>
    <s v="video games"/>
    <d v="2015-04-02T16:36:22"/>
    <x v="2148"/>
    <x v="753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x v="2148"/>
    <n v="1277512556"/>
    <b v="0"/>
    <n v="0"/>
    <b v="0"/>
    <s v="games/video games"/>
    <n v="0"/>
    <n v="0"/>
    <x v="6"/>
    <s v="video games"/>
    <d v="2010-07-31T00:00:00"/>
    <x v="2149"/>
    <x v="754"/>
  </r>
  <r>
    <n v="2150"/>
    <s v="The Unknown Door"/>
    <s v="A pixel styled open world detective game."/>
    <x v="63"/>
    <n v="405"/>
    <x v="2"/>
    <s v="NO"/>
    <s v="NOK"/>
    <x v="2149"/>
    <n v="1465800599"/>
    <b v="0"/>
    <n v="4"/>
    <b v="0"/>
    <s v="games/video games"/>
    <n v="0.80999999999999994"/>
    <n v="101.25"/>
    <x v="6"/>
    <s v="video games"/>
    <d v="2016-07-13T06:49:59"/>
    <x v="2150"/>
    <x v="1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x v="2150"/>
    <n v="1464639614"/>
    <b v="0"/>
    <n v="6"/>
    <b v="0"/>
    <s v="games/video games"/>
    <n v="0.26222222222222225"/>
    <n v="19.666666666666668"/>
    <x v="6"/>
    <s v="video games"/>
    <d v="2016-06-29T20:20:14"/>
    <x v="2151"/>
    <x v="1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x v="2151"/>
    <n v="1392321509"/>
    <b v="0"/>
    <n v="4"/>
    <b v="0"/>
    <s v="games/video games"/>
    <n v="0.16666666666666669"/>
    <n v="12.5"/>
    <x v="6"/>
    <s v="video games"/>
    <d v="2014-03-15T18:58:29"/>
    <x v="2152"/>
    <x v="22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x v="2152"/>
    <n v="1417470718"/>
    <b v="0"/>
    <n v="4"/>
    <b v="0"/>
    <s v="games/video games"/>
    <n v="9.124454880912446E-3"/>
    <n v="8.5"/>
    <x v="6"/>
    <s v="video games"/>
    <d v="2015-01-10T07:59:00"/>
    <x v="2153"/>
    <x v="755"/>
  </r>
  <r>
    <n v="2154"/>
    <s v="Demigods - Rise of the Children - Part 1 (Design)"/>
    <s v="A Real Time Strategy game based on Greek mythology in a fictional world."/>
    <x v="49"/>
    <n v="2"/>
    <x v="2"/>
    <s v="US"/>
    <s v="USD"/>
    <x v="2153"/>
    <n v="1389193827"/>
    <b v="0"/>
    <n v="2"/>
    <b v="0"/>
    <s v="games/video games"/>
    <n v="0.8"/>
    <n v="1"/>
    <x v="6"/>
    <s v="video games"/>
    <d v="2014-01-28T15:10:27"/>
    <x v="2154"/>
    <x v="52"/>
  </r>
  <r>
    <n v="2155"/>
    <s v="VoxelMaze"/>
    <s v="A Level Editor, Turned up to eleven. Infinite creativity in one package, solo or with up to 16 of your friends."/>
    <x v="10"/>
    <n v="115"/>
    <x v="2"/>
    <s v="GB"/>
    <s v="GBP"/>
    <x v="2154"/>
    <n v="1456854985"/>
    <b v="0"/>
    <n v="5"/>
    <b v="0"/>
    <s v="games/video games"/>
    <n v="2.2999999999999998"/>
    <n v="23"/>
    <x v="6"/>
    <s v="video games"/>
    <d v="2016-03-31T16:56:25"/>
    <x v="2155"/>
    <x v="22"/>
  </r>
  <r>
    <n v="2156"/>
    <s v="Beyond Black Space"/>
    <s v="Captain and manage your ship along with your crew in this deep space adventure! (PC/Linux/Mac)"/>
    <x v="324"/>
    <n v="1493"/>
    <x v="2"/>
    <s v="US"/>
    <s v="USD"/>
    <x v="2155"/>
    <n v="1375475406"/>
    <b v="0"/>
    <n v="83"/>
    <b v="0"/>
    <s v="games/video games"/>
    <n v="2.6660714285714282"/>
    <n v="17.987951807228917"/>
    <x v="6"/>
    <s v="video games"/>
    <d v="2013-09-16T20:30:06"/>
    <x v="2156"/>
    <x v="26"/>
  </r>
  <r>
    <n v="2157"/>
    <s v="Nin"/>
    <s v="Gamers and 90's fans unite in this small tale of epic proportions!"/>
    <x v="96"/>
    <n v="21144"/>
    <x v="2"/>
    <s v="US"/>
    <s v="USD"/>
    <x v="2156"/>
    <n v="1479684783"/>
    <b v="0"/>
    <n v="57"/>
    <b v="0"/>
    <s v="games/video games"/>
    <n v="28.192"/>
    <n v="370.94736842105266"/>
    <x v="6"/>
    <s v="video games"/>
    <d v="2016-12-23T07:59:00"/>
    <x v="2157"/>
    <x v="756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x v="2157"/>
    <n v="1356121774"/>
    <b v="0"/>
    <n v="311"/>
    <b v="0"/>
    <s v="games/video games"/>
    <n v="6.5900366666666672"/>
    <n v="63.569485530546629"/>
    <x v="6"/>
    <s v="video games"/>
    <d v="2013-02-04T20:29:34"/>
    <x v="2158"/>
    <x v="26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x v="2158"/>
    <n v="1308245574"/>
    <b v="0"/>
    <n v="2"/>
    <b v="0"/>
    <s v="games/video games"/>
    <n v="0.72222222222222221"/>
    <n v="13"/>
    <x v="6"/>
    <s v="video games"/>
    <d v="2011-07-16T17:32:54"/>
    <x v="2159"/>
    <x v="1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x v="2159"/>
    <n v="1334855105"/>
    <b v="0"/>
    <n v="16"/>
    <b v="0"/>
    <s v="games/video games"/>
    <n v="0.85000000000000009"/>
    <n v="5.3125"/>
    <x v="6"/>
    <s v="video games"/>
    <d v="2012-05-19T17:05:05"/>
    <x v="2160"/>
    <x v="1"/>
  </r>
  <r>
    <n v="2161"/>
    <s v="CallMeGhost DEBUT ALBUM preorder!"/>
    <s v="We're trying to fund hard copies of our debut album!"/>
    <x v="44"/>
    <n v="463"/>
    <x v="0"/>
    <s v="US"/>
    <s v="USD"/>
    <x v="2160"/>
    <n v="1440448059"/>
    <b v="0"/>
    <n v="13"/>
    <b v="1"/>
    <s v="music/rock"/>
    <n v="115.75"/>
    <n v="35.615384615384613"/>
    <x v="4"/>
    <s v="rock"/>
    <d v="2015-09-23T20:27:39"/>
    <x v="2161"/>
    <x v="1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x v="2161"/>
    <n v="1403547791"/>
    <b v="0"/>
    <n v="58"/>
    <b v="1"/>
    <s v="music/rock"/>
    <n v="112.26666666666667"/>
    <n v="87.103448275862064"/>
    <x v="4"/>
    <s v="rock"/>
    <d v="2014-07-24T18:23:11"/>
    <x v="2162"/>
    <x v="106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x v="2162"/>
    <n v="1429306520"/>
    <b v="0"/>
    <n v="44"/>
    <b v="1"/>
    <s v="music/rock"/>
    <n v="132.20000000000002"/>
    <n v="75.11363636363636"/>
    <x v="4"/>
    <s v="rock"/>
    <d v="2015-06-08T03:50:00"/>
    <x v="2163"/>
    <x v="757"/>
  </r>
  <r>
    <n v="2164"/>
    <s v="Rosaline debut record"/>
    <s v="South Florida roots country/rock outfit's long awaited debut record"/>
    <x v="62"/>
    <n v="5645"/>
    <x v="0"/>
    <s v="US"/>
    <s v="USD"/>
    <x v="2163"/>
    <n v="1464196414"/>
    <b v="0"/>
    <n v="83"/>
    <b v="1"/>
    <s v="music/rock"/>
    <n v="102.63636363636364"/>
    <n v="68.01204819277109"/>
    <x v="4"/>
    <s v="rock"/>
    <d v="2016-06-25T03:59:00"/>
    <x v="2164"/>
    <x v="758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x v="2164"/>
    <n v="1457539235"/>
    <b v="0"/>
    <n v="117"/>
    <b v="1"/>
    <s v="music/rock"/>
    <n v="138.64000000000001"/>
    <n v="29.623931623931625"/>
    <x v="4"/>
    <s v="rock"/>
    <d v="2016-04-08T15:00:35"/>
    <x v="2165"/>
    <x v="2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x v="2165"/>
    <n v="1413922018"/>
    <b v="0"/>
    <n v="32"/>
    <b v="1"/>
    <s v="music/rock"/>
    <n v="146.6"/>
    <n v="91.625"/>
    <x v="4"/>
    <s v="rock"/>
    <d v="2014-12-05T21:06:58"/>
    <x v="2166"/>
    <x v="73"/>
  </r>
  <r>
    <n v="2167"/>
    <s v="Planes and Planets needs to get their EP finished!!"/>
    <s v="We need YOUR HELP to take one more step to this make release sound amazing!"/>
    <x v="325"/>
    <n v="180"/>
    <x v="0"/>
    <s v="US"/>
    <s v="USD"/>
    <x v="2166"/>
    <n v="1346463337"/>
    <b v="0"/>
    <n v="8"/>
    <b v="1"/>
    <s v="music/rock"/>
    <n v="120"/>
    <n v="22.5"/>
    <x v="4"/>
    <s v="rock"/>
    <d v="2012-09-15T01:35:37"/>
    <x v="2167"/>
    <x v="60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x v="2167"/>
    <n v="1484058261"/>
    <b v="0"/>
    <n v="340"/>
    <b v="1"/>
    <s v="music/rock"/>
    <n v="121.5816111111111"/>
    <n v="64.366735294117646"/>
    <x v="4"/>
    <s v="rock"/>
    <d v="2017-02-10T05:00:00"/>
    <x v="2168"/>
    <x v="759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x v="2168"/>
    <n v="1488214151"/>
    <b v="0"/>
    <n v="7"/>
    <b v="1"/>
    <s v="music/rock"/>
    <n v="100"/>
    <n v="21.857142857142858"/>
    <x v="4"/>
    <s v="rock"/>
    <d v="2017-03-02T16:49:11"/>
    <x v="2169"/>
    <x v="760"/>
  </r>
  <r>
    <n v="2170"/>
    <s v="STETSON'S NEW EP"/>
    <s v="We are a hard rock band from Northern California trying to raise $350 for our next EP. Be a part of our journey!"/>
    <x v="18"/>
    <n v="633"/>
    <x v="0"/>
    <s v="US"/>
    <s v="USD"/>
    <x v="2169"/>
    <n v="1436810422"/>
    <b v="0"/>
    <n v="19"/>
    <b v="1"/>
    <s v="music/rock"/>
    <n v="180.85714285714286"/>
    <n v="33.315789473684212"/>
    <x v="4"/>
    <s v="rock"/>
    <d v="2015-08-22T18:00:22"/>
    <x v="2170"/>
    <x v="4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x v="2170"/>
    <n v="1431903495"/>
    <b v="0"/>
    <n v="47"/>
    <b v="1"/>
    <s v="music/rock"/>
    <n v="106.075"/>
    <n v="90.276595744680847"/>
    <x v="4"/>
    <s v="rock"/>
    <d v="2015-06-22T05:00:00"/>
    <x v="2171"/>
    <x v="761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x v="2171"/>
    <n v="1426773320"/>
    <b v="0"/>
    <n v="13"/>
    <b v="1"/>
    <s v="music/rock"/>
    <n v="100"/>
    <n v="76.92307692307692"/>
    <x v="4"/>
    <s v="rock"/>
    <d v="2015-04-18T13:55:20"/>
    <x v="2172"/>
    <x v="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x v="2172"/>
    <n v="1376066243"/>
    <b v="0"/>
    <n v="90"/>
    <b v="1"/>
    <s v="music/rock"/>
    <n v="126.92857142857143"/>
    <n v="59.233333333333334"/>
    <x v="4"/>
    <s v="rock"/>
    <d v="2013-09-10T03:59:00"/>
    <x v="2173"/>
    <x v="762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x v="2173"/>
    <n v="1459861307"/>
    <b v="0"/>
    <n v="63"/>
    <b v="1"/>
    <s v="music/rock"/>
    <n v="102.97499999999999"/>
    <n v="65.38095238095238"/>
    <x v="4"/>
    <s v="rock"/>
    <d v="2016-05-05T13:01:47"/>
    <x v="2174"/>
    <x v="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x v="2174"/>
    <n v="1468455186"/>
    <b v="0"/>
    <n v="26"/>
    <b v="1"/>
    <s v="music/rock"/>
    <n v="250"/>
    <n v="67.307692307692307"/>
    <x v="4"/>
    <s v="rock"/>
    <d v="2016-07-21T00:13:06"/>
    <x v="2175"/>
    <x v="410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x v="2175"/>
    <n v="1427987509"/>
    <b v="0"/>
    <n v="71"/>
    <b v="1"/>
    <s v="music/rock"/>
    <n v="126.02"/>
    <n v="88.74647887323944"/>
    <x v="4"/>
    <s v="rock"/>
    <d v="2015-05-02T15:11:49"/>
    <x v="2176"/>
    <x v="1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x v="2176"/>
    <n v="1463032867"/>
    <b v="0"/>
    <n v="38"/>
    <b v="1"/>
    <s v="music/rock"/>
    <n v="100.12"/>
    <n v="65.868421052631575"/>
    <x v="4"/>
    <s v="rock"/>
    <d v="2016-06-06T06:01:07"/>
    <x v="2177"/>
    <x v="36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x v="2177"/>
    <n v="1482160597"/>
    <b v="0"/>
    <n v="859"/>
    <b v="1"/>
    <s v="music/rock"/>
    <n v="138.64000000000001"/>
    <n v="40.349243306169967"/>
    <x v="4"/>
    <s v="rock"/>
    <d v="2017-01-18T15:16:37"/>
    <x v="2178"/>
    <x v="1"/>
  </r>
  <r>
    <n v="2179"/>
    <s v="Woodhouse EP"/>
    <s v="Woodhouse is making an EP!  If you are a fan of whiskey and loud guitars, contribute to the cause!"/>
    <x v="28"/>
    <n v="1614"/>
    <x v="0"/>
    <s v="US"/>
    <s v="USD"/>
    <x v="2178"/>
    <n v="1426133192"/>
    <b v="0"/>
    <n v="21"/>
    <b v="1"/>
    <s v="music/rock"/>
    <n v="161.4"/>
    <n v="76.857142857142861"/>
    <x v="4"/>
    <s v="rock"/>
    <d v="2015-04-11T04:06:32"/>
    <x v="2179"/>
    <x v="1"/>
  </r>
  <r>
    <n v="2180"/>
    <s v="FOUR STAR MARY &quot;PIECES&quot;"/>
    <s v="Help fund the new record by independent alternative rockers FOUR STAR MARY &quot;PIECES&quot;"/>
    <x v="10"/>
    <n v="5359.21"/>
    <x v="0"/>
    <s v="US"/>
    <s v="USD"/>
    <x v="2179"/>
    <n v="1443801868"/>
    <b v="0"/>
    <n v="78"/>
    <b v="1"/>
    <s v="music/rock"/>
    <n v="107.18419999999999"/>
    <n v="68.707820512820518"/>
    <x v="4"/>
    <s v="rock"/>
    <d v="2015-11-13T17:04:28"/>
    <x v="2180"/>
    <x v="86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x v="2180"/>
    <n v="1486426053"/>
    <b v="0"/>
    <n v="53"/>
    <b v="1"/>
    <s v="games/tabletop games"/>
    <n v="153.1"/>
    <n v="57.773584905660378"/>
    <x v="6"/>
    <s v="tabletop games"/>
    <d v="2017-02-21T00:07:33"/>
    <x v="2181"/>
    <x v="60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x v="2181"/>
    <n v="1409261825"/>
    <b v="0"/>
    <n v="356"/>
    <b v="1"/>
    <s v="games/tabletop games"/>
    <n v="524.16666666666663"/>
    <n v="44.171348314606739"/>
    <x v="6"/>
    <s v="tabletop games"/>
    <d v="2014-10-02T21:37:05"/>
    <x v="2182"/>
    <x v="6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x v="2182"/>
    <n v="1484037977"/>
    <b v="0"/>
    <n v="279"/>
    <b v="1"/>
    <s v="games/tabletop games"/>
    <n v="489.27777777777777"/>
    <n v="31.566308243727597"/>
    <x v="6"/>
    <s v="tabletop games"/>
    <d v="2017-02-09T05:00:00"/>
    <x v="2183"/>
    <x v="763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x v="2183"/>
    <n v="1452530041"/>
    <b v="1"/>
    <n v="266"/>
    <b v="1"/>
    <s v="games/tabletop games"/>
    <n v="284.74"/>
    <n v="107.04511278195488"/>
    <x v="6"/>
    <s v="tabletop games"/>
    <d v="2016-01-25T16:00:00"/>
    <x v="2184"/>
    <x v="764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x v="2184"/>
    <n v="1360830239"/>
    <b v="0"/>
    <n v="623"/>
    <b v="1"/>
    <s v="games/tabletop games"/>
    <n v="1856.97"/>
    <n v="149.03451043338683"/>
    <x v="6"/>
    <s v="tabletop games"/>
    <d v="2013-03-26T08:23:59"/>
    <x v="2185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x v="2185"/>
    <n v="1470062743"/>
    <b v="0"/>
    <n v="392"/>
    <b v="1"/>
    <s v="games/tabletop games"/>
    <n v="109.67499999999998"/>
    <n v="55.956632653061227"/>
    <x v="6"/>
    <s v="tabletop games"/>
    <d v="2016-09-07T02:00:00"/>
    <x v="2186"/>
    <x v="765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x v="2186"/>
    <n v="1425531666"/>
    <b v="1"/>
    <n v="3562"/>
    <b v="1"/>
    <s v="games/tabletop games"/>
    <n v="1014.6425"/>
    <n v="56.970381807973048"/>
    <x v="6"/>
    <s v="tabletop games"/>
    <d v="2015-04-03T03:59:00"/>
    <x v="2187"/>
    <x v="76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x v="2187"/>
    <n v="1474380241"/>
    <b v="0"/>
    <n v="514"/>
    <b v="1"/>
    <s v="games/tabletop games"/>
    <n v="412.17692027666544"/>
    <n v="44.056420233463037"/>
    <x v="6"/>
    <s v="tabletop games"/>
    <d v="2016-10-25T17:00:00"/>
    <x v="2188"/>
    <x v="767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x v="2188"/>
    <n v="1460055300"/>
    <b v="0"/>
    <n v="88"/>
    <b v="1"/>
    <s v="games/tabletop games"/>
    <n v="503.25"/>
    <n v="68.625"/>
    <x v="6"/>
    <s v="tabletop games"/>
    <d v="2016-04-21T22:00:00"/>
    <x v="2189"/>
    <x v="768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x v="2189"/>
    <n v="1455721204"/>
    <b v="0"/>
    <n v="537"/>
    <b v="1"/>
    <s v="games/tabletop games"/>
    <n v="184.61052631578946"/>
    <n v="65.318435754189949"/>
    <x v="6"/>
    <s v="tabletop games"/>
    <d v="2016-03-23T06:59:00"/>
    <x v="2190"/>
    <x v="769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x v="2190"/>
    <n v="1486065627"/>
    <b v="0"/>
    <n v="25"/>
    <b v="1"/>
    <s v="games/tabletop games"/>
    <n v="119.73333333333333"/>
    <n v="35.92"/>
    <x v="6"/>
    <s v="tabletop games"/>
    <d v="2017-02-14T20:00:27"/>
    <x v="2191"/>
    <x v="635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x v="2191"/>
    <n v="1479414344"/>
    <b v="0"/>
    <n v="3238"/>
    <b v="1"/>
    <s v="games/tabletop games"/>
    <n v="1081.2401666666667"/>
    <n v="40.070667078443485"/>
    <x v="6"/>
    <s v="tabletop games"/>
    <d v="2016-12-15T23:00:00"/>
    <x v="2192"/>
    <x v="77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x v="2192"/>
    <n v="1477043072"/>
    <b v="0"/>
    <n v="897"/>
    <b v="1"/>
    <s v="games/tabletop games"/>
    <n v="452.37333333333333"/>
    <n v="75.647714604236342"/>
    <x v="6"/>
    <s v="tabletop games"/>
    <d v="2016-11-21T04:59:00"/>
    <x v="2193"/>
    <x v="771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x v="2193"/>
    <n v="1456423890"/>
    <b v="0"/>
    <n v="878"/>
    <b v="1"/>
    <s v="games/tabletop games"/>
    <n v="537.37"/>
    <n v="61.203872437357631"/>
    <x v="6"/>
    <s v="tabletop games"/>
    <d v="2016-03-26T17:11:30"/>
    <x v="2194"/>
    <x v="22"/>
  </r>
  <r>
    <n v="2195"/>
    <s v="Purgatoria: City of Angels"/>
    <s v="A gritty, noir tabletop RPG with a fast-paced combo-based battle system."/>
    <x v="210"/>
    <n v="5535"/>
    <x v="0"/>
    <s v="US"/>
    <s v="USD"/>
    <x v="2194"/>
    <n v="1436725900"/>
    <b v="0"/>
    <n v="115"/>
    <b v="1"/>
    <s v="games/tabletop games"/>
    <n v="120.32608695652173"/>
    <n v="48.130434782608695"/>
    <x v="6"/>
    <s v="tabletop games"/>
    <d v="2015-08-11T18:31:40"/>
    <x v="2195"/>
    <x v="1"/>
  </r>
  <r>
    <n v="2196"/>
    <s v="LACORSA Grand Prix Game (relaunch)"/>
    <s v="Race your friends in style with this classic Grand Prix game."/>
    <x v="32"/>
    <n v="15937"/>
    <x v="0"/>
    <s v="US"/>
    <s v="USD"/>
    <x v="2195"/>
    <n v="1478000502"/>
    <b v="0"/>
    <n v="234"/>
    <b v="1"/>
    <s v="games/tabletop games"/>
    <n v="113.83571428571429"/>
    <n v="68.106837606837601"/>
    <x v="6"/>
    <s v="tabletop games"/>
    <d v="2016-12-02T07:00:00"/>
    <x v="2196"/>
    <x v="77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x v="2196"/>
    <n v="1422540059"/>
    <b v="0"/>
    <n v="4330"/>
    <b v="1"/>
    <s v="games/tabletop games"/>
    <n v="951.03109999999992"/>
    <n v="65.891300230946882"/>
    <x v="6"/>
    <s v="tabletop games"/>
    <d v="2015-02-28T14:00:59"/>
    <x v="2197"/>
    <x v="1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x v="2197"/>
    <n v="1444911600"/>
    <b v="0"/>
    <n v="651"/>
    <b v="1"/>
    <s v="games/tabletop games"/>
    <n v="132.89249999999998"/>
    <n v="81.654377880184327"/>
    <x v="6"/>
    <s v="tabletop games"/>
    <d v="2015-11-14T13:20:00"/>
    <x v="2198"/>
    <x v="13"/>
  </r>
  <r>
    <n v="2199"/>
    <s v="Decadolo. Flip it!"/>
    <s v="A new strategic board game designed to flip out your opponent."/>
    <x v="7"/>
    <n v="13228"/>
    <x v="0"/>
    <s v="IE"/>
    <s v="EUR"/>
    <x v="2198"/>
    <n v="1442311198"/>
    <b v="1"/>
    <n v="251"/>
    <b v="1"/>
    <s v="games/tabletop games"/>
    <n v="146.97777777777779"/>
    <n v="52.701195219123505"/>
    <x v="6"/>
    <s v="tabletop games"/>
    <d v="2015-10-15T09:59:58"/>
    <x v="2199"/>
    <x v="1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x v="2199"/>
    <n v="1433775668"/>
    <b v="0"/>
    <n v="263"/>
    <b v="1"/>
    <s v="games/tabletop games"/>
    <n v="542.15"/>
    <n v="41.228136882129277"/>
    <x v="6"/>
    <s v="tabletop games"/>
    <d v="2015-07-06T03:00:00"/>
    <x v="2200"/>
    <x v="773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x v="2200"/>
    <n v="1357157965"/>
    <b v="0"/>
    <n v="28"/>
    <b v="1"/>
    <s v="music/electronic music"/>
    <n v="382.71818181818185"/>
    <n v="15.035357142857142"/>
    <x v="4"/>
    <s v="electronic music"/>
    <d v="2013-01-16T20:19:25"/>
    <x v="2201"/>
    <x v="60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x v="2201"/>
    <n v="1349209368"/>
    <b v="0"/>
    <n v="721"/>
    <b v="1"/>
    <s v="music/electronic music"/>
    <n v="704.18124999999998"/>
    <n v="39.066920943134534"/>
    <x v="4"/>
    <s v="electronic music"/>
    <d v="2012-11-01T20:22:48"/>
    <x v="2202"/>
    <x v="1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x v="2202"/>
    <n v="1440535082"/>
    <b v="0"/>
    <n v="50"/>
    <b v="1"/>
    <s v="music/electronic music"/>
    <n v="109.55"/>
    <n v="43.82"/>
    <x v="4"/>
    <s v="electronic music"/>
    <d v="2015-09-24T20:38:02"/>
    <x v="2203"/>
    <x v="1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x v="2203"/>
    <n v="1360222119"/>
    <b v="0"/>
    <n v="73"/>
    <b v="1"/>
    <s v="music/electronic music"/>
    <n v="132.86666666666667"/>
    <n v="27.301369863013697"/>
    <x v="4"/>
    <s v="electronic music"/>
    <d v="2013-03-09T07:28:39"/>
    <x v="2204"/>
    <x v="1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x v="2204"/>
    <n v="1335987789"/>
    <b v="0"/>
    <n v="27"/>
    <b v="1"/>
    <s v="music/electronic music"/>
    <n v="152"/>
    <n v="42.222222222222221"/>
    <x v="4"/>
    <s v="electronic music"/>
    <d v="2012-06-01T19:43:09"/>
    <x v="2205"/>
    <x v="1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x v="2205"/>
    <n v="1333001424"/>
    <b v="0"/>
    <n v="34"/>
    <b v="1"/>
    <s v="music/electronic music"/>
    <n v="102.72727272727273"/>
    <n v="33.235294117647058"/>
    <x v="4"/>
    <s v="electronic music"/>
    <d v="2012-04-16T06:10:24"/>
    <x v="2206"/>
    <x v="18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x v="2206"/>
    <n v="1381984773"/>
    <b v="0"/>
    <n v="7"/>
    <b v="1"/>
    <s v="music/electronic music"/>
    <n v="100"/>
    <n v="285.71428571428572"/>
    <x v="4"/>
    <s v="electronic music"/>
    <d v="2013-11-16T05:39:33"/>
    <x v="2207"/>
    <x v="1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x v="2207"/>
    <n v="1328649026"/>
    <b v="0"/>
    <n v="24"/>
    <b v="1"/>
    <s v="music/electronic music"/>
    <n v="101.6"/>
    <n v="42.333333333333336"/>
    <x v="4"/>
    <s v="electronic music"/>
    <d v="2012-04-07T04:00:00"/>
    <x v="2208"/>
    <x v="774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x v="2208"/>
    <n v="1396524644"/>
    <b v="0"/>
    <n v="15"/>
    <b v="1"/>
    <s v="music/electronic music"/>
    <n v="150.80000000000001"/>
    <n v="50.266666666666666"/>
    <x v="4"/>
    <s v="electronic music"/>
    <d v="2014-04-14T23:00:00"/>
    <x v="2209"/>
    <x v="77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x v="2209"/>
    <n v="1329442510"/>
    <b v="0"/>
    <n v="72"/>
    <b v="1"/>
    <s v="music/electronic music"/>
    <n v="111.425"/>
    <n v="61.902777777777779"/>
    <x v="4"/>
    <s v="electronic music"/>
    <d v="2012-04-14T17:36:00"/>
    <x v="2210"/>
    <x v="776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x v="2210"/>
    <n v="1395168625"/>
    <b v="0"/>
    <n v="120"/>
    <b v="1"/>
    <s v="music/electronic music"/>
    <n v="195.6"/>
    <n v="40.75"/>
    <x v="4"/>
    <s v="electronic music"/>
    <d v="2014-04-10T06:59:00"/>
    <x v="2211"/>
    <x v="777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x v="2211"/>
    <n v="1380650177"/>
    <b v="0"/>
    <n v="123"/>
    <b v="1"/>
    <s v="music/electronic music"/>
    <n v="114.38333333333333"/>
    <n v="55.796747967479675"/>
    <x v="4"/>
    <s v="electronic music"/>
    <d v="2013-11-04T01:00:00"/>
    <x v="2212"/>
    <x v="778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x v="2212"/>
    <n v="1429127379"/>
    <b v="0"/>
    <n v="1"/>
    <b v="1"/>
    <s v="music/electronic music"/>
    <n v="200"/>
    <n v="10"/>
    <x v="4"/>
    <s v="electronic music"/>
    <d v="2015-05-15T19:49:39"/>
    <x v="2213"/>
    <x v="1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x v="2213"/>
    <n v="1389121248"/>
    <b v="0"/>
    <n v="24"/>
    <b v="1"/>
    <s v="music/electronic music"/>
    <n v="292.50166666666667"/>
    <n v="73.125416666666666"/>
    <x v="4"/>
    <s v="electronic music"/>
    <d v="2014-02-06T19:00:48"/>
    <x v="2214"/>
    <x v="1"/>
  </r>
  <r>
    <n v="2215"/>
    <s v="&quot;Something to See, Not to Say&quot; - Anemometer's First EP Album"/>
    <s v="Ambient Electro Grind-fest!"/>
    <x v="131"/>
    <n v="860"/>
    <x v="0"/>
    <s v="US"/>
    <s v="USD"/>
    <x v="2214"/>
    <n v="1329671572"/>
    <b v="0"/>
    <n v="33"/>
    <b v="1"/>
    <s v="music/electronic music"/>
    <n v="156.36363636363637"/>
    <n v="26.060606060606062"/>
    <x v="4"/>
    <s v="electronic music"/>
    <d v="2012-03-13T06:59:00"/>
    <x v="2215"/>
    <x v="779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x v="2215"/>
    <n v="1436464945"/>
    <b v="0"/>
    <n v="14"/>
    <b v="1"/>
    <s v="music/electronic music"/>
    <n v="105.66666666666666"/>
    <n v="22.642857142857142"/>
    <x v="4"/>
    <s v="electronic music"/>
    <d v="2015-07-23T18:02:25"/>
    <x v="2216"/>
    <x v="6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x v="2216"/>
    <n v="1445539113"/>
    <b v="0"/>
    <n v="9"/>
    <b v="1"/>
    <s v="music/electronic music"/>
    <n v="101.19047619047619"/>
    <n v="47.222222222222221"/>
    <x v="4"/>
    <s v="electronic music"/>
    <d v="2015-11-02T08:00:00"/>
    <x v="2217"/>
    <x v="78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x v="2217"/>
    <n v="1344281383"/>
    <b v="0"/>
    <n v="76"/>
    <b v="1"/>
    <s v="music/electronic music"/>
    <n v="122.833"/>
    <n v="32.324473684210524"/>
    <x v="4"/>
    <s v="electronic music"/>
    <d v="2012-08-29T00:00:00"/>
    <x v="2218"/>
    <x v="781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x v="2218"/>
    <n v="1437412512"/>
    <b v="0"/>
    <n v="19"/>
    <b v="1"/>
    <s v="music/electronic music"/>
    <n v="101.49999999999999"/>
    <n v="53.421052631578945"/>
    <x v="4"/>
    <s v="electronic music"/>
    <d v="2015-08-19T17:15:12"/>
    <x v="2219"/>
    <x v="1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x v="2219"/>
    <n v="1372296436"/>
    <b v="0"/>
    <n v="69"/>
    <b v="1"/>
    <s v="music/electronic music"/>
    <n v="101.14285714285714"/>
    <n v="51.304347826086953"/>
    <x v="4"/>
    <s v="electronic music"/>
    <d v="2013-07-27T01:27:16"/>
    <x v="2220"/>
    <x v="1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x v="2220"/>
    <n v="1458748809"/>
    <b v="0"/>
    <n v="218"/>
    <b v="1"/>
    <s v="games/tabletop games"/>
    <n v="108.11999999999999"/>
    <n v="37.197247706422019"/>
    <x v="6"/>
    <s v="tabletop games"/>
    <d v="2016-04-23T00:00:00"/>
    <x v="2221"/>
    <x v="78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x v="2221"/>
    <n v="1325184847"/>
    <b v="0"/>
    <n v="30"/>
    <b v="1"/>
    <s v="games/tabletop games"/>
    <n v="162.6"/>
    <n v="27.1"/>
    <x v="6"/>
    <s v="tabletop games"/>
    <d v="2012-01-28T18:54:07"/>
    <x v="2222"/>
    <x v="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x v="2222"/>
    <n v="1432826568"/>
    <b v="0"/>
    <n v="100"/>
    <b v="1"/>
    <s v="games/tabletop games"/>
    <n v="105.80000000000001"/>
    <n v="206.31"/>
    <x v="6"/>
    <s v="tabletop games"/>
    <d v="2015-06-27T15:22:48"/>
    <x v="2223"/>
    <x v="1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x v="2223"/>
    <n v="1475337675"/>
    <b v="0"/>
    <n v="296"/>
    <b v="1"/>
    <s v="games/tabletop games"/>
    <n v="243.15000000000003"/>
    <n v="82.145270270270274"/>
    <x v="6"/>
    <s v="tabletop games"/>
    <d v="2016-10-29T19:00:00"/>
    <x v="2224"/>
    <x v="783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x v="2224"/>
    <n v="1408734015"/>
    <b v="0"/>
    <n v="1204"/>
    <b v="1"/>
    <s v="games/tabletop games"/>
    <n v="944.83338095238094"/>
    <n v="164.79651993355483"/>
    <x v="6"/>
    <s v="tabletop games"/>
    <d v="2014-09-21T19:00:15"/>
    <x v="2225"/>
    <x v="1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x v="2225"/>
    <n v="1452625822"/>
    <b v="0"/>
    <n v="321"/>
    <b v="1"/>
    <s v="games/tabletop games"/>
    <n v="108.46283333333334"/>
    <n v="60.820280373831778"/>
    <x v="6"/>
    <s v="tabletop games"/>
    <d v="2016-02-12T04:59:00"/>
    <x v="2226"/>
    <x v="784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x v="2226"/>
    <n v="1381778555"/>
    <b v="0"/>
    <n v="301"/>
    <b v="1"/>
    <s v="games/tabletop games"/>
    <n v="157.37692307692308"/>
    <n v="67.970099667774093"/>
    <x v="6"/>
    <s v="tabletop games"/>
    <d v="2013-11-13T20:22:35"/>
    <x v="2227"/>
    <x v="13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x v="2227"/>
    <n v="1437115236"/>
    <b v="0"/>
    <n v="144"/>
    <b v="1"/>
    <s v="games/tabletop games"/>
    <n v="1174.49"/>
    <n v="81.561805555555551"/>
    <x v="6"/>
    <s v="tabletop games"/>
    <d v="2015-08-16T06:40:36"/>
    <x v="2228"/>
    <x v="1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x v="2228"/>
    <n v="1375113391"/>
    <b v="0"/>
    <n v="539"/>
    <b v="1"/>
    <s v="games/tabletop games"/>
    <n v="171.04755366949576"/>
    <n v="25.42547309833024"/>
    <x v="6"/>
    <s v="tabletop games"/>
    <d v="2013-09-03T04:00:00"/>
    <x v="2229"/>
    <x v="785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x v="2229"/>
    <n v="1395868127"/>
    <b v="0"/>
    <n v="498"/>
    <b v="1"/>
    <s v="games/tabletop games"/>
    <n v="125.95294117647057"/>
    <n v="21.497991967871485"/>
    <x v="6"/>
    <s v="tabletop games"/>
    <d v="2014-04-25T21:08:47"/>
    <x v="2230"/>
    <x v="1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x v="2230"/>
    <n v="1369864301"/>
    <b v="0"/>
    <n v="1113"/>
    <b v="1"/>
    <s v="games/tabletop games"/>
    <n v="1212.1296000000002"/>
    <n v="27.226630727762803"/>
    <x v="6"/>
    <s v="tabletop games"/>
    <d v="2013-06-25T05:00:00"/>
    <x v="2231"/>
    <x v="786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x v="2231"/>
    <n v="1402945408"/>
    <b v="0"/>
    <n v="988"/>
    <b v="1"/>
    <s v="games/tabletop games"/>
    <n v="495.8"/>
    <n v="25.091093117408906"/>
    <x v="6"/>
    <s v="tabletop games"/>
    <d v="2014-07-19T03:00:00"/>
    <x v="2232"/>
    <x v="787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x v="2232"/>
    <n v="1448269539"/>
    <b v="0"/>
    <n v="391"/>
    <b v="1"/>
    <s v="games/tabletop games"/>
    <n v="332.03999999999996"/>
    <n v="21.230179028132991"/>
    <x v="6"/>
    <s v="tabletop games"/>
    <d v="2015-12-14T00:00:00"/>
    <x v="2233"/>
    <x v="788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x v="2233"/>
    <n v="1481053647"/>
    <b v="0"/>
    <n v="28"/>
    <b v="1"/>
    <s v="games/tabletop games"/>
    <n v="1165"/>
    <n v="41.607142857142854"/>
    <x v="6"/>
    <s v="tabletop games"/>
    <d v="2017-01-05T19:47:27"/>
    <x v="2234"/>
    <x v="1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x v="2234"/>
    <n v="1424997111"/>
    <b v="0"/>
    <n v="147"/>
    <b v="1"/>
    <s v="games/tabletop games"/>
    <n v="153.3153846153846"/>
    <n v="135.58503401360545"/>
    <x v="6"/>
    <s v="tabletop games"/>
    <d v="2015-03-28T23:31:51"/>
    <x v="2235"/>
    <x v="164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x v="2235"/>
    <n v="1451746123"/>
    <b v="0"/>
    <n v="680"/>
    <b v="1"/>
    <s v="games/tabletop games"/>
    <n v="537.10714285714289"/>
    <n v="22.116176470588236"/>
    <x v="6"/>
    <s v="tabletop games"/>
    <d v="2016-02-01T14:48:43"/>
    <x v="2236"/>
    <x v="1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x v="2236"/>
    <n v="1412294683"/>
    <b v="0"/>
    <n v="983"/>
    <b v="1"/>
    <s v="games/tabletop games"/>
    <n v="352.92777777777775"/>
    <n v="64.625635808748726"/>
    <x v="6"/>
    <s v="tabletop games"/>
    <d v="2014-11-12T07:59:00"/>
    <x v="2237"/>
    <x v="789"/>
  </r>
  <r>
    <n v="2238"/>
    <s v="28mm Fantasy Miniature range Feral Orcs!"/>
    <s v="28mm Fantasy Miniature Range in leadfree white metal: Orcs, wolves and more."/>
    <x v="23"/>
    <n v="5496"/>
    <x v="0"/>
    <s v="DE"/>
    <s v="EUR"/>
    <x v="2237"/>
    <n v="1486565716"/>
    <b v="0"/>
    <n v="79"/>
    <b v="1"/>
    <s v="games/tabletop games"/>
    <n v="137.4"/>
    <n v="69.569620253164558"/>
    <x v="6"/>
    <s v="tabletop games"/>
    <d v="2017-03-10T14:55:16"/>
    <x v="2238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x v="2238"/>
    <n v="1382742014"/>
    <b v="0"/>
    <n v="426"/>
    <b v="1"/>
    <s v="games/tabletop games"/>
    <n v="128.02668"/>
    <n v="75.133028169014082"/>
    <x v="6"/>
    <s v="tabletop games"/>
    <d v="2013-12-01T04:02:00"/>
    <x v="2239"/>
    <x v="79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x v="2239"/>
    <n v="1458762544"/>
    <b v="0"/>
    <n v="96"/>
    <b v="1"/>
    <s v="games/tabletop games"/>
    <n v="270.68"/>
    <n v="140.97916666666666"/>
    <x v="6"/>
    <s v="tabletop games"/>
    <d v="2016-04-22T19:49:04"/>
    <x v="2240"/>
    <x v="1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x v="2240"/>
    <n v="1485892300"/>
    <b v="0"/>
    <n v="163"/>
    <b v="1"/>
    <s v="games/tabletop games"/>
    <n v="806.4"/>
    <n v="49.472392638036808"/>
    <x v="6"/>
    <s v="tabletop games"/>
    <d v="2017-03-02T19:51:40"/>
    <x v="2241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x v="2241"/>
    <n v="1382449733"/>
    <b v="0"/>
    <n v="2525"/>
    <b v="1"/>
    <s v="games/tabletop games"/>
    <n v="1360.0976000000001"/>
    <n v="53.865251485148519"/>
    <x v="6"/>
    <s v="tabletop games"/>
    <d v="2013-11-27T03:02:00"/>
    <x v="2242"/>
    <x v="791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x v="2242"/>
    <n v="1488823290"/>
    <b v="0"/>
    <n v="2035"/>
    <b v="1"/>
    <s v="games/tabletop games"/>
    <n v="930250"/>
    <n v="4.5712530712530715"/>
    <x v="6"/>
    <s v="tabletop games"/>
    <d v="2017-03-13T03:00:00"/>
    <x v="2243"/>
    <x v="792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x v="2243"/>
    <n v="1475609946"/>
    <b v="0"/>
    <n v="290"/>
    <b v="1"/>
    <s v="games/tabletop games"/>
    <n v="377.02"/>
    <n v="65.00344827586207"/>
    <x v="6"/>
    <s v="tabletop games"/>
    <d v="2016-10-16T20:30:00"/>
    <x v="2244"/>
    <x v="793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x v="2244"/>
    <n v="1390323617"/>
    <b v="0"/>
    <n v="1980"/>
    <b v="1"/>
    <s v="games/tabletop games"/>
    <n v="2647.0250000000001"/>
    <n v="53.475252525252522"/>
    <x v="6"/>
    <s v="tabletop games"/>
    <d v="2014-02-21T18:00:00"/>
    <x v="2245"/>
    <x v="794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x v="2245"/>
    <n v="1438801210"/>
    <b v="0"/>
    <n v="57"/>
    <b v="1"/>
    <s v="games/tabletop games"/>
    <n v="100.12"/>
    <n v="43.912280701754383"/>
    <x v="6"/>
    <s v="tabletop games"/>
    <d v="2015-09-04T19:00:10"/>
    <x v="2246"/>
    <x v="1"/>
  </r>
  <r>
    <n v="2247"/>
    <s v="Foragers"/>
    <s v="Take on the role of an ancient forager in this fun strategy game from the designer of Biblios."/>
    <x v="17"/>
    <n v="19324"/>
    <x v="0"/>
    <s v="US"/>
    <s v="USD"/>
    <x v="2246"/>
    <n v="1436975965"/>
    <b v="0"/>
    <n v="380"/>
    <b v="1"/>
    <s v="games/tabletop games"/>
    <n v="104.45405405405405"/>
    <n v="50.852631578947367"/>
    <x v="6"/>
    <s v="tabletop games"/>
    <d v="2015-07-29T15:59:25"/>
    <x v="2247"/>
    <x v="6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x v="2247"/>
    <n v="1479157278"/>
    <b v="0"/>
    <n v="128"/>
    <b v="1"/>
    <s v="games/tabletop games"/>
    <n v="107.21428571428571"/>
    <n v="58.6328125"/>
    <x v="6"/>
    <s v="tabletop games"/>
    <d v="2016-12-14T21:01:18"/>
    <x v="2248"/>
    <x v="1"/>
  </r>
  <r>
    <n v="2249"/>
    <s v="Centurion: Legionaries of Rome"/>
    <s v="March with the legions against the enemies of Rome in this role-playing game of military adventures."/>
    <x v="8"/>
    <n v="5907"/>
    <x v="0"/>
    <s v="US"/>
    <s v="USD"/>
    <x v="2248"/>
    <n v="1362329565"/>
    <b v="0"/>
    <n v="180"/>
    <b v="1"/>
    <s v="games/tabletop games"/>
    <n v="168.77142857142857"/>
    <n v="32.81666666666667"/>
    <x v="6"/>
    <s v="tabletop games"/>
    <d v="2013-04-02T15:52:45"/>
    <x v="2249"/>
    <x v="22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x v="2249"/>
    <n v="1478131673"/>
    <b v="0"/>
    <n v="571"/>
    <b v="1"/>
    <s v="games/tabletop games"/>
    <n v="975.11200000000008"/>
    <n v="426.93169877408059"/>
    <x v="6"/>
    <s v="tabletop games"/>
    <d v="2016-12-03T01:07:53"/>
    <x v="2250"/>
    <x v="1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x v="2250"/>
    <n v="1406362677"/>
    <b v="0"/>
    <n v="480"/>
    <b v="1"/>
    <s v="games/tabletop games"/>
    <n v="134.44929411764704"/>
    <n v="23.808729166666669"/>
    <x v="6"/>
    <s v="tabletop games"/>
    <d v="2014-08-16T08:17:57"/>
    <x v="2251"/>
    <x v="31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x v="2251"/>
    <n v="1469173938"/>
    <b v="0"/>
    <n v="249"/>
    <b v="1"/>
    <s v="games/tabletop games"/>
    <n v="272.27777777777777"/>
    <n v="98.413654618473899"/>
    <x v="6"/>
    <s v="tabletop games"/>
    <d v="2016-08-06T07:52:18"/>
    <x v="2252"/>
    <x v="20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x v="2252"/>
    <n v="1445267347"/>
    <b v="0"/>
    <n v="84"/>
    <b v="1"/>
    <s v="games/tabletop games"/>
    <n v="112.6875"/>
    <n v="107.32142857142857"/>
    <x v="6"/>
    <s v="tabletop games"/>
    <d v="2015-11-18T16:09:07"/>
    <x v="2253"/>
    <x v="13"/>
  </r>
  <r>
    <n v="2254"/>
    <s v="Green Couch Games Limited: FrogFlip!"/>
    <s v="A dexterity microgame by father/daughter team, Jason and Claire Kotarski. Make 100 project."/>
    <x v="2"/>
    <n v="2299"/>
    <x v="0"/>
    <s v="US"/>
    <s v="USD"/>
    <x v="2253"/>
    <n v="1484667168"/>
    <b v="0"/>
    <n v="197"/>
    <b v="1"/>
    <s v="games/tabletop games"/>
    <n v="459.8"/>
    <n v="11.67005076142132"/>
    <x v="6"/>
    <s v="tabletop games"/>
    <d v="2017-01-24T15:32:48"/>
    <x v="2254"/>
    <x v="410"/>
  </r>
  <r>
    <n v="2255"/>
    <s v="Jumbo Jets - Jet Set Expansion Set #2"/>
    <s v="This is the second set of 5 expansions for our route-building game, Jet Set!"/>
    <x v="333"/>
    <n v="11323"/>
    <x v="0"/>
    <s v="US"/>
    <s v="USD"/>
    <x v="2254"/>
    <n v="1460069451"/>
    <b v="0"/>
    <n v="271"/>
    <b v="1"/>
    <s v="games/tabletop games"/>
    <n v="286.65822784810126"/>
    <n v="41.782287822878232"/>
    <x v="6"/>
    <s v="tabletop games"/>
    <d v="2016-05-07T22:50:51"/>
    <x v="2255"/>
    <x v="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x v="2255"/>
    <n v="1478602246"/>
    <b v="0"/>
    <n v="50"/>
    <b v="1"/>
    <s v="games/tabletop games"/>
    <n v="222.70833333333334"/>
    <n v="21.38"/>
    <x v="6"/>
    <s v="tabletop games"/>
    <d v="2016-11-22T10:50:46"/>
    <x v="2256"/>
    <x v="60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x v="2256"/>
    <n v="1463351329"/>
    <b v="0"/>
    <n v="169"/>
    <b v="1"/>
    <s v="games/tabletop games"/>
    <n v="636.14"/>
    <n v="94.103550295857985"/>
    <x v="6"/>
    <s v="tabletop games"/>
    <d v="2016-06-19T23:00:00"/>
    <x v="2257"/>
    <x v="795"/>
  </r>
  <r>
    <n v="2258"/>
    <s v="A Sundered World"/>
    <s v="A Dungeon World campaign setting that takes place after the end of the worlds."/>
    <x v="41"/>
    <n v="3223"/>
    <x v="0"/>
    <s v="US"/>
    <s v="USD"/>
    <x v="2257"/>
    <n v="1431453687"/>
    <b v="0"/>
    <n v="205"/>
    <b v="1"/>
    <s v="games/tabletop games"/>
    <n v="146.5"/>
    <n v="15.721951219512196"/>
    <x v="6"/>
    <s v="tabletop games"/>
    <d v="2015-06-11T18:01:27"/>
    <x v="2258"/>
    <x v="1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x v="2258"/>
    <n v="1480360736"/>
    <b v="0"/>
    <n v="206"/>
    <b v="1"/>
    <s v="games/tabletop games"/>
    <n v="1867.1"/>
    <n v="90.635922330097088"/>
    <x v="6"/>
    <s v="tabletop games"/>
    <d v="2016-12-08T19:18:56"/>
    <x v="2259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x v="2259"/>
    <n v="1393287850"/>
    <b v="0"/>
    <n v="84"/>
    <b v="1"/>
    <s v="games/tabletop games"/>
    <n v="326.92"/>
    <n v="97.297619047619051"/>
    <x v="6"/>
    <s v="tabletop games"/>
    <d v="2014-03-26T23:24:10"/>
    <x v="2260"/>
    <x v="2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x v="2260"/>
    <n v="1485278620"/>
    <b v="0"/>
    <n v="210"/>
    <b v="1"/>
    <s v="games/tabletop games"/>
    <n v="779.5"/>
    <n v="37.11904761904762"/>
    <x v="6"/>
    <s v="tabletop games"/>
    <d v="2017-02-14T17:23:40"/>
    <x v="2261"/>
    <x v="3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x v="2261"/>
    <n v="1413295358"/>
    <b v="0"/>
    <n v="181"/>
    <b v="1"/>
    <s v="games/tabletop games"/>
    <n v="154.15151515151516"/>
    <n v="28.104972375690608"/>
    <x v="6"/>
    <s v="tabletop games"/>
    <d v="2014-11-18T00:00:00"/>
    <x v="2262"/>
    <x v="796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x v="2262"/>
    <n v="1420919913"/>
    <b v="0"/>
    <n v="60"/>
    <b v="1"/>
    <s v="games/tabletop games"/>
    <n v="115.54666666666667"/>
    <n v="144.43333333333334"/>
    <x v="6"/>
    <s v="tabletop games"/>
    <d v="2015-01-31T19:58:33"/>
    <x v="2263"/>
    <x v="31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x v="2263"/>
    <n v="1462543114"/>
    <b v="0"/>
    <n v="445"/>
    <b v="1"/>
    <s v="games/tabletop games"/>
    <n v="180.03333333333333"/>
    <n v="24.274157303370785"/>
    <x v="6"/>
    <s v="tabletop games"/>
    <d v="2016-05-23T03:00:00"/>
    <x v="2264"/>
    <x v="797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x v="2264"/>
    <n v="1479241707"/>
    <b v="0"/>
    <n v="17"/>
    <b v="1"/>
    <s v="games/tabletop games"/>
    <n v="298.5"/>
    <n v="35.117647058823529"/>
    <x v="6"/>
    <s v="tabletop games"/>
    <d v="2016-11-22T20:28:27"/>
    <x v="2265"/>
    <x v="410"/>
  </r>
  <r>
    <n v="2266"/>
    <s v="GOAT LORDS."/>
    <s v="Want to be LORD OF THE GOATS? Start building your herd using thievery, magic, bombs and mostly goats."/>
    <x v="15"/>
    <n v="4804"/>
    <x v="0"/>
    <s v="US"/>
    <s v="USD"/>
    <x v="2265"/>
    <n v="1460235592"/>
    <b v="0"/>
    <n v="194"/>
    <b v="1"/>
    <s v="games/tabletop games"/>
    <n v="320.26666666666665"/>
    <n v="24.762886597938145"/>
    <x v="6"/>
    <s v="tabletop games"/>
    <d v="2016-04-27T02:00:00"/>
    <x v="2266"/>
    <x v="798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x v="2266"/>
    <n v="1416945297"/>
    <b v="0"/>
    <n v="404"/>
    <b v="1"/>
    <s v="games/tabletop games"/>
    <n v="380.52499999999998"/>
    <n v="188.37871287128712"/>
    <x v="6"/>
    <s v="tabletop games"/>
    <d v="2014-12-21T01:00:00"/>
    <x v="2267"/>
    <x v="799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x v="2267"/>
    <n v="1486691915"/>
    <b v="0"/>
    <n v="194"/>
    <b v="1"/>
    <s v="games/tabletop games"/>
    <n v="102.60000000000001"/>
    <n v="148.08247422680412"/>
    <x v="6"/>
    <s v="tabletop games"/>
    <d v="2017-03-12T01:58:35"/>
    <x v="2268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x v="2268"/>
    <n v="1486745663"/>
    <b v="0"/>
    <n v="902"/>
    <b v="1"/>
    <s v="games/tabletop games"/>
    <n v="1801.64"/>
    <n v="49.934589800443462"/>
    <x v="6"/>
    <s v="tabletop games"/>
    <d v="2017-03-07T05:00:00"/>
    <x v="2269"/>
    <x v="8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x v="2269"/>
    <n v="1482353513"/>
    <b v="0"/>
    <n v="1670"/>
    <b v="1"/>
    <s v="games/tabletop games"/>
    <n v="720.24800000000005"/>
    <n v="107.82155688622754"/>
    <x v="6"/>
    <s v="tabletop games"/>
    <d v="2017-01-10T21:59:00"/>
    <x v="2270"/>
    <x v="801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x v="2270"/>
    <n v="1478736004"/>
    <b v="0"/>
    <n v="1328"/>
    <b v="1"/>
    <s v="games/tabletop games"/>
    <n v="283.09000000000003"/>
    <n v="42.63403614457831"/>
    <x v="6"/>
    <s v="tabletop games"/>
    <d v="2016-12-10T00:00:04"/>
    <x v="2271"/>
    <x v="1"/>
  </r>
  <r>
    <n v="2272"/>
    <s v="Pick the Lock"/>
    <s v="Pick the Lock is a game of chance and strategy. Attempt to obtain priceless treasures and outwit the other players."/>
    <x v="28"/>
    <n v="13566"/>
    <x v="0"/>
    <s v="US"/>
    <s v="USD"/>
    <x v="2271"/>
    <n v="1446914836"/>
    <b v="0"/>
    <n v="944"/>
    <b v="1"/>
    <s v="games/tabletop games"/>
    <n v="1356.6000000000001"/>
    <n v="14.370762711864407"/>
    <x v="6"/>
    <s v="tabletop games"/>
    <d v="2015-12-07T16:47:16"/>
    <x v="2272"/>
    <x v="1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x v="2272"/>
    <n v="1487164242"/>
    <b v="0"/>
    <n v="147"/>
    <b v="1"/>
    <s v="games/tabletop games"/>
    <n v="220.35999999999999"/>
    <n v="37.476190476190474"/>
    <x v="6"/>
    <s v="tabletop games"/>
    <d v="2017-03-12T12:10:42"/>
    <x v="2273"/>
    <x v="80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x v="2273"/>
    <n v="1390564857"/>
    <b v="0"/>
    <n v="99"/>
    <b v="1"/>
    <s v="games/tabletop games"/>
    <n v="119.6"/>
    <n v="30.202020202020201"/>
    <x v="6"/>
    <s v="tabletop games"/>
    <d v="2014-02-23T12:00:57"/>
    <x v="2274"/>
    <x v="1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x v="2274"/>
    <n v="1416667679"/>
    <b v="0"/>
    <n v="79"/>
    <b v="1"/>
    <s v="games/tabletop games"/>
    <n v="407.76923076923077"/>
    <n v="33.550632911392405"/>
    <x v="6"/>
    <s v="tabletop games"/>
    <d v="2014-12-22T14:47:59"/>
    <x v="2275"/>
    <x v="1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x v="2275"/>
    <n v="1386344289"/>
    <b v="0"/>
    <n v="75"/>
    <b v="1"/>
    <s v="games/tabletop games"/>
    <n v="105.81826105905425"/>
    <n v="64.74666666666667"/>
    <x v="6"/>
    <s v="tabletop games"/>
    <d v="2014-01-05T15:38:09"/>
    <x v="2276"/>
    <x v="1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x v="2276"/>
    <n v="1327767423"/>
    <b v="0"/>
    <n v="207"/>
    <b v="1"/>
    <s v="games/tabletop games"/>
    <n v="141.08235294117648"/>
    <n v="57.932367149758456"/>
    <x v="6"/>
    <s v="tabletop games"/>
    <d v="2012-02-27T16:17:03"/>
    <x v="2277"/>
    <x v="1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x v="2277"/>
    <n v="1448902867"/>
    <b v="0"/>
    <n v="102"/>
    <b v="1"/>
    <s v="games/tabletop games"/>
    <n v="270.7"/>
    <n v="53.078431372549019"/>
    <x v="6"/>
    <s v="tabletop games"/>
    <d v="2016-01-03T22:59:00"/>
    <x v="2278"/>
    <x v="803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x v="2278"/>
    <n v="1421436099"/>
    <b v="0"/>
    <n v="32"/>
    <b v="1"/>
    <s v="games/tabletop games"/>
    <n v="153.80000000000001"/>
    <n v="48.0625"/>
    <x v="6"/>
    <s v="tabletop games"/>
    <d v="2015-02-04T04:00:00"/>
    <x v="2279"/>
    <x v="804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x v="2279"/>
    <n v="1439909991"/>
    <b v="0"/>
    <n v="480"/>
    <b v="1"/>
    <s v="games/tabletop games"/>
    <n v="403.57653061224488"/>
    <n v="82.396874999999994"/>
    <x v="6"/>
    <s v="tabletop games"/>
    <d v="2015-09-17T14:59:51"/>
    <x v="2280"/>
    <x v="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x v="2280"/>
    <n v="1306219897"/>
    <b v="0"/>
    <n v="11"/>
    <b v="1"/>
    <s v="music/rock"/>
    <n v="185"/>
    <n v="50.454545454545453"/>
    <x v="4"/>
    <s v="rock"/>
    <d v="2011-07-25T06:50:00"/>
    <x v="2281"/>
    <x v="805"/>
  </r>
  <r>
    <n v="2282"/>
    <s v="Sage King's Debut Album"/>
    <s v="Sage King is recording his debut album and wants YOU to be a part of the creation process"/>
    <x v="47"/>
    <n v="1390"/>
    <x v="0"/>
    <s v="US"/>
    <s v="USD"/>
    <x v="2281"/>
    <n v="1447560686"/>
    <b v="0"/>
    <n v="12"/>
    <b v="1"/>
    <s v="music/rock"/>
    <n v="185.33333333333331"/>
    <n v="115.83333333333333"/>
    <x v="4"/>
    <s v="rock"/>
    <d v="2016-01-14T04:11:26"/>
    <x v="2282"/>
    <x v="14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x v="2282"/>
    <n v="1331348404"/>
    <b v="0"/>
    <n v="48"/>
    <b v="1"/>
    <s v="music/rock"/>
    <n v="100.85533333333332"/>
    <n v="63.03458333333333"/>
    <x v="4"/>
    <s v="rock"/>
    <d v="2012-05-09T02:00:04"/>
    <x v="2283"/>
    <x v="82"/>
  </r>
  <r>
    <n v="2284"/>
    <s v="Make a record, write a song, take the Vinyl Skyway. "/>
    <s v="The Vinyl Skyway reunite to make a third album. "/>
    <x v="12"/>
    <n v="6373.27"/>
    <x v="0"/>
    <s v="US"/>
    <s v="USD"/>
    <x v="2283"/>
    <n v="1297451245"/>
    <b v="0"/>
    <n v="59"/>
    <b v="1"/>
    <s v="music/rock"/>
    <n v="106.22116666666668"/>
    <n v="108.02152542372882"/>
    <x v="4"/>
    <s v="rock"/>
    <d v="2011-03-12T04:00:00"/>
    <x v="2284"/>
    <x v="80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x v="2284"/>
    <n v="1338352043"/>
    <b v="0"/>
    <n v="79"/>
    <b v="1"/>
    <s v="music/rock"/>
    <n v="121.36666666666667"/>
    <n v="46.088607594936711"/>
    <x v="4"/>
    <s v="rock"/>
    <d v="2012-06-29T04:27:23"/>
    <x v="2285"/>
    <x v="1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x v="2285"/>
    <n v="1376003254"/>
    <b v="0"/>
    <n v="14"/>
    <b v="1"/>
    <s v="music/rock"/>
    <n v="100.06666666666666"/>
    <n v="107.21428571428571"/>
    <x v="4"/>
    <s v="rock"/>
    <d v="2013-09-06T03:59:00"/>
    <x v="2286"/>
    <x v="807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x v="2286"/>
    <n v="1401724860"/>
    <b v="0"/>
    <n v="106"/>
    <b v="1"/>
    <s v="music/rock"/>
    <n v="119.97755555555555"/>
    <n v="50.9338679245283"/>
    <x v="4"/>
    <s v="rock"/>
    <d v="2014-06-23T16:01:00"/>
    <x v="2287"/>
    <x v="3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x v="2287"/>
    <n v="1339098689"/>
    <b v="0"/>
    <n v="25"/>
    <b v="1"/>
    <s v="music/rock"/>
    <n v="100.1"/>
    <n v="40.04"/>
    <x v="4"/>
    <s v="rock"/>
    <d v="2012-06-26T18:00:00"/>
    <x v="2288"/>
    <x v="808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x v="2288"/>
    <n v="1382659060"/>
    <b v="0"/>
    <n v="25"/>
    <b v="1"/>
    <s v="music/rock"/>
    <n v="107.4"/>
    <n v="64.44"/>
    <x v="4"/>
    <s v="rock"/>
    <d v="2013-12-06T23:22:00"/>
    <x v="2289"/>
    <x v="809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x v="2289"/>
    <n v="1252908330"/>
    <b v="0"/>
    <n v="29"/>
    <b v="1"/>
    <s v="music/rock"/>
    <n v="104.06666666666666"/>
    <n v="53.827586206896555"/>
    <x v="4"/>
    <s v="rock"/>
    <d v="2009-12-01T17:00:00"/>
    <x v="2290"/>
    <x v="81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x v="2290"/>
    <n v="1332199618"/>
    <b v="0"/>
    <n v="43"/>
    <b v="1"/>
    <s v="music/rock"/>
    <n v="172.8"/>
    <n v="100.46511627906976"/>
    <x v="4"/>
    <s v="rock"/>
    <d v="2012-04-23T04:00:00"/>
    <x v="2291"/>
    <x v="8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x v="2291"/>
    <n v="1332175476"/>
    <b v="0"/>
    <n v="46"/>
    <b v="1"/>
    <s v="music/rock"/>
    <n v="107.2505"/>
    <n v="46.630652173913049"/>
    <x v="4"/>
    <s v="rock"/>
    <d v="2012-04-18T16:44:36"/>
    <x v="2292"/>
    <x v="1"/>
  </r>
  <r>
    <n v="2293"/>
    <s v="&quot;Hurt N' Wrong&quot; New Album Fundraiser!"/>
    <s v="Donate here to be a part of the upcoming album. Every little bit helps!"/>
    <x v="16"/>
    <n v="920"/>
    <x v="0"/>
    <s v="US"/>
    <s v="USD"/>
    <x v="2292"/>
    <n v="1346345999"/>
    <b v="0"/>
    <n v="27"/>
    <b v="1"/>
    <s v="music/rock"/>
    <n v="108.23529411764706"/>
    <n v="34.074074074074076"/>
    <x v="4"/>
    <s v="rock"/>
    <d v="2012-09-25T03:59:00"/>
    <x v="2293"/>
    <x v="81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x v="2293"/>
    <n v="1356110480"/>
    <b v="0"/>
    <n v="112"/>
    <b v="1"/>
    <s v="music/rock"/>
    <n v="146.08079999999998"/>
    <n v="65.214642857142863"/>
    <x v="4"/>
    <s v="rock"/>
    <d v="2013-01-20T17:21:20"/>
    <x v="2294"/>
    <x v="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x v="2294"/>
    <n v="1356648856"/>
    <b v="0"/>
    <n v="34"/>
    <b v="1"/>
    <s v="music/rock"/>
    <n v="125.25"/>
    <n v="44.205882352941174"/>
    <x v="4"/>
    <s v="rock"/>
    <d v="2013-01-26T22:54:16"/>
    <x v="2295"/>
    <x v="1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x v="2295"/>
    <n v="1326994426"/>
    <b v="0"/>
    <n v="145"/>
    <b v="1"/>
    <s v="music/rock"/>
    <n v="149.07142857142856"/>
    <n v="71.965517241379317"/>
    <x v="4"/>
    <s v="rock"/>
    <d v="2012-02-23T17:33:46"/>
    <x v="2296"/>
    <x v="6"/>
  </r>
  <r>
    <n v="2297"/>
    <s v="Company Company: Debut EP"/>
    <s v="New Jersey Alternative Rock band COCO needs YOUR help self-releasing debut EP!"/>
    <x v="28"/>
    <n v="1006"/>
    <x v="0"/>
    <s v="US"/>
    <s v="USD"/>
    <x v="2296"/>
    <n v="1328749249"/>
    <b v="0"/>
    <n v="19"/>
    <b v="1"/>
    <s v="music/rock"/>
    <n v="100.6"/>
    <n v="52.94736842105263"/>
    <x v="4"/>
    <s v="rock"/>
    <d v="2012-03-14T03:59:00"/>
    <x v="2297"/>
    <x v="813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x v="2297"/>
    <n v="1393272633"/>
    <b v="0"/>
    <n v="288"/>
    <b v="1"/>
    <s v="music/rock"/>
    <n v="105.07333333333332"/>
    <n v="109.45138888888889"/>
    <x v="4"/>
    <s v="rock"/>
    <d v="2014-03-26T19:10:33"/>
    <x v="2298"/>
    <x v="70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x v="2298"/>
    <n v="1295657209"/>
    <b v="0"/>
    <n v="14"/>
    <b v="1"/>
    <s v="music/rock"/>
    <n v="350.16666666666663"/>
    <n v="75.035714285714292"/>
    <x v="4"/>
    <s v="rock"/>
    <d v="2011-02-06T00:46:49"/>
    <x v="2299"/>
    <x v="20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x v="2299"/>
    <n v="1339694816"/>
    <b v="0"/>
    <n v="7"/>
    <b v="1"/>
    <s v="music/rock"/>
    <n v="101.25"/>
    <n v="115.71428571428571"/>
    <x v="4"/>
    <s v="rock"/>
    <d v="2012-06-28T17:26:56"/>
    <x v="2300"/>
    <x v="60"/>
  </r>
  <r>
    <n v="2301"/>
    <s v="Time Crash"/>
    <s v="We are America's first trock band, and we're ready to bring you our first album!"/>
    <x v="10"/>
    <n v="6680.22"/>
    <x v="0"/>
    <s v="US"/>
    <s v="USD"/>
    <x v="2300"/>
    <n v="1369193496"/>
    <b v="1"/>
    <n v="211"/>
    <b v="1"/>
    <s v="music/indie rock"/>
    <n v="133.6044"/>
    <n v="31.659810426540286"/>
    <x v="4"/>
    <s v="indie rock"/>
    <d v="2013-06-21T03:31:36"/>
    <x v="2301"/>
    <x v="1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x v="2301"/>
    <n v="1385585434"/>
    <b v="1"/>
    <n v="85"/>
    <b v="1"/>
    <s v="music/indie rock"/>
    <n v="170.65217391304347"/>
    <n v="46.176470588235297"/>
    <x v="4"/>
    <s v="indie rock"/>
    <d v="2013-12-31T07:00:00"/>
    <x v="2302"/>
    <x v="8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x v="2302"/>
    <n v="1320287996"/>
    <b v="1"/>
    <n v="103"/>
    <b v="1"/>
    <s v="music/indie rock"/>
    <n v="109.35829457364341"/>
    <n v="68.481650485436887"/>
    <x v="4"/>
    <s v="indie rock"/>
    <d v="2011-12-13T03:39:56"/>
    <x v="2303"/>
    <x v="280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x v="1254"/>
    <n v="1290281691"/>
    <b v="1"/>
    <n v="113"/>
    <b v="1"/>
    <s v="music/indie rock"/>
    <n v="100.70033333333335"/>
    <n v="53.469203539823013"/>
    <x v="4"/>
    <s v="indie rock"/>
    <d v="2011-01-01T04:59:00"/>
    <x v="2304"/>
    <x v="815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x v="2303"/>
    <n v="1405356072"/>
    <b v="1"/>
    <n v="167"/>
    <b v="1"/>
    <s v="music/indie rock"/>
    <n v="101.22777777777779"/>
    <n v="109.10778443113773"/>
    <x v="4"/>
    <s v="indie rock"/>
    <d v="2014-08-08T18:00:00"/>
    <x v="2305"/>
    <x v="816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x v="2304"/>
    <n v="1328760129"/>
    <b v="1"/>
    <n v="73"/>
    <b v="1"/>
    <s v="music/indie rock"/>
    <n v="106.75857142857143"/>
    <n v="51.185616438356163"/>
    <x v="4"/>
    <s v="indie rock"/>
    <d v="2012-03-10T04:02:09"/>
    <x v="2306"/>
    <x v="1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x v="2305"/>
    <n v="1333653333"/>
    <b v="1"/>
    <n v="75"/>
    <b v="1"/>
    <s v="music/indie rock"/>
    <n v="106.65777537961894"/>
    <n v="27.936800000000002"/>
    <x v="4"/>
    <s v="indie rock"/>
    <d v="2012-05-05T19:15:28"/>
    <x v="2307"/>
    <x v="817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x v="2306"/>
    <n v="1406847996"/>
    <b v="1"/>
    <n v="614"/>
    <b v="1"/>
    <s v="music/indie rock"/>
    <n v="101.30622"/>
    <n v="82.496921824104234"/>
    <x v="4"/>
    <s v="indie rock"/>
    <d v="2014-08-29T01:00:00"/>
    <x v="2308"/>
    <x v="818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x v="2307"/>
    <n v="1359848537"/>
    <b v="1"/>
    <n v="107"/>
    <b v="1"/>
    <s v="music/indie rock"/>
    <n v="106.67450000000001"/>
    <n v="59.817476635514019"/>
    <x v="4"/>
    <s v="indie rock"/>
    <d v="2013-03-09T23:42:17"/>
    <x v="2309"/>
    <x v="6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x v="2308"/>
    <n v="1361300615"/>
    <b v="1"/>
    <n v="1224"/>
    <b v="1"/>
    <s v="music/indie rock"/>
    <n v="428.83978378378379"/>
    <n v="64.816470588235291"/>
    <x v="4"/>
    <s v="indie rock"/>
    <d v="2013-03-21T18:03:35"/>
    <x v="2310"/>
    <x v="22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x v="2309"/>
    <n v="1396829189"/>
    <b v="1"/>
    <n v="104"/>
    <b v="1"/>
    <s v="music/indie rock"/>
    <n v="104.11111111111111"/>
    <n v="90.09615384615384"/>
    <x v="4"/>
    <s v="indie rock"/>
    <d v="2014-05-07T00:06:29"/>
    <x v="2311"/>
    <x v="1"/>
  </r>
  <r>
    <n v="2312"/>
    <s v="DINOWALRUS: 3RD RECORD ON VINYL"/>
    <s v="Help Brooklyn psychedelic synth rockers DINOWALRUS release their 3rd Record, COMPLEXION, on vinyl!"/>
    <x v="9"/>
    <n v="3236"/>
    <x v="0"/>
    <s v="US"/>
    <s v="USD"/>
    <x v="2310"/>
    <n v="1395155478"/>
    <b v="1"/>
    <n v="79"/>
    <b v="1"/>
    <s v="music/indie rock"/>
    <n v="107.86666666666666"/>
    <n v="40.962025316455694"/>
    <x v="4"/>
    <s v="indie rock"/>
    <d v="2014-04-18T23:00:00"/>
    <x v="2312"/>
    <x v="819"/>
  </r>
  <r>
    <n v="2313"/>
    <s v="A SUNNY DAY IN GLASGOW"/>
    <s v="A Sunny Day in Glasgow are recording a new album and we need your help!"/>
    <x v="10"/>
    <n v="8792.02"/>
    <x v="0"/>
    <s v="US"/>
    <s v="USD"/>
    <x v="2311"/>
    <n v="1333494026"/>
    <b v="1"/>
    <n v="157"/>
    <b v="1"/>
    <s v="music/indie rock"/>
    <n v="175.84040000000002"/>
    <n v="56.000127388535034"/>
    <x v="4"/>
    <s v="indie rock"/>
    <d v="2012-05-03T23:00:26"/>
    <x v="2313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x v="2312"/>
    <n v="1336482857"/>
    <b v="1"/>
    <n v="50"/>
    <b v="1"/>
    <s v="music/indie rock"/>
    <n v="156.97"/>
    <n v="37.672800000000002"/>
    <x v="4"/>
    <s v="indie rock"/>
    <d v="2012-06-07T13:14:17"/>
    <x v="2314"/>
    <x v="1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x v="2313"/>
    <n v="1333646743"/>
    <b v="1"/>
    <n v="64"/>
    <b v="1"/>
    <s v="music/indie rock"/>
    <n v="102.60000000000001"/>
    <n v="40.078125"/>
    <x v="4"/>
    <s v="indie rock"/>
    <d v="2012-05-05T17:25:43"/>
    <x v="2315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x v="2314"/>
    <n v="1253726650"/>
    <b v="1"/>
    <n v="200"/>
    <b v="1"/>
    <s v="music/indie rock"/>
    <n v="104.04266666666666"/>
    <n v="78.031999999999996"/>
    <x v="4"/>
    <s v="indie rock"/>
    <d v="2009-12-09T18:24:00"/>
    <x v="2316"/>
    <x v="82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x v="2315"/>
    <n v="1263474049"/>
    <b v="1"/>
    <n v="22"/>
    <b v="1"/>
    <s v="music/indie rock"/>
    <n v="104"/>
    <n v="18.90909090909091"/>
    <x v="4"/>
    <s v="indie rock"/>
    <d v="2010-02-15T05:00:00"/>
    <x v="2317"/>
    <x v="821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x v="2316"/>
    <n v="1251214014"/>
    <b v="1"/>
    <n v="163"/>
    <b v="1"/>
    <s v="music/indie rock"/>
    <n v="121.05999999999999"/>
    <n v="37.134969325153371"/>
    <x v="4"/>
    <s v="indie rock"/>
    <d v="2009-09-26T03:59:00"/>
    <x v="2318"/>
    <x v="822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x v="2317"/>
    <n v="1384480685"/>
    <b v="1"/>
    <n v="77"/>
    <b v="1"/>
    <s v="music/indie rock"/>
    <n v="107.69999999999999"/>
    <n v="41.961038961038959"/>
    <x v="4"/>
    <s v="indie rock"/>
    <d v="2013-12-15T01:58:05"/>
    <x v="2319"/>
    <x v="1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x v="2318"/>
    <n v="1393443400"/>
    <b v="1"/>
    <n v="89"/>
    <b v="1"/>
    <s v="music/indie rock"/>
    <n v="108.66"/>
    <n v="61.044943820224717"/>
    <x v="4"/>
    <s v="indie rock"/>
    <d v="2014-04-02T18:36:40"/>
    <x v="2320"/>
    <x v="91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x v="2319"/>
    <n v="1488694501"/>
    <b v="0"/>
    <n v="64"/>
    <b v="0"/>
    <s v="food/small batch"/>
    <n v="39.120962394619681"/>
    <n v="64.53125"/>
    <x v="7"/>
    <s v="small batch"/>
    <d v="2017-04-04T05:15:01"/>
    <x v="2321"/>
    <x v="70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x v="2320"/>
    <n v="1489181369"/>
    <b v="0"/>
    <n v="4"/>
    <b v="0"/>
    <s v="food/small batch"/>
    <n v="3.1481481481481479"/>
    <n v="21.25"/>
    <x v="7"/>
    <s v="small batch"/>
    <d v="2017-04-09T20:29:29"/>
    <x v="2322"/>
    <x v="70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x v="2321"/>
    <n v="1489428447"/>
    <b v="0"/>
    <n v="4"/>
    <b v="0"/>
    <s v="food/small batch"/>
    <n v="48"/>
    <n v="30"/>
    <x v="7"/>
    <s v="small batch"/>
    <d v="2017-03-20T18:07:27"/>
    <x v="2323"/>
    <x v="410"/>
  </r>
  <r>
    <n v="2324"/>
    <s v="Pies not Lies"/>
    <s v="A city centre shop selling great locally made food with room to chat and learn about eachother."/>
    <x v="51"/>
    <n v="1555"/>
    <x v="3"/>
    <s v="GB"/>
    <s v="GBP"/>
    <x v="2322"/>
    <n v="1487970885"/>
    <b v="0"/>
    <n v="61"/>
    <b v="0"/>
    <s v="food/small batch"/>
    <n v="20.733333333333334"/>
    <n v="25.491803278688526"/>
    <x v="7"/>
    <s v="small batch"/>
    <d v="2017-03-26T20:14:45"/>
    <x v="2324"/>
    <x v="22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x v="2323"/>
    <n v="1488241931"/>
    <b v="0"/>
    <n v="7"/>
    <b v="0"/>
    <s v="food/small batch"/>
    <n v="8"/>
    <n v="11.428571428571429"/>
    <x v="7"/>
    <s v="small batch"/>
    <d v="2017-03-29T23:32:11"/>
    <x v="2325"/>
    <x v="22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x v="2324"/>
    <n v="1489106948"/>
    <b v="0"/>
    <n v="1"/>
    <b v="0"/>
    <s v="food/small batch"/>
    <n v="0.72"/>
    <n v="108"/>
    <x v="7"/>
    <s v="small batch"/>
    <d v="2017-04-30T17:00:00"/>
    <x v="2326"/>
    <x v="823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x v="2325"/>
    <n v="1406066440"/>
    <b v="1"/>
    <n v="3355"/>
    <b v="1"/>
    <s v="food/small batch"/>
    <n v="526.09431428571429"/>
    <n v="54.883162444113267"/>
    <x v="7"/>
    <s v="small batch"/>
    <d v="2014-08-26T22:00:40"/>
    <x v="2327"/>
    <x v="6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x v="2326"/>
    <n v="1431715537"/>
    <b v="1"/>
    <n v="537"/>
    <b v="1"/>
    <s v="food/small batch"/>
    <n v="254.45000000000002"/>
    <n v="47.383612662942269"/>
    <x v="7"/>
    <s v="small batch"/>
    <d v="2015-06-14T18:45:37"/>
    <x v="2328"/>
    <x v="1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x v="2327"/>
    <n v="1403017146"/>
    <b v="1"/>
    <n v="125"/>
    <b v="1"/>
    <s v="food/small batch"/>
    <n v="105.91999999999999"/>
    <n v="211.84"/>
    <x v="7"/>
    <s v="small batch"/>
    <d v="2014-07-17T14:59:06"/>
    <x v="2329"/>
    <x v="1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x v="2328"/>
    <n v="1448400943"/>
    <b v="1"/>
    <n v="163"/>
    <b v="1"/>
    <s v="food/small batch"/>
    <n v="102.42285714285715"/>
    <n v="219.92638036809817"/>
    <x v="7"/>
    <s v="small batch"/>
    <d v="2015-12-25T00:00:00"/>
    <x v="2330"/>
    <x v="824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x v="2329"/>
    <n v="1405728490"/>
    <b v="1"/>
    <n v="283"/>
    <b v="1"/>
    <s v="food/small batch"/>
    <n v="144.31375"/>
    <n v="40.795406360424032"/>
    <x v="7"/>
    <s v="small batch"/>
    <d v="2014-08-18T00:08:10"/>
    <x v="2331"/>
    <x v="1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x v="2330"/>
    <n v="1420643071"/>
    <b v="1"/>
    <n v="352"/>
    <b v="1"/>
    <s v="food/small batch"/>
    <n v="106.30800000000001"/>
    <n v="75.502840909090907"/>
    <x v="7"/>
    <s v="small batch"/>
    <d v="2015-02-06T15:04:31"/>
    <x v="2332"/>
    <x v="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x v="2331"/>
    <n v="1399563390"/>
    <b v="1"/>
    <n v="94"/>
    <b v="1"/>
    <s v="food/small batch"/>
    <n v="212.16666666666666"/>
    <n v="13.542553191489361"/>
    <x v="7"/>
    <s v="small batch"/>
    <d v="2014-05-29T17:50:00"/>
    <x v="2333"/>
    <x v="825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x v="2332"/>
    <n v="1412611498"/>
    <b v="1"/>
    <n v="67"/>
    <b v="1"/>
    <s v="food/small batch"/>
    <n v="101.95"/>
    <n v="60.865671641791046"/>
    <x v="7"/>
    <s v="small batch"/>
    <d v="2014-11-05T17:34:00"/>
    <x v="2334"/>
    <x v="826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x v="2333"/>
    <n v="1399902243"/>
    <b v="1"/>
    <n v="221"/>
    <b v="1"/>
    <s v="food/small batch"/>
    <n v="102.27200000000001"/>
    <n v="115.69230769230769"/>
    <x v="7"/>
    <s v="small batch"/>
    <d v="2014-06-11T13:44:03"/>
    <x v="2335"/>
    <x v="1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x v="2334"/>
    <n v="1390860695"/>
    <b v="1"/>
    <n v="2165"/>
    <b v="1"/>
    <s v="food/small batch"/>
    <n v="520.73254999999995"/>
    <n v="48.104623556581984"/>
    <x v="7"/>
    <s v="small batch"/>
    <d v="2014-03-08T22:11:35"/>
    <x v="2336"/>
    <x v="4"/>
  </r>
  <r>
    <n v="2337"/>
    <s v="The Hudson Standard Bitters and Shrubs"/>
    <s v="We make small batch, locally sourced bitters and shrubs for cocktails and cooking."/>
    <x v="14"/>
    <n v="13279"/>
    <x v="0"/>
    <s v="US"/>
    <s v="USD"/>
    <x v="2335"/>
    <n v="1401204143"/>
    <b v="1"/>
    <n v="179"/>
    <b v="1"/>
    <s v="food/small batch"/>
    <n v="110.65833333333333"/>
    <n v="74.184357541899445"/>
    <x v="7"/>
    <s v="small batch"/>
    <d v="2014-06-26T15:22:23"/>
    <x v="2337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x v="2336"/>
    <n v="1401485484"/>
    <b v="1"/>
    <n v="123"/>
    <b v="1"/>
    <s v="food/small batch"/>
    <n v="101.14333333333335"/>
    <n v="123.34552845528455"/>
    <x v="7"/>
    <s v="small batch"/>
    <d v="2014-06-29T21:31:24"/>
    <x v="2338"/>
    <x v="1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x v="2337"/>
    <n v="1479496309"/>
    <b v="1"/>
    <n v="1104"/>
    <b v="1"/>
    <s v="food/small batch"/>
    <n v="294.20799999999997"/>
    <n v="66.623188405797094"/>
    <x v="7"/>
    <s v="small batch"/>
    <d v="2016-12-19T07:59:00"/>
    <x v="2339"/>
    <x v="827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x v="2338"/>
    <n v="1475249138"/>
    <b v="1"/>
    <n v="403"/>
    <b v="1"/>
    <s v="food/small batch"/>
    <n v="105.77749999999999"/>
    <n v="104.99007444168734"/>
    <x v="7"/>
    <s v="small batch"/>
    <d v="2016-10-30T15:25:38"/>
    <x v="2340"/>
    <x v="1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x v="2339"/>
    <n v="1434137504"/>
    <b v="0"/>
    <n v="0"/>
    <b v="0"/>
    <s v="technology/web"/>
    <n v="0"/>
    <n v="0"/>
    <x v="2"/>
    <s v="web"/>
    <d v="2015-07-12T19:31:44"/>
    <x v="2341"/>
    <x v="1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x v="2340"/>
    <n v="1410799870"/>
    <b v="0"/>
    <n v="0"/>
    <b v="0"/>
    <s v="technology/web"/>
    <n v="0"/>
    <n v="0"/>
    <x v="2"/>
    <s v="web"/>
    <d v="2014-10-06T05:00:00"/>
    <x v="2342"/>
    <x v="828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x v="2341"/>
    <n v="1447962505"/>
    <b v="0"/>
    <n v="1"/>
    <b v="0"/>
    <s v="technology/web"/>
    <n v="3"/>
    <n v="300"/>
    <x v="2"/>
    <s v="web"/>
    <d v="2016-01-08T19:47:00"/>
    <x v="2343"/>
    <x v="829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x v="2342"/>
    <n v="1464197269"/>
    <b v="0"/>
    <n v="1"/>
    <b v="0"/>
    <s v="technology/web"/>
    <n v="0.1"/>
    <n v="1"/>
    <x v="2"/>
    <s v="web"/>
    <d v="2016-06-24T17:27:49"/>
    <x v="2344"/>
    <x v="1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x v="2343"/>
    <n v="1424822556"/>
    <b v="0"/>
    <n v="0"/>
    <b v="0"/>
    <s v="technology/web"/>
    <n v="0"/>
    <n v="0"/>
    <x v="2"/>
    <s v="web"/>
    <d v="2015-03-31T23:39:00"/>
    <x v="2345"/>
    <x v="83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x v="2344"/>
    <n v="1472843431"/>
    <b v="0"/>
    <n v="3"/>
    <b v="0"/>
    <s v="technology/web"/>
    <n v="6.5000000000000002E-2"/>
    <n v="13"/>
    <x v="2"/>
    <s v="web"/>
    <d v="2016-10-17T19:10:31"/>
    <x v="2346"/>
    <x v="26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x v="2345"/>
    <n v="1469543676"/>
    <b v="0"/>
    <n v="1"/>
    <b v="0"/>
    <s v="technology/web"/>
    <n v="1.5"/>
    <n v="15"/>
    <x v="2"/>
    <s v="web"/>
    <d v="2016-08-25T14:34:36"/>
    <x v="2347"/>
    <x v="1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x v="2346"/>
    <n v="1450822938"/>
    <b v="0"/>
    <n v="5"/>
    <b v="0"/>
    <s v="technology/web"/>
    <n v="0.38571428571428573"/>
    <n v="54"/>
    <x v="2"/>
    <s v="web"/>
    <d v="2016-02-20T22:22:18"/>
    <x v="2348"/>
    <x v="14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x v="2347"/>
    <n v="1436812628"/>
    <b v="0"/>
    <n v="0"/>
    <b v="0"/>
    <s v="technology/web"/>
    <n v="0"/>
    <n v="0"/>
    <x v="2"/>
    <s v="web"/>
    <d v="2015-08-11T18:37:08"/>
    <x v="2349"/>
    <x v="257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x v="2348"/>
    <n v="1480882370"/>
    <b v="0"/>
    <n v="0"/>
    <b v="0"/>
    <s v="technology/web"/>
    <n v="0"/>
    <n v="0"/>
    <x v="2"/>
    <s v="web"/>
    <d v="2017-01-03T20:12:50"/>
    <x v="2350"/>
    <x v="1"/>
  </r>
  <r>
    <n v="2351"/>
    <s v="NZ Auction site.  No listing or success fees. Only $2 p/m"/>
    <s v="Donate $30 or more and receive a free selfie stick."/>
    <x v="341"/>
    <n v="108"/>
    <x v="1"/>
    <s v="NZ"/>
    <s v="NZD"/>
    <x v="2349"/>
    <n v="1427768739"/>
    <b v="0"/>
    <n v="7"/>
    <b v="0"/>
    <s v="technology/web"/>
    <n v="0.5714285714285714"/>
    <n v="15.428571428571429"/>
    <x v="2"/>
    <s v="web"/>
    <d v="2015-04-30T02:25:39"/>
    <x v="2351"/>
    <x v="1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x v="2350"/>
    <n v="1428419552"/>
    <b v="0"/>
    <n v="0"/>
    <b v="0"/>
    <s v="technology/web"/>
    <n v="0"/>
    <n v="0"/>
    <x v="2"/>
    <s v="web"/>
    <d v="2015-06-06T15:12:32"/>
    <x v="2352"/>
    <x v="14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x v="2351"/>
    <n v="1428596022"/>
    <b v="0"/>
    <n v="0"/>
    <b v="0"/>
    <s v="technology/web"/>
    <n v="0"/>
    <n v="0"/>
    <x v="2"/>
    <s v="web"/>
    <d v="2015-04-21T16:13:42"/>
    <x v="2353"/>
    <x v="635"/>
  </r>
  <r>
    <n v="2354"/>
    <s v="Dissertation (Canceled)"/>
    <s v="Almost done with doctorate degree but need funding of $35,000 to complete research of project."/>
    <x v="19"/>
    <n v="25"/>
    <x v="1"/>
    <s v="US"/>
    <s v="USD"/>
    <x v="2352"/>
    <n v="1415726460"/>
    <b v="0"/>
    <n v="1"/>
    <b v="0"/>
    <s v="technology/web"/>
    <n v="7.1428571428571425E-2"/>
    <n v="25"/>
    <x v="2"/>
    <s v="web"/>
    <d v="2015-01-10T17:21:00"/>
    <x v="2354"/>
    <x v="14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x v="2353"/>
    <n v="1428012136"/>
    <b v="0"/>
    <n v="2"/>
    <b v="0"/>
    <s v="technology/web"/>
    <n v="0.6875"/>
    <n v="27.5"/>
    <x v="2"/>
    <s v="web"/>
    <d v="2015-05-02T22:02:16"/>
    <x v="2355"/>
    <x v="1"/>
  </r>
  <r>
    <n v="2356"/>
    <s v="HardstyleUnited.com (Canceled)"/>
    <s v="HardstyleUnited.com The Global Hardstyle community. Your Hardstyle community."/>
    <x v="3"/>
    <n v="0"/>
    <x v="1"/>
    <s v="NL"/>
    <s v="EUR"/>
    <x v="2354"/>
    <n v="1430938104"/>
    <b v="0"/>
    <n v="0"/>
    <b v="0"/>
    <s v="technology/web"/>
    <n v="0"/>
    <n v="0"/>
    <x v="2"/>
    <s v="web"/>
    <d v="2015-06-05T18:48:24"/>
    <x v="2356"/>
    <x v="1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x v="2355"/>
    <n v="1442501578"/>
    <b v="0"/>
    <n v="0"/>
    <b v="0"/>
    <s v="technology/web"/>
    <n v="0"/>
    <n v="0"/>
    <x v="2"/>
    <s v="web"/>
    <d v="2015-10-17T14:52:58"/>
    <x v="2357"/>
    <x v="1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x v="2356"/>
    <n v="1417818036"/>
    <b v="0"/>
    <n v="0"/>
    <b v="0"/>
    <s v="technology/web"/>
    <n v="0"/>
    <n v="0"/>
    <x v="2"/>
    <s v="web"/>
    <d v="2015-01-31T00:39:00"/>
    <x v="2358"/>
    <x v="831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x v="2357"/>
    <n v="1433432124"/>
    <b v="0"/>
    <n v="3"/>
    <b v="0"/>
    <s v="technology/web"/>
    <n v="14.680000000000001"/>
    <n v="367"/>
    <x v="2"/>
    <s v="web"/>
    <d v="2015-08-03T15:35:24"/>
    <x v="2359"/>
    <x v="1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x v="2358"/>
    <n v="1452272280"/>
    <b v="0"/>
    <n v="1"/>
    <b v="0"/>
    <s v="technology/web"/>
    <n v="0.04"/>
    <n v="2"/>
    <x v="2"/>
    <s v="web"/>
    <d v="2016-02-07T16:58:00"/>
    <x v="2360"/>
    <x v="1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x v="2359"/>
    <n v="1459975008"/>
    <b v="0"/>
    <n v="0"/>
    <b v="0"/>
    <s v="technology/web"/>
    <n v="0"/>
    <n v="0"/>
    <x v="2"/>
    <s v="web"/>
    <d v="2016-04-30T22:00:00"/>
    <x v="2361"/>
    <x v="83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x v="2360"/>
    <n v="1415723470"/>
    <b v="0"/>
    <n v="2"/>
    <b v="0"/>
    <s v="technology/web"/>
    <n v="28.571428571428569"/>
    <n v="60"/>
    <x v="2"/>
    <s v="web"/>
    <d v="2014-12-11T16:31:10"/>
    <x v="2362"/>
    <x v="1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x v="2361"/>
    <n v="1447460200"/>
    <b v="0"/>
    <n v="0"/>
    <b v="0"/>
    <s v="technology/web"/>
    <n v="0"/>
    <n v="0"/>
    <x v="2"/>
    <s v="web"/>
    <d v="2015-12-29T00:16:40"/>
    <x v="2363"/>
    <x v="26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x v="2362"/>
    <n v="1441146356"/>
    <b v="0"/>
    <n v="0"/>
    <b v="0"/>
    <s v="technology/web"/>
    <n v="0"/>
    <n v="0"/>
    <x v="2"/>
    <s v="web"/>
    <d v="2015-10-26T22:25:56"/>
    <x v="2364"/>
    <x v="263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x v="2363"/>
    <n v="1449596425"/>
    <b v="0"/>
    <n v="0"/>
    <b v="0"/>
    <s v="technology/web"/>
    <n v="0"/>
    <n v="0"/>
    <x v="2"/>
    <s v="web"/>
    <d v="2016-01-17T23:00:00"/>
    <x v="2365"/>
    <x v="833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x v="2364"/>
    <n v="1442839533"/>
    <b v="0"/>
    <n v="27"/>
    <b v="0"/>
    <s v="technology/web"/>
    <n v="10.52"/>
    <n v="97.407407407407405"/>
    <x v="2"/>
    <s v="web"/>
    <d v="2015-10-21T12:45:33"/>
    <x v="2366"/>
    <x v="1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x v="2365"/>
    <n v="1456442216"/>
    <b v="0"/>
    <n v="14"/>
    <b v="0"/>
    <s v="technology/web"/>
    <n v="1.34"/>
    <n v="47.857142857142854"/>
    <x v="2"/>
    <s v="web"/>
    <d v="2016-04-25T22:16:56"/>
    <x v="2367"/>
    <x v="8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x v="2366"/>
    <n v="1425143965"/>
    <b v="0"/>
    <n v="2"/>
    <b v="0"/>
    <s v="technology/web"/>
    <n v="0.25"/>
    <n v="50"/>
    <x v="2"/>
    <s v="web"/>
    <d v="2015-04-14T16:19:25"/>
    <x v="2368"/>
    <x v="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x v="2367"/>
    <n v="1452540611"/>
    <b v="0"/>
    <n v="0"/>
    <b v="0"/>
    <s v="technology/web"/>
    <n v="0"/>
    <n v="0"/>
    <x v="2"/>
    <s v="web"/>
    <d v="2016-02-10T19:30:11"/>
    <x v="2369"/>
    <x v="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x v="2368"/>
    <n v="1416285141"/>
    <b v="0"/>
    <n v="4"/>
    <b v="0"/>
    <s v="technology/web"/>
    <n v="0.32800000000000001"/>
    <n v="20.5"/>
    <x v="2"/>
    <s v="web"/>
    <d v="2014-12-18T04:32:21"/>
    <x v="2370"/>
    <x v="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x v="2369"/>
    <n v="1432665596"/>
    <b v="0"/>
    <n v="0"/>
    <b v="0"/>
    <s v="technology/web"/>
    <n v="0"/>
    <n v="0"/>
    <x v="2"/>
    <s v="web"/>
    <d v="2015-06-25T18:39:56"/>
    <x v="2371"/>
    <x v="1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x v="2370"/>
    <n v="1427247571"/>
    <b v="0"/>
    <n v="6"/>
    <b v="0"/>
    <s v="technology/web"/>
    <n v="3.2727272727272729"/>
    <n v="30"/>
    <x v="2"/>
    <s v="web"/>
    <d v="2015-04-24T01:39:31"/>
    <x v="2372"/>
    <x v="1"/>
  </r>
  <r>
    <n v="2373"/>
    <s v="Cykelauktion.com (Canceled)"/>
    <s v="We want to create a safe marketplace for buying and selling bicycles."/>
    <x v="343"/>
    <n v="50"/>
    <x v="1"/>
    <s v="SE"/>
    <s v="SEK"/>
    <x v="2371"/>
    <n v="1438271624"/>
    <b v="0"/>
    <n v="1"/>
    <b v="0"/>
    <s v="technology/web"/>
    <n v="5.8823529411764705E-3"/>
    <n v="50"/>
    <x v="2"/>
    <s v="web"/>
    <d v="2015-08-29T15:53:44"/>
    <x v="2373"/>
    <x v="1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x v="2372"/>
    <n v="1421180060"/>
    <b v="0"/>
    <n v="1"/>
    <b v="0"/>
    <s v="technology/web"/>
    <n v="4.5454545454545456E-2"/>
    <n v="10"/>
    <x v="2"/>
    <s v="web"/>
    <d v="2015-02-12T20:14:20"/>
    <x v="2374"/>
    <x v="1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x v="2373"/>
    <n v="1470859437"/>
    <b v="0"/>
    <n v="0"/>
    <b v="0"/>
    <s v="technology/web"/>
    <n v="0"/>
    <n v="0"/>
    <x v="2"/>
    <s v="web"/>
    <d v="2016-09-09T20:03:57"/>
    <x v="2375"/>
    <x v="1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x v="2374"/>
    <n v="1447193566"/>
    <b v="0"/>
    <n v="4"/>
    <b v="0"/>
    <s v="technology/web"/>
    <n v="10.877666666666666"/>
    <n v="81.582499999999996"/>
    <x v="2"/>
    <s v="web"/>
    <d v="2015-12-10T22:12:46"/>
    <x v="2376"/>
    <x v="1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x v="2375"/>
    <n v="1477515183"/>
    <b v="0"/>
    <n v="0"/>
    <b v="0"/>
    <s v="technology/web"/>
    <n v="0"/>
    <n v="0"/>
    <x v="2"/>
    <s v="web"/>
    <d v="2016-11-25T21:53:03"/>
    <x v="2377"/>
    <x v="145"/>
  </r>
  <r>
    <n v="2378"/>
    <s v="KEEPUP INC (Canceled)"/>
    <s v="KEEPUP allows you to extend your social circle by introducing you to new people via your friends."/>
    <x v="74"/>
    <n v="0"/>
    <x v="1"/>
    <s v="US"/>
    <s v="USD"/>
    <x v="2376"/>
    <n v="1438042730"/>
    <b v="0"/>
    <n v="0"/>
    <b v="0"/>
    <s v="technology/web"/>
    <n v="0"/>
    <n v="0"/>
    <x v="2"/>
    <s v="web"/>
    <d v="2015-08-26T00:18:50"/>
    <x v="2378"/>
    <x v="257"/>
  </r>
  <r>
    <n v="2379"/>
    <s v="SelectCooks.com (Canceled)"/>
    <s v="Selectcooks.com is a community marketplace for people to list, find and hire chefs."/>
    <x v="11"/>
    <n v="0"/>
    <x v="1"/>
    <s v="US"/>
    <s v="USD"/>
    <x v="2377"/>
    <n v="1440116616"/>
    <b v="0"/>
    <n v="0"/>
    <b v="0"/>
    <s v="technology/web"/>
    <n v="0"/>
    <n v="0"/>
    <x v="2"/>
    <s v="web"/>
    <d v="2015-10-05T00:23:36"/>
    <x v="2379"/>
    <x v="2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x v="2378"/>
    <n v="1441134142"/>
    <b v="0"/>
    <n v="3"/>
    <b v="0"/>
    <s v="technology/web"/>
    <n v="0.36666666666666664"/>
    <n v="18.333333333333332"/>
    <x v="2"/>
    <s v="web"/>
    <d v="2015-10-01T19:02:22"/>
    <x v="2380"/>
    <x v="1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x v="2379"/>
    <n v="1426112848"/>
    <b v="0"/>
    <n v="7"/>
    <b v="0"/>
    <s v="technology/web"/>
    <n v="1.8193398957730169"/>
    <n v="224.42857142857142"/>
    <x v="2"/>
    <s v="web"/>
    <d v="2015-04-10T22:27:28"/>
    <x v="2381"/>
    <x v="1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x v="2380"/>
    <n v="1436502603"/>
    <b v="0"/>
    <n v="2"/>
    <b v="0"/>
    <s v="technology/web"/>
    <n v="2.5"/>
    <n v="37.5"/>
    <x v="2"/>
    <s v="web"/>
    <d v="2015-08-04T04:30:03"/>
    <x v="2382"/>
    <x v="36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x v="2381"/>
    <n v="1421976107"/>
    <b v="0"/>
    <n v="3"/>
    <b v="0"/>
    <s v="technology/web"/>
    <n v="4.3499999999999996"/>
    <n v="145"/>
    <x v="2"/>
    <s v="web"/>
    <d v="2015-02-22T01:21:47"/>
    <x v="2383"/>
    <x v="1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x v="2382"/>
    <n v="1413337043"/>
    <b v="0"/>
    <n v="8"/>
    <b v="0"/>
    <s v="technology/web"/>
    <n v="0.8"/>
    <n v="1"/>
    <x v="2"/>
    <s v="web"/>
    <d v="2014-11-14T02:37:23"/>
    <x v="2384"/>
    <x v="1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x v="2383"/>
    <n v="1436201432"/>
    <b v="0"/>
    <n v="7"/>
    <b v="0"/>
    <s v="technology/web"/>
    <n v="1.2123076923076923"/>
    <n v="112.57142857142857"/>
    <x v="2"/>
    <s v="web"/>
    <d v="2015-08-05T16:50:32"/>
    <x v="2385"/>
    <x v="1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x v="2384"/>
    <n v="1415736424"/>
    <b v="0"/>
    <n v="0"/>
    <b v="0"/>
    <s v="technology/web"/>
    <n v="0"/>
    <n v="0"/>
    <x v="2"/>
    <s v="web"/>
    <d v="2015-01-10T20:07:04"/>
    <x v="2386"/>
    <x v="1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x v="2385"/>
    <n v="1465311740"/>
    <b v="0"/>
    <n v="3"/>
    <b v="0"/>
    <s v="technology/web"/>
    <n v="0.68399999999999994"/>
    <n v="342"/>
    <x v="2"/>
    <s v="web"/>
    <d v="2016-07-22T15:02:20"/>
    <x v="2387"/>
    <x v="26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x v="2386"/>
    <n v="1418761759"/>
    <b v="0"/>
    <n v="8"/>
    <b v="0"/>
    <s v="technology/web"/>
    <n v="1.2513513513513512"/>
    <n v="57.875"/>
    <x v="2"/>
    <s v="web"/>
    <d v="2015-01-15T19:29:00"/>
    <x v="2388"/>
    <x v="834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x v="2387"/>
    <n v="1435160452"/>
    <b v="0"/>
    <n v="1"/>
    <b v="0"/>
    <s v="technology/web"/>
    <n v="0.1875"/>
    <n v="30"/>
    <x v="2"/>
    <s v="web"/>
    <d v="2015-07-25T21:59:00"/>
    <x v="2389"/>
    <x v="835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x v="2388"/>
    <n v="1416896264"/>
    <b v="0"/>
    <n v="0"/>
    <b v="0"/>
    <s v="technology/web"/>
    <n v="0"/>
    <n v="0"/>
    <x v="2"/>
    <s v="web"/>
    <d v="2015-01-04T06:17:44"/>
    <x v="2390"/>
    <x v="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x v="2389"/>
    <n v="1425236644"/>
    <b v="0"/>
    <n v="1"/>
    <b v="0"/>
    <s v="technology/web"/>
    <n v="0.125"/>
    <n v="25"/>
    <x v="2"/>
    <s v="web"/>
    <d v="2015-03-31T18:04:04"/>
    <x v="2391"/>
    <x v="7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x v="2390"/>
    <n v="1443495223"/>
    <b v="0"/>
    <n v="0"/>
    <b v="0"/>
    <s v="technology/web"/>
    <n v="0"/>
    <n v="0"/>
    <x v="2"/>
    <s v="web"/>
    <d v="2015-10-29T02:53:43"/>
    <x v="2392"/>
    <x v="1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x v="2391"/>
    <n v="1436456017"/>
    <b v="0"/>
    <n v="1"/>
    <b v="0"/>
    <s v="technology/web"/>
    <n v="0.05"/>
    <n v="50"/>
    <x v="2"/>
    <s v="web"/>
    <d v="2015-08-08T15:33:37"/>
    <x v="2393"/>
    <x v="1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x v="2392"/>
    <n v="1422348093"/>
    <b v="0"/>
    <n v="2"/>
    <b v="0"/>
    <s v="technology/web"/>
    <n v="0.06"/>
    <n v="1.5"/>
    <x v="2"/>
    <s v="web"/>
    <d v="2015-02-26T08:41:33"/>
    <x v="2394"/>
    <x v="1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x v="2393"/>
    <n v="1481597687"/>
    <b v="0"/>
    <n v="0"/>
    <b v="0"/>
    <s v="technology/web"/>
    <n v="0"/>
    <n v="0"/>
    <x v="2"/>
    <s v="web"/>
    <d v="2017-01-10T08:57:00"/>
    <x v="2395"/>
    <x v="836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x v="2394"/>
    <n v="1442348558"/>
    <b v="0"/>
    <n v="1"/>
    <b v="0"/>
    <s v="technology/web"/>
    <n v="0.2"/>
    <n v="10"/>
    <x v="2"/>
    <s v="web"/>
    <d v="2015-10-15T20:22:38"/>
    <x v="2396"/>
    <x v="1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x v="2395"/>
    <n v="1417641256"/>
    <b v="0"/>
    <n v="0"/>
    <b v="0"/>
    <s v="technology/web"/>
    <n v="0"/>
    <n v="0"/>
    <x v="2"/>
    <s v="web"/>
    <d v="2015-01-02T21:14:16"/>
    <x v="2397"/>
    <x v="1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x v="2396"/>
    <n v="1433282384"/>
    <b v="0"/>
    <n v="0"/>
    <b v="0"/>
    <s v="technology/web"/>
    <n v="0"/>
    <n v="0"/>
    <x v="2"/>
    <s v="web"/>
    <d v="2015-07-02T21:59:44"/>
    <x v="2398"/>
    <x v="1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x v="2397"/>
    <n v="1415910506"/>
    <b v="0"/>
    <n v="0"/>
    <b v="0"/>
    <s v="technology/web"/>
    <n v="0"/>
    <n v="0"/>
    <x v="2"/>
    <s v="web"/>
    <d v="2014-12-18T20:28:26"/>
    <x v="2399"/>
    <x v="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x v="2398"/>
    <n v="1458023164"/>
    <b v="0"/>
    <n v="0"/>
    <b v="0"/>
    <s v="technology/web"/>
    <n v="0"/>
    <n v="0"/>
    <x v="2"/>
    <s v="web"/>
    <d v="2016-04-14T06:26:04"/>
    <x v="2400"/>
    <x v="1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x v="2399"/>
    <n v="1452023096"/>
    <b v="0"/>
    <n v="9"/>
    <b v="0"/>
    <s v="food/food trucks"/>
    <n v="0.71785714285714286"/>
    <n v="22.333333333333332"/>
    <x v="7"/>
    <s v="food trucks"/>
    <d v="2016-03-05T19:44:56"/>
    <x v="2401"/>
    <x v="14"/>
  </r>
  <r>
    <n v="2402"/>
    <s v="Cupcake Truck Unite"/>
    <s v="Small town, delicious treats, and a mobile truck"/>
    <x v="14"/>
    <n v="52"/>
    <x v="2"/>
    <s v="US"/>
    <s v="USD"/>
    <x v="2400"/>
    <n v="1428941931"/>
    <b v="0"/>
    <n v="1"/>
    <b v="0"/>
    <s v="food/food trucks"/>
    <n v="0.43333333333333329"/>
    <n v="52"/>
    <x v="7"/>
    <s v="food trucks"/>
    <d v="2015-05-13T16:18:51"/>
    <x v="2402"/>
    <x v="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x v="2401"/>
    <n v="1454188258"/>
    <b v="0"/>
    <n v="12"/>
    <b v="0"/>
    <s v="food/food trucks"/>
    <n v="16.833333333333332"/>
    <n v="16.833333333333332"/>
    <x v="7"/>
    <s v="food trucks"/>
    <d v="2016-03-30T20:10:58"/>
    <x v="2403"/>
    <x v="10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x v="2402"/>
    <n v="1449190607"/>
    <b v="0"/>
    <n v="0"/>
    <b v="0"/>
    <s v="food/food trucks"/>
    <n v="0"/>
    <n v="0"/>
    <x v="7"/>
    <s v="food trucks"/>
    <d v="2016-01-03T00:56:47"/>
    <x v="2404"/>
    <x v="1"/>
  </r>
  <r>
    <n v="2405"/>
    <s v="JoyShtick Food Truck"/>
    <s v="We are the first gaming-themed food truck, bringing gourmet pub fare to the Jacksonville area."/>
    <x v="10"/>
    <n v="1126"/>
    <x v="2"/>
    <s v="US"/>
    <s v="USD"/>
    <x v="2403"/>
    <n v="1471096975"/>
    <b v="0"/>
    <n v="20"/>
    <b v="0"/>
    <s v="food/food trucks"/>
    <n v="22.52"/>
    <n v="56.3"/>
    <x v="7"/>
    <s v="food trucks"/>
    <d v="2016-09-03T14:02:55"/>
    <x v="2405"/>
    <x v="31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x v="2404"/>
    <n v="1418179190"/>
    <b v="0"/>
    <n v="16"/>
    <b v="0"/>
    <s v="food/food trucks"/>
    <n v="41.384615384615387"/>
    <n v="84.0625"/>
    <x v="7"/>
    <s v="food trucks"/>
    <d v="2015-01-19T02:39:50"/>
    <x v="2406"/>
    <x v="4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x v="2405"/>
    <n v="1426772928"/>
    <b v="0"/>
    <n v="33"/>
    <b v="0"/>
    <s v="food/food trucks"/>
    <n v="25.259090909090908"/>
    <n v="168.39393939393941"/>
    <x v="7"/>
    <s v="food trucks"/>
    <d v="2015-04-11T06:00:00"/>
    <x v="2407"/>
    <x v="837"/>
  </r>
  <r>
    <n v="2408"/>
    <s v="Sabroso On Wheels"/>
    <s v="A US Army Vet trying to get a Peruvian food truck going! Really good Peruvian food now mobile!"/>
    <x v="36"/>
    <n v="30"/>
    <x v="2"/>
    <s v="US"/>
    <s v="USD"/>
    <x v="2406"/>
    <n v="1412652157"/>
    <b v="0"/>
    <n v="2"/>
    <b v="0"/>
    <s v="food/food trucks"/>
    <n v="0.2"/>
    <n v="15"/>
    <x v="7"/>
    <s v="food trucks"/>
    <d v="2014-11-06T04:22:37"/>
    <x v="2408"/>
    <x v="1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x v="2407"/>
    <n v="1437339675"/>
    <b v="0"/>
    <n v="6"/>
    <b v="0"/>
    <s v="food/food trucks"/>
    <n v="1.8399999999999999"/>
    <n v="76.666666666666671"/>
    <x v="7"/>
    <s v="food trucks"/>
    <d v="2015-08-18T21:01:15"/>
    <x v="2409"/>
    <x v="1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x v="2408"/>
    <n v="1439027275"/>
    <b v="0"/>
    <n v="0"/>
    <b v="0"/>
    <s v="food/food trucks"/>
    <n v="0"/>
    <n v="0"/>
    <x v="7"/>
    <s v="food trucks"/>
    <d v="2015-09-07T09:47:55"/>
    <x v="2410"/>
    <x v="1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x v="2409"/>
    <n v="1437932082"/>
    <b v="0"/>
    <n v="3"/>
    <b v="0"/>
    <s v="food/food trucks"/>
    <n v="0.60399999999999998"/>
    <n v="50.333333333333336"/>
    <x v="7"/>
    <s v="food trucks"/>
    <d v="2015-08-25T17:34:42"/>
    <x v="2411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x v="2410"/>
    <n v="1476294073"/>
    <b v="0"/>
    <n v="0"/>
    <b v="0"/>
    <s v="food/food trucks"/>
    <n v="0"/>
    <n v="0"/>
    <x v="7"/>
    <s v="food trucks"/>
    <d v="2016-11-26T18:41:13"/>
    <x v="2412"/>
    <x v="838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x v="2411"/>
    <n v="1398911882"/>
    <b v="0"/>
    <n v="3"/>
    <b v="0"/>
    <s v="food/food trucks"/>
    <n v="0.83333333333333337"/>
    <n v="8.3333333333333339"/>
    <x v="7"/>
    <s v="food trucks"/>
    <d v="2014-05-31T23:30:00"/>
    <x v="2413"/>
    <x v="83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x v="2412"/>
    <n v="1436805660"/>
    <b v="0"/>
    <n v="13"/>
    <b v="0"/>
    <s v="food/food trucks"/>
    <n v="3.0666666666666664"/>
    <n v="35.384615384615387"/>
    <x v="7"/>
    <s v="food trucks"/>
    <d v="2015-08-22T03:59:00"/>
    <x v="2414"/>
    <x v="84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x v="2413"/>
    <n v="1466023346"/>
    <b v="0"/>
    <n v="6"/>
    <b v="0"/>
    <s v="food/food trucks"/>
    <n v="0.55833333333333335"/>
    <n v="55.833333333333336"/>
    <x v="7"/>
    <s v="food trucks"/>
    <d v="2016-07-15T20:42:26"/>
    <x v="2415"/>
    <x v="1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x v="2414"/>
    <n v="1421343743"/>
    <b v="0"/>
    <n v="1"/>
    <b v="0"/>
    <s v="food/food trucks"/>
    <n v="2.5000000000000001E-2"/>
    <n v="5"/>
    <x v="7"/>
    <s v="food trucks"/>
    <d v="2015-03-14T15:00:00"/>
    <x v="2416"/>
    <x v="841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x v="2415"/>
    <n v="1405113187"/>
    <b v="0"/>
    <n v="0"/>
    <b v="0"/>
    <s v="food/food trucks"/>
    <n v="0"/>
    <n v="0"/>
    <x v="7"/>
    <s v="food trucks"/>
    <d v="2014-08-10T21:13:07"/>
    <x v="2417"/>
    <x v="1"/>
  </r>
  <r>
    <n v="2418"/>
    <s v="Mexican food truck"/>
    <s v="I want to start my food truck business."/>
    <x v="31"/>
    <n v="5"/>
    <x v="2"/>
    <s v="US"/>
    <s v="USD"/>
    <x v="2416"/>
    <n v="1422045244"/>
    <b v="0"/>
    <n v="5"/>
    <b v="0"/>
    <s v="food/food trucks"/>
    <n v="0.02"/>
    <n v="1"/>
    <x v="7"/>
    <s v="food trucks"/>
    <d v="2015-03-24T19:34:04"/>
    <x v="2418"/>
    <x v="102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x v="2417"/>
    <n v="1419097389"/>
    <b v="0"/>
    <n v="0"/>
    <b v="0"/>
    <s v="food/food trucks"/>
    <n v="0"/>
    <n v="0"/>
    <x v="7"/>
    <s v="food trucks"/>
    <d v="2015-02-18T17:43:09"/>
    <x v="2419"/>
    <x v="14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x v="2418"/>
    <n v="1410396095"/>
    <b v="0"/>
    <n v="36"/>
    <b v="0"/>
    <s v="food/food trucks"/>
    <n v="14.825133372851216"/>
    <n v="69.472222222222229"/>
    <x v="7"/>
    <s v="food trucks"/>
    <d v="2014-11-10T01:41:35"/>
    <x v="2420"/>
    <x v="42"/>
  </r>
  <r>
    <n v="2421"/>
    <s v="hot dog cart"/>
    <s v="help me start Merrill's first hot dog cart in this empty lot"/>
    <x v="12"/>
    <n v="1"/>
    <x v="2"/>
    <s v="US"/>
    <s v="USD"/>
    <x v="2419"/>
    <n v="1421944196"/>
    <b v="0"/>
    <n v="1"/>
    <b v="0"/>
    <s v="food/food trucks"/>
    <n v="1.6666666666666666E-2"/>
    <n v="1"/>
    <x v="7"/>
    <s v="food trucks"/>
    <d v="2015-02-21T16:29:56"/>
    <x v="2421"/>
    <x v="1"/>
  </r>
  <r>
    <n v="2422"/>
    <s v="Help starting a family owned food truck"/>
    <s v="Family owned business serving BBQ and seafood to the public"/>
    <x v="2"/>
    <n v="1"/>
    <x v="2"/>
    <s v="US"/>
    <s v="USD"/>
    <x v="2420"/>
    <n v="1423502636"/>
    <b v="0"/>
    <n v="1"/>
    <b v="0"/>
    <s v="food/food trucks"/>
    <n v="0.2"/>
    <n v="1"/>
    <x v="7"/>
    <s v="food trucks"/>
    <d v="2015-03-11T16:23:56"/>
    <x v="2422"/>
    <x v="22"/>
  </r>
  <r>
    <n v="2423"/>
    <s v="FBTR BBQ"/>
    <s v="FBTR is a Texas-style, North Carolina based, homemade BBQ company looking to bring good meat to the masses."/>
    <x v="127"/>
    <n v="8"/>
    <x v="2"/>
    <s v="US"/>
    <s v="USD"/>
    <x v="2421"/>
    <n v="1417452890"/>
    <b v="0"/>
    <n v="1"/>
    <b v="0"/>
    <s v="food/food trucks"/>
    <n v="1.3333333333333334E-2"/>
    <n v="8"/>
    <x v="7"/>
    <s v="food trucks"/>
    <d v="2014-12-31T16:54:50"/>
    <x v="2423"/>
    <x v="1"/>
  </r>
  <r>
    <n v="2424"/>
    <s v="Lily and Memphs"/>
    <s v="Great and creative food from the heart in the form of a sweet food truck!"/>
    <x v="31"/>
    <n v="310"/>
    <x v="2"/>
    <s v="US"/>
    <s v="USD"/>
    <x v="2422"/>
    <n v="1411853108"/>
    <b v="0"/>
    <n v="9"/>
    <b v="0"/>
    <s v="food/food trucks"/>
    <n v="1.24"/>
    <n v="34.444444444444443"/>
    <x v="7"/>
    <s v="food trucks"/>
    <d v="2014-10-27T21:25:08"/>
    <x v="2424"/>
    <x v="1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x v="2423"/>
    <n v="1463090149"/>
    <b v="0"/>
    <n v="1"/>
    <b v="0"/>
    <s v="food/food trucks"/>
    <n v="2.8571428571428574E-2"/>
    <n v="1"/>
    <x v="7"/>
    <s v="food trucks"/>
    <d v="2016-05-27T22:04:00"/>
    <x v="2425"/>
    <x v="84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x v="2424"/>
    <n v="1433822692"/>
    <b v="0"/>
    <n v="0"/>
    <b v="0"/>
    <s v="food/food trucks"/>
    <n v="0"/>
    <n v="0"/>
    <x v="7"/>
    <s v="food trucks"/>
    <d v="2015-08-08T04:04:52"/>
    <x v="2426"/>
    <x v="14"/>
  </r>
  <r>
    <n v="2427"/>
    <s v="Wraps in a snap. Fast lunch with a gourmet punch!"/>
    <s v="Fast and simple lunches for those on the go.  All (lunch) deals $10 or less."/>
    <x v="63"/>
    <n v="1"/>
    <x v="2"/>
    <s v="US"/>
    <s v="USD"/>
    <x v="2425"/>
    <n v="1455262733"/>
    <b v="0"/>
    <n v="1"/>
    <b v="0"/>
    <s v="food/food trucks"/>
    <n v="2E-3"/>
    <n v="1"/>
    <x v="7"/>
    <s v="food trucks"/>
    <d v="2016-03-23T06:38:53"/>
    <x v="2427"/>
    <x v="173"/>
  </r>
  <r>
    <n v="2428"/>
    <s v="Premium Burgers"/>
    <s v="From Moo 2 You! We want to offer premium burgers to a taco flooded environment."/>
    <x v="19"/>
    <n v="1"/>
    <x v="2"/>
    <s v="US"/>
    <s v="USD"/>
    <x v="2426"/>
    <n v="1423594151"/>
    <b v="0"/>
    <n v="1"/>
    <b v="0"/>
    <s v="food/food trucks"/>
    <n v="2.8571428571428571E-3"/>
    <n v="1"/>
    <x v="7"/>
    <s v="food trucks"/>
    <d v="2015-03-12T17:49:11"/>
    <x v="2428"/>
    <x v="22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x v="2427"/>
    <n v="1483131966"/>
    <b v="0"/>
    <n v="4"/>
    <b v="0"/>
    <s v="food/food trucks"/>
    <n v="1.4321428571428572"/>
    <n v="501.25"/>
    <x v="7"/>
    <s v="food trucks"/>
    <d v="2017-02-05T16:44:00"/>
    <x v="2429"/>
    <x v="843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x v="2428"/>
    <n v="1452654504"/>
    <b v="0"/>
    <n v="2"/>
    <b v="0"/>
    <s v="food/food trucks"/>
    <n v="0.70000000000000007"/>
    <n v="10.5"/>
    <x v="7"/>
    <s v="food trucks"/>
    <d v="2016-02-12T03:08:24"/>
    <x v="2430"/>
    <x v="1"/>
  </r>
  <r>
    <n v="2431"/>
    <s v="Murphy's good eatin'"/>
    <s v="Go to Colorado and run a food truck with homemade food of all kinds."/>
    <x v="57"/>
    <n v="2"/>
    <x v="2"/>
    <s v="US"/>
    <s v="USD"/>
    <x v="2429"/>
    <n v="1461896613"/>
    <b v="0"/>
    <n v="2"/>
    <b v="0"/>
    <s v="food/food trucks"/>
    <n v="2E-3"/>
    <n v="1"/>
    <x v="7"/>
    <s v="food trucks"/>
    <d v="2016-06-28T02:23:33"/>
    <x v="2431"/>
    <x v="14"/>
  </r>
  <r>
    <n v="2432"/>
    <s v="funding for bbq trailer"/>
    <s v="Looking to start competition cooking and need start-up help.  Offering brisket tasting to all contributors."/>
    <x v="32"/>
    <n v="2"/>
    <x v="2"/>
    <s v="US"/>
    <s v="USD"/>
    <x v="2430"/>
    <n v="1423199697"/>
    <b v="0"/>
    <n v="2"/>
    <b v="0"/>
    <s v="food/food trucks"/>
    <n v="1.4285714285714287E-2"/>
    <n v="1"/>
    <x v="7"/>
    <s v="food trucks"/>
    <d v="2015-03-08T05:14:57"/>
    <x v="2432"/>
    <x v="1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x v="2431"/>
    <n v="1454016943"/>
    <b v="0"/>
    <n v="0"/>
    <b v="0"/>
    <s v="food/food trucks"/>
    <n v="0"/>
    <n v="0"/>
    <x v="7"/>
    <s v="food trucks"/>
    <d v="2016-02-27T21:35:43"/>
    <x v="2433"/>
    <x v="1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x v="2432"/>
    <n v="1435206474"/>
    <b v="0"/>
    <n v="2"/>
    <b v="0"/>
    <s v="food/food trucks"/>
    <n v="0.13"/>
    <n v="13"/>
    <x v="7"/>
    <s v="food trucks"/>
    <d v="2015-08-04T04:27:54"/>
    <x v="2434"/>
    <x v="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x v="2433"/>
    <n v="1441435186"/>
    <b v="0"/>
    <n v="4"/>
    <b v="0"/>
    <s v="food/food trucks"/>
    <n v="0.48960000000000004"/>
    <n v="306"/>
    <x v="7"/>
    <s v="food trucks"/>
    <d v="2015-10-05T06:39:46"/>
    <x v="2435"/>
    <x v="1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x v="2434"/>
    <n v="1448894770"/>
    <b v="0"/>
    <n v="2"/>
    <b v="0"/>
    <s v="food/food trucks"/>
    <n v="3.8461538461538464E-2"/>
    <n v="22.5"/>
    <x v="7"/>
    <s v="food trucks"/>
    <d v="2016-01-29T14:46:10"/>
    <x v="2436"/>
    <x v="14"/>
  </r>
  <r>
    <n v="2437"/>
    <s v="Cuppa Gumbos"/>
    <s v="Homemade Gumbo, Stews and Curry to be served hot and fresh everyday at any festival or concert we can attend."/>
    <x v="6"/>
    <n v="0"/>
    <x v="2"/>
    <s v="US"/>
    <s v="USD"/>
    <x v="2435"/>
    <n v="1422400188"/>
    <b v="0"/>
    <n v="0"/>
    <b v="0"/>
    <s v="food/food trucks"/>
    <n v="0"/>
    <n v="0"/>
    <x v="7"/>
    <s v="food trucks"/>
    <d v="2015-03-17T18:00:00"/>
    <x v="2437"/>
    <x v="844"/>
  </r>
  <r>
    <n v="2438"/>
    <s v="FOOD|Art"/>
    <s v="I'm starting a catering and food truck business of southern comfort food. My FOOD is my Art!  _x000a_Thanks for you help!"/>
    <x v="36"/>
    <n v="50"/>
    <x v="2"/>
    <s v="US"/>
    <s v="USD"/>
    <x v="2436"/>
    <n v="1444341462"/>
    <b v="0"/>
    <n v="1"/>
    <b v="0"/>
    <s v="food/food trucks"/>
    <n v="0.33333333333333337"/>
    <n v="50"/>
    <x v="7"/>
    <s v="food trucks"/>
    <d v="2015-12-07T22:57:42"/>
    <x v="2438"/>
    <x v="248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x v="2437"/>
    <n v="1442605129"/>
    <b v="0"/>
    <n v="0"/>
    <b v="0"/>
    <s v="food/food trucks"/>
    <n v="0"/>
    <n v="0"/>
    <x v="7"/>
    <s v="food trucks"/>
    <d v="2015-10-18T19:38:49"/>
    <x v="2439"/>
    <x v="1"/>
  </r>
  <r>
    <n v="2440"/>
    <s v="The first green Food Truck in Phnom Penh"/>
    <s v="Starting a entire clean energy food truck and set a new standard for Cambodia"/>
    <x v="10"/>
    <n v="10"/>
    <x v="2"/>
    <s v="BE"/>
    <s v="EUR"/>
    <x v="2438"/>
    <n v="1452807313"/>
    <b v="0"/>
    <n v="2"/>
    <b v="0"/>
    <s v="food/food trucks"/>
    <n v="0.2"/>
    <n v="5"/>
    <x v="7"/>
    <s v="food trucks"/>
    <d v="2016-02-13T21:35:13"/>
    <x v="2440"/>
    <x v="1"/>
  </r>
  <r>
    <n v="2441"/>
    <s v="Bring Alchemy Pops to the People!"/>
    <s v="YOU can help Alchemy Pops POP up on a street near you!"/>
    <x v="51"/>
    <n v="8091"/>
    <x v="0"/>
    <s v="US"/>
    <s v="USD"/>
    <x v="2439"/>
    <n v="1435806054"/>
    <b v="0"/>
    <n v="109"/>
    <b v="1"/>
    <s v="food/small batch"/>
    <n v="107.88"/>
    <n v="74.22935779816514"/>
    <x v="7"/>
    <s v="small batch"/>
    <d v="2015-07-23T04:59:00"/>
    <x v="2441"/>
    <x v="845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x v="2440"/>
    <n v="1424188828"/>
    <b v="0"/>
    <n v="372"/>
    <b v="1"/>
    <s v="food/small batch"/>
    <n v="125.94166666666666"/>
    <n v="81.252688172043008"/>
    <x v="7"/>
    <s v="small batch"/>
    <d v="2015-03-19T15:00:28"/>
    <x v="2442"/>
    <x v="7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x v="2441"/>
    <n v="1405522822"/>
    <b v="0"/>
    <n v="311"/>
    <b v="1"/>
    <s v="food/small batch"/>
    <n v="202.51495"/>
    <n v="130.23469453376205"/>
    <x v="7"/>
    <s v="small batch"/>
    <d v="2014-08-15T15:00:22"/>
    <x v="2443"/>
    <x v="1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x v="2442"/>
    <n v="1461607591"/>
    <b v="0"/>
    <n v="61"/>
    <b v="1"/>
    <s v="food/small batch"/>
    <n v="108.60000000000001"/>
    <n v="53.409836065573771"/>
    <x v="7"/>
    <s v="small batch"/>
    <d v="2016-05-25T18:06:31"/>
    <x v="2444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x v="2443"/>
    <n v="1440650021"/>
    <b v="0"/>
    <n v="115"/>
    <b v="1"/>
    <s v="food/small batch"/>
    <n v="172.8"/>
    <n v="75.130434782608702"/>
    <x v="7"/>
    <s v="small batch"/>
    <d v="2015-09-26T04:33:41"/>
    <x v="2445"/>
    <x v="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x v="2444"/>
    <n v="1477578471"/>
    <b v="0"/>
    <n v="111"/>
    <b v="1"/>
    <s v="food/small batch"/>
    <n v="167.98"/>
    <n v="75.666666666666671"/>
    <x v="7"/>
    <s v="small batch"/>
    <d v="2016-11-26T15:27:51"/>
    <x v="2446"/>
    <x v="1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x v="2445"/>
    <n v="1476184593"/>
    <b v="0"/>
    <n v="337"/>
    <b v="1"/>
    <s v="food/small batch"/>
    <n v="427.20000000000005"/>
    <n v="31.691394658753708"/>
    <x v="7"/>
    <s v="small batch"/>
    <d v="2016-11-12T04:00:00"/>
    <x v="2447"/>
    <x v="846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x v="2446"/>
    <n v="1472110513"/>
    <b v="0"/>
    <n v="9"/>
    <b v="1"/>
    <s v="food/small batch"/>
    <n v="107.5"/>
    <n v="47.777777777777779"/>
    <x v="7"/>
    <s v="small batch"/>
    <d v="2016-08-31T05:36:00"/>
    <x v="2448"/>
    <x v="847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x v="2447"/>
    <n v="1414725915"/>
    <b v="0"/>
    <n v="120"/>
    <b v="1"/>
    <s v="food/small batch"/>
    <n v="108"/>
    <n v="90"/>
    <x v="7"/>
    <s v="small batch"/>
    <d v="2014-11-30T04:25:15"/>
    <x v="2449"/>
    <x v="1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x v="2448"/>
    <n v="1411177456"/>
    <b v="0"/>
    <n v="102"/>
    <b v="1"/>
    <s v="food/small batch"/>
    <n v="101.53353333333335"/>
    <n v="149.31401960784314"/>
    <x v="7"/>
    <s v="small batch"/>
    <d v="2014-10-28T03:11:00"/>
    <x v="2450"/>
    <x v="848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x v="2449"/>
    <n v="1487022490"/>
    <b v="0"/>
    <n v="186"/>
    <b v="1"/>
    <s v="food/small batch"/>
    <n v="115.45"/>
    <n v="62.06989247311828"/>
    <x v="7"/>
    <s v="small batch"/>
    <d v="2017-03-05T21:48:10"/>
    <x v="2451"/>
    <x v="52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x v="2450"/>
    <n v="1448914500"/>
    <b v="0"/>
    <n v="15"/>
    <b v="1"/>
    <s v="food/small batch"/>
    <n v="133.5"/>
    <n v="53.4"/>
    <x v="7"/>
    <s v="small batch"/>
    <d v="2015-12-29T23:00:00"/>
    <x v="2452"/>
    <x v="849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x v="2451"/>
    <n v="1483461409"/>
    <b v="0"/>
    <n v="67"/>
    <b v="1"/>
    <s v="food/small batch"/>
    <n v="154.69999999999999"/>
    <n v="69.268656716417908"/>
    <x v="7"/>
    <s v="small batch"/>
    <d v="2017-02-02T16:36:49"/>
    <x v="2453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x v="2452"/>
    <n v="1486183808"/>
    <b v="0"/>
    <n v="130"/>
    <b v="1"/>
    <s v="food/small batch"/>
    <n v="100.84571428571429"/>
    <n v="271.50769230769231"/>
    <x v="7"/>
    <s v="small batch"/>
    <d v="2017-03-11T04:50:08"/>
    <x v="2454"/>
    <x v="6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x v="2453"/>
    <n v="1458758750"/>
    <b v="0"/>
    <n v="16"/>
    <b v="1"/>
    <s v="food/small batch"/>
    <n v="182"/>
    <n v="34.125"/>
    <x v="7"/>
    <s v="small batch"/>
    <d v="2016-04-20T18:45:50"/>
    <x v="2455"/>
    <x v="274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x v="2454"/>
    <n v="1485471839"/>
    <b v="0"/>
    <n v="67"/>
    <b v="1"/>
    <s v="food/small batch"/>
    <n v="180.86666666666667"/>
    <n v="40.492537313432834"/>
    <x v="7"/>
    <s v="small batch"/>
    <d v="2017-02-25T23:03:59"/>
    <x v="2456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x v="2455"/>
    <n v="1456237656"/>
    <b v="0"/>
    <n v="124"/>
    <b v="1"/>
    <s v="food/small batch"/>
    <n v="102.30434782608695"/>
    <n v="189.75806451612902"/>
    <x v="7"/>
    <s v="small batch"/>
    <d v="2016-03-24T13:27:36"/>
    <x v="2457"/>
    <x v="2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x v="2456"/>
    <n v="1462481718"/>
    <b v="0"/>
    <n v="80"/>
    <b v="1"/>
    <s v="food/small batch"/>
    <n v="110.17999999999999"/>
    <n v="68.862499999999997"/>
    <x v="7"/>
    <s v="small batch"/>
    <d v="2016-06-09T19:00:00"/>
    <x v="2458"/>
    <x v="85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x v="2457"/>
    <n v="1454858285"/>
    <b v="0"/>
    <n v="282"/>
    <b v="1"/>
    <s v="food/small batch"/>
    <n v="102.25"/>
    <n v="108.77659574468085"/>
    <x v="7"/>
    <s v="small batch"/>
    <d v="2016-03-23T14:18:05"/>
    <x v="2459"/>
    <x v="136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x v="2458"/>
    <n v="1480480167"/>
    <b v="0"/>
    <n v="68"/>
    <b v="1"/>
    <s v="food/small batch"/>
    <n v="100.78823529411764"/>
    <n v="125.98529411764706"/>
    <x v="7"/>
    <s v="small batch"/>
    <d v="2017-01-03T04:17:00"/>
    <x v="2460"/>
    <x v="851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x v="1837"/>
    <n v="1314577097"/>
    <b v="0"/>
    <n v="86"/>
    <b v="1"/>
    <s v="music/indie rock"/>
    <n v="103.8"/>
    <n v="90.523255813953483"/>
    <x v="4"/>
    <s v="indie rock"/>
    <d v="2011-10-01T03:00:00"/>
    <x v="2461"/>
    <x v="852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x v="2459"/>
    <n v="1340944096"/>
    <b v="0"/>
    <n v="115"/>
    <b v="1"/>
    <s v="music/indie rock"/>
    <n v="110.70833333333334"/>
    <n v="28.880434782608695"/>
    <x v="4"/>
    <s v="indie rock"/>
    <d v="2012-07-19T04:28:16"/>
    <x v="2462"/>
    <x v="52"/>
  </r>
  <r>
    <n v="2463"/>
    <s v="Emma Ate the Lion &quot;Songs Two Count Too&quot;"/>
    <s v="Emma Ate The Lion's debut full length album"/>
    <x v="13"/>
    <n v="2325"/>
    <x v="0"/>
    <s v="US"/>
    <s v="USD"/>
    <x v="2460"/>
    <n v="1362710425"/>
    <b v="0"/>
    <n v="75"/>
    <b v="1"/>
    <s v="music/indie rock"/>
    <n v="116.25000000000001"/>
    <n v="31"/>
    <x v="4"/>
    <s v="indie rock"/>
    <d v="2013-04-16T19:00:00"/>
    <x v="2463"/>
    <x v="853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x v="2461"/>
    <n v="1441143397"/>
    <b v="0"/>
    <n v="43"/>
    <b v="1"/>
    <s v="music/indie rock"/>
    <n v="111.1"/>
    <n v="51.674418604651166"/>
    <x v="4"/>
    <s v="indie rock"/>
    <d v="2015-09-30T19:29:00"/>
    <x v="2464"/>
    <x v="854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x v="2462"/>
    <n v="1345828548"/>
    <b v="0"/>
    <n v="48"/>
    <b v="1"/>
    <s v="music/indie rock"/>
    <n v="180.14285714285714"/>
    <n v="26.270833333333332"/>
    <x v="4"/>
    <s v="indie rock"/>
    <d v="2012-09-23T17:15:48"/>
    <x v="2465"/>
    <x v="1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x v="2463"/>
    <n v="1365474453"/>
    <b v="0"/>
    <n v="52"/>
    <b v="1"/>
    <s v="music/indie rock"/>
    <n v="100"/>
    <n v="48.07692307692308"/>
    <x v="4"/>
    <s v="indie rock"/>
    <d v="2013-05-09T02:27:33"/>
    <x v="2466"/>
    <x v="1"/>
  </r>
  <r>
    <n v="2467"/>
    <s v="Nature Boy Explorer EP"/>
    <s v="We've finished our first EP and we're taking it on the road in three weeks! Help us fund manufacturing?"/>
    <x v="28"/>
    <n v="1185"/>
    <x v="0"/>
    <s v="US"/>
    <s v="USD"/>
    <x v="2464"/>
    <n v="1335473931"/>
    <b v="0"/>
    <n v="43"/>
    <b v="1"/>
    <s v="music/indie rock"/>
    <n v="118.5"/>
    <n v="27.558139534883722"/>
    <x v="4"/>
    <s v="indie rock"/>
    <d v="2012-05-10T17:00:00"/>
    <x v="2467"/>
    <x v="85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x v="2465"/>
    <n v="1348285321"/>
    <b v="0"/>
    <n v="58"/>
    <b v="1"/>
    <s v="music/indie rock"/>
    <n v="107.21700000000001"/>
    <n v="36.97137931034483"/>
    <x v="4"/>
    <s v="indie rock"/>
    <d v="2012-10-28T05:00:00"/>
    <x v="2468"/>
    <x v="856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x v="2466"/>
    <n v="1295000329"/>
    <b v="0"/>
    <n v="47"/>
    <b v="1"/>
    <s v="music/indie rock"/>
    <n v="113.66666666666667"/>
    <n v="29.021276595744681"/>
    <x v="4"/>
    <s v="indie rock"/>
    <d v="2011-02-08T10:18:49"/>
    <x v="2469"/>
    <x v="3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x v="2467"/>
    <n v="1335232055"/>
    <b v="0"/>
    <n v="36"/>
    <b v="1"/>
    <s v="music/indie rock"/>
    <n v="103.16400000000002"/>
    <n v="28.65666666666667"/>
    <x v="4"/>
    <s v="indie rock"/>
    <d v="2012-05-24T01:47:35"/>
    <x v="2470"/>
    <x v="1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x v="2468"/>
    <n v="1324079392"/>
    <b v="0"/>
    <n v="17"/>
    <b v="1"/>
    <s v="music/indie rock"/>
    <n v="128"/>
    <n v="37.647058823529413"/>
    <x v="4"/>
    <s v="indie rock"/>
    <d v="2012-01-25T23:49:52"/>
    <x v="2471"/>
    <x v="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x v="2469"/>
    <n v="1277433980"/>
    <b v="0"/>
    <n v="104"/>
    <b v="1"/>
    <s v="music/indie rock"/>
    <n v="135.76026666666667"/>
    <n v="97.904038461538462"/>
    <x v="4"/>
    <s v="indie rock"/>
    <d v="2010-09-04T01:03:00"/>
    <x v="2472"/>
    <x v="85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x v="2470"/>
    <n v="1349978269"/>
    <b v="0"/>
    <n v="47"/>
    <b v="1"/>
    <s v="music/indie rock"/>
    <n v="100"/>
    <n v="42.553191489361701"/>
    <x v="4"/>
    <s v="indie rock"/>
    <d v="2012-11-10T18:57:49"/>
    <x v="2473"/>
    <x v="13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x v="2471"/>
    <n v="1282868176"/>
    <b v="0"/>
    <n v="38"/>
    <b v="1"/>
    <s v="music/indie rock"/>
    <n v="100.00360000000002"/>
    <n v="131.58368421052631"/>
    <x v="4"/>
    <s v="indie rock"/>
    <d v="2010-10-11T00:16:16"/>
    <x v="2474"/>
    <x v="2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x v="2472"/>
    <n v="1273647255"/>
    <b v="0"/>
    <n v="81"/>
    <b v="1"/>
    <s v="music/indie rock"/>
    <n v="104.71999999999998"/>
    <n v="32.320987654320987"/>
    <x v="4"/>
    <s v="indie rock"/>
    <d v="2010-07-10T22:00:00"/>
    <x v="2475"/>
    <x v="858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x v="2473"/>
    <n v="1412149970"/>
    <b v="0"/>
    <n v="55"/>
    <b v="1"/>
    <s v="music/indie rock"/>
    <n v="105.02249999999999"/>
    <n v="61.103999999999999"/>
    <x v="4"/>
    <s v="indie rock"/>
    <d v="2014-11-03T08:52:50"/>
    <x v="2476"/>
    <x v="859"/>
  </r>
  <r>
    <n v="2477"/>
    <s v="Debut Album"/>
    <s v="Releasing my first album in August, and I need your help in order to get it done!"/>
    <x v="47"/>
    <n v="1285"/>
    <x v="0"/>
    <s v="US"/>
    <s v="USD"/>
    <x v="2474"/>
    <n v="1340901345"/>
    <b v="0"/>
    <n v="41"/>
    <b v="1"/>
    <s v="music/indie rock"/>
    <n v="171.33333333333334"/>
    <n v="31.341463414634145"/>
    <x v="4"/>
    <s v="indie rock"/>
    <d v="2012-08-12T16:35:45"/>
    <x v="2477"/>
    <x v="26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x v="2475"/>
    <n v="1355525313"/>
    <b v="0"/>
    <n v="79"/>
    <b v="1"/>
    <s v="music/indie rock"/>
    <n v="127.49999999999999"/>
    <n v="129.1139240506329"/>
    <x v="4"/>
    <s v="indie rock"/>
    <d v="2013-01-13T22:48:33"/>
    <x v="2478"/>
    <x v="1"/>
  </r>
  <r>
    <n v="2479"/>
    <s v="FUEL FAKE NATIVES"/>
    <s v="Fake Natives is headed on tour this summer. Help them fill their tank with fossil fuels."/>
    <x v="43"/>
    <n v="400.33"/>
    <x v="0"/>
    <s v="US"/>
    <s v="USD"/>
    <x v="2476"/>
    <n v="1342545994"/>
    <b v="0"/>
    <n v="16"/>
    <b v="1"/>
    <s v="music/indie rock"/>
    <n v="133.44333333333333"/>
    <n v="25.020624999999999"/>
    <x v="4"/>
    <s v="indie rock"/>
    <d v="2012-07-28T02:00:00"/>
    <x v="2479"/>
    <x v="86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x v="2477"/>
    <n v="1439332084"/>
    <b v="0"/>
    <n v="8"/>
    <b v="1"/>
    <s v="music/indie rock"/>
    <n v="100"/>
    <n v="250"/>
    <x v="4"/>
    <s v="indie rock"/>
    <d v="2015-10-10T22:28:04"/>
    <x v="2480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x v="2478"/>
    <n v="1333207808"/>
    <b v="0"/>
    <n v="95"/>
    <b v="1"/>
    <s v="music/indie rock"/>
    <n v="112.91099999999999"/>
    <n v="47.541473684210523"/>
    <x v="4"/>
    <s v="indie rock"/>
    <d v="2012-04-30T15:30:08"/>
    <x v="2481"/>
    <x v="1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x v="2479"/>
    <n v="1308336383"/>
    <b v="0"/>
    <n v="25"/>
    <b v="1"/>
    <s v="music/indie rock"/>
    <n v="100.1"/>
    <n v="40.04"/>
    <x v="4"/>
    <s v="indie rock"/>
    <d v="2011-08-01T18:46:23"/>
    <x v="2482"/>
    <x v="2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x v="2480"/>
    <n v="1330711203"/>
    <b v="0"/>
    <n v="19"/>
    <b v="1"/>
    <s v="music/indie rock"/>
    <n v="113.72727272727272"/>
    <n v="65.84210526315789"/>
    <x v="4"/>
    <s v="indie rock"/>
    <d v="2012-05-01T17:00:03"/>
    <x v="2483"/>
    <x v="102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x v="2481"/>
    <n v="1313532003"/>
    <b v="0"/>
    <n v="90"/>
    <b v="1"/>
    <s v="music/indie rock"/>
    <n v="119.31742857142855"/>
    <n v="46.401222222222216"/>
    <x v="4"/>
    <s v="indie rock"/>
    <d v="2011-09-15T22:00:03"/>
    <x v="2484"/>
    <x v="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x v="2482"/>
    <n v="1315439879"/>
    <b v="0"/>
    <n v="41"/>
    <b v="1"/>
    <s v="music/indie rock"/>
    <n v="103.25"/>
    <n v="50.365853658536587"/>
    <x v="4"/>
    <s v="indie rock"/>
    <d v="2011-10-12T23:57:59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x v="2483"/>
    <n v="1332521976"/>
    <b v="0"/>
    <n v="30"/>
    <b v="1"/>
    <s v="music/indie rock"/>
    <n v="265.66666666666669"/>
    <n v="26.566666666666666"/>
    <x v="4"/>
    <s v="indie rock"/>
    <d v="2012-04-22T16:59:36"/>
    <x v="2486"/>
    <x v="1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x v="2484"/>
    <n v="1335491997"/>
    <b v="0"/>
    <n v="38"/>
    <b v="1"/>
    <s v="music/indie rock"/>
    <n v="100.05066666666667"/>
    <n v="39.493684210526318"/>
    <x v="4"/>
    <s v="indie rock"/>
    <d v="2012-05-27T01:59:57"/>
    <x v="2487"/>
    <x v="1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x v="2485"/>
    <n v="1318864308"/>
    <b v="0"/>
    <n v="65"/>
    <b v="1"/>
    <s v="music/indie rock"/>
    <n v="106.69999999999999"/>
    <n v="49.246153846153845"/>
    <x v="4"/>
    <s v="indie rock"/>
    <d v="2011-11-16T16:11:48"/>
    <x v="2488"/>
    <x v="13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x v="2486"/>
    <n v="1365525239"/>
    <b v="0"/>
    <n v="75"/>
    <b v="1"/>
    <s v="music/indie rock"/>
    <n v="133.67142857142858"/>
    <n v="62.38"/>
    <x v="4"/>
    <s v="indie rock"/>
    <d v="2013-05-09T16:33:59"/>
    <x v="2489"/>
    <x v="1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x v="2487"/>
    <n v="1335245276"/>
    <b v="0"/>
    <n v="16"/>
    <b v="1"/>
    <s v="music/indie rock"/>
    <n v="121.39999999999999"/>
    <n v="37.9375"/>
    <x v="4"/>
    <s v="indie rock"/>
    <d v="2012-06-23T05:27:56"/>
    <x v="2490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x v="2488"/>
    <n v="1293739714"/>
    <b v="0"/>
    <n v="10"/>
    <b v="1"/>
    <s v="music/indie rock"/>
    <n v="103.2"/>
    <n v="51.6"/>
    <x v="4"/>
    <s v="indie rock"/>
    <d v="2011-01-16T01:51:00"/>
    <x v="2491"/>
    <x v="861"/>
  </r>
  <r>
    <n v="2492"/>
    <s v="SUPER NICE EP 2012"/>
    <s v="We're a band from Hawaii trying to produce our first EP and we need help!"/>
    <x v="20"/>
    <n v="750"/>
    <x v="0"/>
    <s v="US"/>
    <s v="USD"/>
    <x v="2489"/>
    <n v="1335397188"/>
    <b v="0"/>
    <n v="27"/>
    <b v="1"/>
    <s v="music/indie rock"/>
    <n v="125"/>
    <n v="27.777777777777779"/>
    <x v="4"/>
    <s v="indie rock"/>
    <d v="2012-06-16T09:59:00"/>
    <x v="2492"/>
    <x v="862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x v="2490"/>
    <n v="1363320140"/>
    <b v="0"/>
    <n v="259"/>
    <b v="1"/>
    <s v="music/indie rock"/>
    <n v="128.69999999999999"/>
    <n v="99.382239382239376"/>
    <x v="4"/>
    <s v="indie rock"/>
    <d v="2013-04-29T04:02:20"/>
    <x v="2493"/>
    <x v="26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x v="2491"/>
    <n v="1335194944"/>
    <b v="0"/>
    <n v="39"/>
    <b v="1"/>
    <s v="music/indie rock"/>
    <n v="101.00533333333333"/>
    <n v="38.848205128205123"/>
    <x v="4"/>
    <s v="indie rock"/>
    <d v="2012-05-23T15:29:04"/>
    <x v="2494"/>
    <x v="1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x v="2492"/>
    <n v="1336430575"/>
    <b v="0"/>
    <n v="42"/>
    <b v="1"/>
    <s v="music/indie rock"/>
    <n v="127.53666666666665"/>
    <n v="45.548809523809524"/>
    <x v="4"/>
    <s v="indie rock"/>
    <d v="2012-06-06T22:42:55"/>
    <x v="2495"/>
    <x v="1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x v="2493"/>
    <n v="1361577292"/>
    <b v="0"/>
    <n v="10"/>
    <b v="1"/>
    <s v="music/indie rock"/>
    <n v="100"/>
    <n v="600"/>
    <x v="4"/>
    <s v="indie rock"/>
    <d v="2013-03-29T22:54:52"/>
    <x v="2496"/>
    <x v="86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x v="2494"/>
    <n v="1309986338"/>
    <b v="0"/>
    <n v="56"/>
    <b v="1"/>
    <s v="music/indie rock"/>
    <n v="112.7715"/>
    <n v="80.551071428571419"/>
    <x v="4"/>
    <s v="indie rock"/>
    <d v="2011-08-05T21:05:38"/>
    <x v="2497"/>
    <x v="1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x v="2495"/>
    <n v="1421190787"/>
    <b v="0"/>
    <n v="20"/>
    <b v="1"/>
    <s v="music/indie rock"/>
    <n v="105.60000000000001"/>
    <n v="52.8"/>
    <x v="4"/>
    <s v="indie rock"/>
    <d v="2015-01-27T23:13:07"/>
    <x v="2498"/>
    <x v="6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x v="2496"/>
    <n v="1352820837"/>
    <b v="0"/>
    <n v="170"/>
    <b v="1"/>
    <s v="music/indie rock"/>
    <n v="202.625"/>
    <n v="47.676470588235297"/>
    <x v="4"/>
    <s v="indie rock"/>
    <d v="2012-12-31T18:00:00"/>
    <x v="2499"/>
    <x v="864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x v="2497"/>
    <n v="1337884375"/>
    <b v="0"/>
    <n v="29"/>
    <b v="1"/>
    <s v="music/indie rock"/>
    <n v="113.33333333333333"/>
    <n v="23.448275862068964"/>
    <x v="4"/>
    <s v="indie rock"/>
    <d v="2012-06-23T18:32:55"/>
    <x v="2500"/>
    <x v="1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x v="2498"/>
    <n v="1440787104"/>
    <b v="0"/>
    <n v="7"/>
    <b v="0"/>
    <s v="food/restaurants"/>
    <n v="2.5545454545454547"/>
    <n v="40.142857142857146"/>
    <x v="7"/>
    <s v="restaurants"/>
    <d v="2015-09-27T18:38:24"/>
    <x v="2501"/>
    <x v="1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x v="2499"/>
    <n v="1407440918"/>
    <b v="0"/>
    <n v="5"/>
    <b v="0"/>
    <s v="food/restaurants"/>
    <n v="7.8181818181818186E-2"/>
    <n v="17.2"/>
    <x v="7"/>
    <s v="restaurants"/>
    <d v="2014-09-21T19:48:38"/>
    <x v="2502"/>
    <x v="26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x v="2500"/>
    <n v="1462743308"/>
    <b v="0"/>
    <n v="0"/>
    <b v="0"/>
    <s v="food/restaurants"/>
    <n v="0"/>
    <n v="0"/>
    <x v="7"/>
    <s v="restaurants"/>
    <d v="2016-06-07T21:06:00"/>
    <x v="2503"/>
    <x v="865"/>
  </r>
  <r>
    <n v="2504"/>
    <s v="Halal Restaurant and Internet Cafe"/>
    <s v="Halal Restaurant and Internet Cafe 20 percent of profits will go to building masjids."/>
    <x v="19"/>
    <n v="0"/>
    <x v="2"/>
    <s v="US"/>
    <s v="USD"/>
    <x v="2501"/>
    <n v="1413418934"/>
    <b v="0"/>
    <n v="0"/>
    <b v="0"/>
    <s v="food/restaurants"/>
    <n v="0"/>
    <n v="0"/>
    <x v="7"/>
    <s v="restaurants"/>
    <d v="2014-11-15T01:22:14"/>
    <x v="2504"/>
    <x v="1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x v="2502"/>
    <n v="1423704016"/>
    <b v="0"/>
    <n v="0"/>
    <b v="0"/>
    <s v="food/restaurants"/>
    <n v="0"/>
    <n v="0"/>
    <x v="7"/>
    <s v="restaurants"/>
    <d v="2015-03-14T00:20:16"/>
    <x v="2505"/>
    <x v="111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x v="2503"/>
    <n v="1441955269"/>
    <b v="0"/>
    <n v="2"/>
    <b v="0"/>
    <s v="food/restaurants"/>
    <n v="0.6"/>
    <n v="15"/>
    <x v="7"/>
    <s v="restaurants"/>
    <d v="2015-10-03T21:00:00"/>
    <x v="2506"/>
    <x v="866"/>
  </r>
  <r>
    <n v="2507"/>
    <s v="Help Cafe Talavera get a New Kitchen!"/>
    <s v="Unique dishes for a unique city!."/>
    <x v="350"/>
    <n v="0"/>
    <x v="2"/>
    <s v="US"/>
    <s v="USD"/>
    <x v="2504"/>
    <n v="1428716704"/>
    <b v="0"/>
    <n v="0"/>
    <b v="0"/>
    <s v="food/restaurants"/>
    <n v="0"/>
    <n v="0"/>
    <x v="7"/>
    <s v="restaurants"/>
    <d v="2015-05-11T01:45:04"/>
    <x v="2507"/>
    <x v="1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x v="2505"/>
    <n v="1405464634"/>
    <b v="0"/>
    <n v="0"/>
    <b v="0"/>
    <s v="food/restaurants"/>
    <n v="0"/>
    <n v="0"/>
    <x v="7"/>
    <s v="restaurants"/>
    <d v="2014-08-14T22:50:34"/>
    <x v="2508"/>
    <x v="1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x v="2506"/>
    <n v="1424719549"/>
    <b v="0"/>
    <n v="28"/>
    <b v="0"/>
    <s v="food/restaurants"/>
    <n v="1.0526315789473684"/>
    <n v="35.714285714285715"/>
    <x v="7"/>
    <s v="restaurants"/>
    <d v="2015-04-20T18:25:49"/>
    <x v="2509"/>
    <x v="867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x v="2507"/>
    <n v="1426463772"/>
    <b v="0"/>
    <n v="2"/>
    <b v="0"/>
    <s v="food/restaurants"/>
    <n v="0.15"/>
    <n v="37.5"/>
    <x v="7"/>
    <s v="restaurants"/>
    <d v="2015-05-14T23:56:12"/>
    <x v="2510"/>
    <x v="14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x v="2508"/>
    <n v="1451731413"/>
    <b v="0"/>
    <n v="0"/>
    <b v="0"/>
    <s v="food/restaurants"/>
    <n v="0"/>
    <n v="0"/>
    <x v="7"/>
    <s v="restaurants"/>
    <d v="2016-02-01T10:43:33"/>
    <x v="2511"/>
    <x v="1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x v="2509"/>
    <n v="1417208561"/>
    <b v="0"/>
    <n v="0"/>
    <b v="0"/>
    <s v="food/restaurants"/>
    <n v="0"/>
    <n v="0"/>
    <x v="7"/>
    <s v="restaurants"/>
    <d v="2014-12-13T21:02:41"/>
    <x v="2512"/>
    <x v="20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x v="2510"/>
    <n v="1482883789"/>
    <b v="0"/>
    <n v="0"/>
    <b v="0"/>
    <s v="food/restaurants"/>
    <n v="0"/>
    <n v="0"/>
    <x v="7"/>
    <s v="restaurants"/>
    <d v="2017-02-26T00:09:49"/>
    <x v="2513"/>
    <x v="14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x v="2511"/>
    <n v="1407057677"/>
    <b v="0"/>
    <n v="4"/>
    <b v="0"/>
    <s v="food/restaurants"/>
    <n v="1.7500000000000002"/>
    <n v="52.5"/>
    <x v="7"/>
    <s v="restaurants"/>
    <d v="2014-08-20T09:21:17"/>
    <x v="2514"/>
    <x v="64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x v="2512"/>
    <n v="1422043753"/>
    <b v="0"/>
    <n v="12"/>
    <b v="0"/>
    <s v="food/restaurants"/>
    <n v="18.600000000000001"/>
    <n v="77.5"/>
    <x v="7"/>
    <s v="restaurants"/>
    <d v="2015-02-22T20:09:13"/>
    <x v="2515"/>
    <x v="1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x v="2513"/>
    <n v="1414683652"/>
    <b v="0"/>
    <n v="0"/>
    <b v="0"/>
    <s v="food/restaurants"/>
    <n v="0"/>
    <n v="0"/>
    <x v="7"/>
    <s v="restaurants"/>
    <d v="2014-11-29T16:40:52"/>
    <x v="2516"/>
    <x v="1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x v="2514"/>
    <n v="1424200530"/>
    <b v="0"/>
    <n v="33"/>
    <b v="0"/>
    <s v="food/restaurants"/>
    <n v="9.8166666666666664"/>
    <n v="53.545454545454547"/>
    <x v="7"/>
    <s v="restaurants"/>
    <d v="2015-03-19T18:15:30"/>
    <x v="2517"/>
    <x v="22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x v="2515"/>
    <n v="1413303628"/>
    <b v="0"/>
    <n v="0"/>
    <b v="0"/>
    <s v="food/restaurants"/>
    <n v="0"/>
    <n v="0"/>
    <x v="7"/>
    <s v="restaurants"/>
    <d v="2014-11-13T17:20:28"/>
    <x v="2518"/>
    <x v="13"/>
  </r>
  <r>
    <n v="2519"/>
    <s v="Kelli's Kitchen"/>
    <s v="Better than your mom's, better than Cracker Barrel, only at Kelli's Kitchen (all from scratch)."/>
    <x v="60"/>
    <n v="65"/>
    <x v="2"/>
    <s v="US"/>
    <s v="USD"/>
    <x v="2516"/>
    <n v="1403149404"/>
    <b v="0"/>
    <n v="4"/>
    <b v="0"/>
    <s v="food/restaurants"/>
    <n v="4.3333333333333335E-2"/>
    <n v="16.25"/>
    <x v="7"/>
    <s v="restaurants"/>
    <d v="2014-07-19T03:43:24"/>
    <x v="2519"/>
    <x v="1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x v="2517"/>
    <n v="1472567085"/>
    <b v="0"/>
    <n v="0"/>
    <b v="0"/>
    <s v="food/restaurants"/>
    <n v="0"/>
    <n v="0"/>
    <x v="7"/>
    <s v="restaurants"/>
    <d v="2016-10-15T19:21:00"/>
    <x v="2520"/>
    <x v="86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x v="2518"/>
    <n v="1442963621"/>
    <b v="0"/>
    <n v="132"/>
    <b v="1"/>
    <s v="music/classical music"/>
    <n v="109.48792"/>
    <n v="103.68174242424243"/>
    <x v="4"/>
    <s v="classical music"/>
    <d v="2015-10-13T23:13:41"/>
    <x v="2521"/>
    <x v="3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x v="2519"/>
    <n v="1459431960"/>
    <b v="0"/>
    <n v="27"/>
    <b v="1"/>
    <s v="music/classical music"/>
    <n v="100"/>
    <n v="185.18518518518519"/>
    <x v="4"/>
    <s v="classical music"/>
    <d v="2016-04-22T14:52:00"/>
    <x v="2522"/>
    <x v="869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x v="2520"/>
    <n v="1413674692"/>
    <b v="0"/>
    <n v="26"/>
    <b v="1"/>
    <s v="music/classical music"/>
    <n v="156.44444444444446"/>
    <n v="54.153846153846153"/>
    <x v="4"/>
    <s v="classical music"/>
    <d v="2014-11-18T00:24:52"/>
    <x v="2523"/>
    <x v="703"/>
  </r>
  <r>
    <n v="2524"/>
    <s v="Les Bostonades' First CD"/>
    <s v="We're bringing some of our favorite music from the past 10 years to disc for the first time ever."/>
    <x v="51"/>
    <n v="7620"/>
    <x v="0"/>
    <s v="US"/>
    <s v="USD"/>
    <x v="2521"/>
    <n v="1416338557"/>
    <b v="0"/>
    <n v="43"/>
    <b v="1"/>
    <s v="music/classical music"/>
    <n v="101.6"/>
    <n v="177.2093023255814"/>
    <x v="4"/>
    <s v="classical music"/>
    <d v="2014-12-21T04:30:00"/>
    <x v="2524"/>
    <x v="87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x v="2522"/>
    <n v="1338322571"/>
    <b v="0"/>
    <n v="80"/>
    <b v="1"/>
    <s v="music/classical music"/>
    <n v="100.325"/>
    <n v="100.325"/>
    <x v="4"/>
    <s v="classical music"/>
    <d v="2012-06-28T20:16:11"/>
    <x v="2525"/>
    <x v="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x v="2523"/>
    <n v="1415585474"/>
    <b v="0"/>
    <n v="33"/>
    <b v="1"/>
    <s v="music/classical music"/>
    <n v="112.94999999999999"/>
    <n v="136.90909090909091"/>
    <x v="4"/>
    <s v="classical music"/>
    <d v="2014-12-08T04:59:00"/>
    <x v="2526"/>
    <x v="871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x v="2524"/>
    <n v="1380477691"/>
    <b v="0"/>
    <n v="71"/>
    <b v="1"/>
    <s v="music/classical music"/>
    <n v="102.125"/>
    <n v="57.535211267605632"/>
    <x v="4"/>
    <s v="classical music"/>
    <d v="2013-10-18T03:59:00"/>
    <x v="2527"/>
    <x v="872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x v="2525"/>
    <n v="1438459303"/>
    <b v="0"/>
    <n v="81"/>
    <b v="1"/>
    <s v="music/classical music"/>
    <n v="107.24974999999999"/>
    <n v="52.962839506172834"/>
    <x v="4"/>
    <s v="classical music"/>
    <d v="2015-08-20T11:00:00"/>
    <x v="2528"/>
    <x v="873"/>
  </r>
  <r>
    <n v="2529"/>
    <s v="UrbanArias is DC's Contemporary Opera Company"/>
    <s v="Opera. Short. New."/>
    <x v="12"/>
    <n v="6257"/>
    <x v="0"/>
    <s v="US"/>
    <s v="USD"/>
    <x v="2526"/>
    <n v="1328752575"/>
    <b v="0"/>
    <n v="76"/>
    <b v="1"/>
    <s v="music/classical music"/>
    <n v="104.28333333333333"/>
    <n v="82.328947368421055"/>
    <x v="4"/>
    <s v="classical music"/>
    <d v="2012-03-25T00:56:15"/>
    <x v="2529"/>
    <x v="136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x v="2527"/>
    <n v="1426711505"/>
    <b v="0"/>
    <n v="48"/>
    <b v="1"/>
    <s v="music/classical music"/>
    <n v="100"/>
    <n v="135.41666666666666"/>
    <x v="4"/>
    <s v="classical music"/>
    <d v="2015-04-20T04:50:00"/>
    <x v="2530"/>
    <x v="874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x v="2528"/>
    <n v="1437668354"/>
    <b v="0"/>
    <n v="61"/>
    <b v="1"/>
    <s v="music/classical music"/>
    <n v="100.4"/>
    <n v="74.06557377049181"/>
    <x v="4"/>
    <s v="classical music"/>
    <d v="2015-08-15T03:59:00"/>
    <x v="2531"/>
    <x v="87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x v="2529"/>
    <n v="1342556566"/>
    <b v="0"/>
    <n v="60"/>
    <b v="1"/>
    <s v="music/classical music"/>
    <n v="126.125"/>
    <n v="84.083333333333329"/>
    <x v="4"/>
    <s v="classical music"/>
    <d v="2012-08-16T20:22:46"/>
    <x v="2532"/>
    <x v="1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x v="2530"/>
    <n v="1359568911"/>
    <b v="0"/>
    <n v="136"/>
    <b v="1"/>
    <s v="music/classical music"/>
    <n v="110.66666666666667"/>
    <n v="61.029411764705884"/>
    <x v="4"/>
    <s v="classical music"/>
    <d v="2013-03-01T18:01:08"/>
    <x v="2533"/>
    <x v="87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x v="2531"/>
    <n v="1257871712"/>
    <b v="0"/>
    <n v="14"/>
    <b v="1"/>
    <s v="music/classical music"/>
    <n v="105"/>
    <n v="150"/>
    <x v="4"/>
    <s v="classical music"/>
    <d v="2010-01-01T06:00:00"/>
    <x v="2534"/>
    <x v="877"/>
  </r>
  <r>
    <n v="2535"/>
    <s v="Mark Hayes Requiem Recording"/>
    <s v="Mark Hayes: Requiem Recording"/>
    <x v="22"/>
    <n v="20755"/>
    <x v="0"/>
    <s v="US"/>
    <s v="USD"/>
    <x v="2532"/>
    <n v="1414781945"/>
    <b v="0"/>
    <n v="78"/>
    <b v="1"/>
    <s v="music/classical music"/>
    <n v="103.77499999999999"/>
    <n v="266.08974358974359"/>
    <x v="4"/>
    <s v="classical music"/>
    <d v="2014-12-01T19:59:05"/>
    <x v="2535"/>
    <x v="17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x v="2533"/>
    <n v="1373337166"/>
    <b v="0"/>
    <n v="4"/>
    <b v="1"/>
    <s v="music/classical music"/>
    <n v="115.99999999999999"/>
    <n v="7.25"/>
    <x v="4"/>
    <s v="classical music"/>
    <d v="2013-07-30T02:32:46"/>
    <x v="2536"/>
    <x v="31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x v="2534"/>
    <n v="1307028855"/>
    <b v="0"/>
    <n v="11"/>
    <b v="1"/>
    <s v="music/classical music"/>
    <n v="110.00000000000001"/>
    <n v="100"/>
    <x v="4"/>
    <s v="classical music"/>
    <d v="2011-08-01T15:34:15"/>
    <x v="2537"/>
    <x v="14"/>
  </r>
  <r>
    <n v="2538"/>
    <s v="Me, Myself and Albinoni"/>
    <s v="I will record 2 of Tomaso Albinoni's concertos for 2 oboes playing both parts myself."/>
    <x v="102"/>
    <n v="20343.169999999998"/>
    <x v="0"/>
    <s v="US"/>
    <s v="USD"/>
    <x v="2535"/>
    <n v="1359029661"/>
    <b v="0"/>
    <n v="185"/>
    <b v="1"/>
    <s v="music/classical music"/>
    <n v="113.01761111111111"/>
    <n v="109.96308108108107"/>
    <x v="4"/>
    <s v="classical music"/>
    <d v="2013-02-24T04:59:00"/>
    <x v="2538"/>
    <x v="878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x v="2536"/>
    <n v="1417729152"/>
    <b v="0"/>
    <n v="59"/>
    <b v="1"/>
    <s v="music/classical music"/>
    <n v="100.25"/>
    <n v="169.91525423728814"/>
    <x v="4"/>
    <s v="classical music"/>
    <d v="2015-02-02T21:39:12"/>
    <x v="2539"/>
    <x v="14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x v="2537"/>
    <n v="1314720721"/>
    <b v="0"/>
    <n v="27"/>
    <b v="1"/>
    <s v="music/classical music"/>
    <n v="103.4"/>
    <n v="95.740740740740748"/>
    <x v="4"/>
    <s v="classical music"/>
    <d v="2011-10-29T16:12:01"/>
    <x v="2540"/>
    <x v="14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x v="2538"/>
    <n v="1375008418"/>
    <b v="0"/>
    <n v="63"/>
    <b v="1"/>
    <s v="music/classical music"/>
    <n v="107.02857142857142"/>
    <n v="59.460317460317462"/>
    <x v="4"/>
    <s v="classical music"/>
    <d v="2013-09-26T10:46:58"/>
    <x v="2541"/>
    <x v="1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x v="2539"/>
    <n v="1377252857"/>
    <b v="0"/>
    <n v="13"/>
    <b v="1"/>
    <s v="music/classical music"/>
    <n v="103.57142857142858"/>
    <n v="55.769230769230766"/>
    <x v="4"/>
    <s v="classical music"/>
    <d v="2013-10-01T03:59:00"/>
    <x v="2542"/>
    <x v="879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x v="2540"/>
    <n v="1291257298"/>
    <b v="0"/>
    <n v="13"/>
    <b v="1"/>
    <s v="music/classical music"/>
    <n v="156.4"/>
    <n v="30.076923076923077"/>
    <x v="4"/>
    <s v="classical music"/>
    <d v="2011-01-02T03:00:00"/>
    <x v="2543"/>
    <x v="880"/>
  </r>
  <r>
    <n v="2544"/>
    <s v="Singing City Children's Choir"/>
    <s v="Bringing choral music and performance opportunities to under-served youth in West Philadelphia"/>
    <x v="10"/>
    <n v="5041"/>
    <x v="0"/>
    <s v="US"/>
    <s v="USD"/>
    <x v="2541"/>
    <n v="1339158569"/>
    <b v="0"/>
    <n v="57"/>
    <b v="1"/>
    <s v="music/classical music"/>
    <n v="100.82"/>
    <n v="88.438596491228068"/>
    <x v="4"/>
    <s v="classical music"/>
    <d v="2012-07-08T12:29:29"/>
    <x v="2544"/>
    <x v="1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x v="2542"/>
    <n v="1421983138"/>
    <b v="0"/>
    <n v="61"/>
    <b v="1"/>
    <s v="music/classical music"/>
    <n v="195.3"/>
    <n v="64.032786885245898"/>
    <x v="4"/>
    <s v="classical music"/>
    <d v="2015-02-27T00:30:00"/>
    <x v="2545"/>
    <x v="881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x v="2543"/>
    <n v="1378586179"/>
    <b v="0"/>
    <n v="65"/>
    <b v="1"/>
    <s v="music/classical music"/>
    <n v="111.71428571428572"/>
    <n v="60.153846153846153"/>
    <x v="4"/>
    <s v="classical music"/>
    <d v="2013-10-05T05:00:00"/>
    <x v="2546"/>
    <x v="882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x v="2544"/>
    <n v="1330972403"/>
    <b v="0"/>
    <n v="134"/>
    <b v="1"/>
    <s v="music/classical music"/>
    <n v="119.85454545454546"/>
    <n v="49.194029850746269"/>
    <x v="4"/>
    <s v="classical music"/>
    <d v="2012-04-04T17:33:23"/>
    <x v="2547"/>
    <x v="22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x v="2545"/>
    <n v="1473087637"/>
    <b v="0"/>
    <n v="37"/>
    <b v="1"/>
    <s v="music/classical music"/>
    <n v="101.85"/>
    <n v="165.16216216216216"/>
    <x v="4"/>
    <s v="classical music"/>
    <d v="2016-09-30T04:27:00"/>
    <x v="2548"/>
    <x v="883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x v="2546"/>
    <n v="1366999870"/>
    <b v="0"/>
    <n v="37"/>
    <b v="1"/>
    <s v="music/classical music"/>
    <n v="102.80254777070064"/>
    <n v="43.621621621621621"/>
    <x v="4"/>
    <s v="classical music"/>
    <d v="2013-05-31T17:00:00"/>
    <x v="2549"/>
    <x v="88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x v="2547"/>
    <n v="1439392406"/>
    <b v="0"/>
    <n v="150"/>
    <b v="1"/>
    <s v="music/classical music"/>
    <n v="100.84615384615385"/>
    <n v="43.7"/>
    <x v="4"/>
    <s v="classical music"/>
    <d v="2015-10-08T03:59:00"/>
    <x v="2550"/>
    <x v="88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x v="2548"/>
    <n v="1329890585"/>
    <b v="0"/>
    <n v="56"/>
    <b v="1"/>
    <s v="music/classical music"/>
    <n v="102.73469387755102"/>
    <n v="67.419642857142861"/>
    <x v="4"/>
    <s v="classical music"/>
    <d v="2012-03-21T20:48:00"/>
    <x v="2551"/>
    <x v="886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x v="2549"/>
    <n v="1486149981"/>
    <b v="0"/>
    <n v="18"/>
    <b v="1"/>
    <s v="music/classical music"/>
    <n v="106.5"/>
    <n v="177.5"/>
    <x v="4"/>
    <s v="classical music"/>
    <d v="2017-03-05T19:26:21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x v="2550"/>
    <n v="1343018807"/>
    <b v="0"/>
    <n v="60"/>
    <b v="1"/>
    <s v="music/classical music"/>
    <n v="155.53333333333333"/>
    <n v="38.883333333333333"/>
    <x v="4"/>
    <s v="classical music"/>
    <d v="2012-09-21T04:46:47"/>
    <x v="2553"/>
    <x v="14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x v="2551"/>
    <n v="1430445163"/>
    <b v="0"/>
    <n v="67"/>
    <b v="1"/>
    <s v="music/classical music"/>
    <n v="122.8"/>
    <n v="54.985074626865675"/>
    <x v="4"/>
    <s v="classical music"/>
    <d v="2015-06-01T03:59:00"/>
    <x v="2554"/>
    <x v="887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x v="2552"/>
    <n v="1335541393"/>
    <b v="0"/>
    <n v="35"/>
    <b v="1"/>
    <s v="music/classical music"/>
    <n v="107.35"/>
    <n v="61.342857142857142"/>
    <x v="4"/>
    <s v="classical music"/>
    <d v="2012-05-28T15:43:13"/>
    <x v="2555"/>
    <x v="106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x v="2553"/>
    <n v="1352504857"/>
    <b v="0"/>
    <n v="34"/>
    <b v="1"/>
    <s v="music/classical music"/>
    <n v="105.50335570469798"/>
    <n v="23.117647058823529"/>
    <x v="4"/>
    <s v="classical music"/>
    <d v="2012-12-24T23:47:37"/>
    <x v="2556"/>
    <x v="26"/>
  </r>
  <r>
    <n v="2557"/>
    <s v="European Tour"/>
    <s v="Raising money for our concert tour of Switzerland and Germany in June/July 2014"/>
    <x v="42"/>
    <n v="1066"/>
    <x v="0"/>
    <s v="GB"/>
    <s v="GBP"/>
    <x v="2554"/>
    <n v="1397584386"/>
    <b v="0"/>
    <n v="36"/>
    <b v="1"/>
    <s v="music/classical music"/>
    <n v="118.44444444444444"/>
    <n v="29.611111111111111"/>
    <x v="4"/>
    <s v="classical music"/>
    <d v="2014-05-15T17:53:06"/>
    <x v="2557"/>
    <x v="1"/>
  </r>
  <r>
    <n v="2558"/>
    <s v="Hopkins Sinfonia 2015 Season"/>
    <s v="The Hopkins Sinfonia is looking for your support to run our 2015 Season made up of five concerts."/>
    <x v="21"/>
    <n v="1361"/>
    <x v="0"/>
    <s v="AU"/>
    <s v="AUD"/>
    <x v="2555"/>
    <n v="1427747906"/>
    <b v="0"/>
    <n v="18"/>
    <b v="1"/>
    <s v="music/classical music"/>
    <n v="108.88"/>
    <n v="75.611111111111114"/>
    <x v="4"/>
    <s v="classical music"/>
    <d v="2015-05-01T13:59:00"/>
    <x v="2558"/>
    <x v="888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x v="2556"/>
    <n v="1318539484"/>
    <b v="0"/>
    <n v="25"/>
    <b v="1"/>
    <s v="music/classical music"/>
    <n v="111.25"/>
    <n v="35.6"/>
    <x v="4"/>
    <s v="classical music"/>
    <d v="2011-11-15T19:37:00"/>
    <x v="2559"/>
    <x v="889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x v="2557"/>
    <n v="1423090174"/>
    <b v="0"/>
    <n v="21"/>
    <b v="1"/>
    <s v="music/classical music"/>
    <n v="100.1"/>
    <n v="143"/>
    <x v="4"/>
    <s v="classical music"/>
    <d v="2015-03-06T22:49:34"/>
    <x v="2560"/>
    <x v="1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x v="2558"/>
    <n v="1442148089"/>
    <b v="0"/>
    <n v="0"/>
    <b v="0"/>
    <s v="food/food trucks"/>
    <n v="0"/>
    <n v="0"/>
    <x v="7"/>
    <s v="food trucks"/>
    <d v="2015-10-13T12:41:29"/>
    <x v="2561"/>
    <x v="1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x v="2559"/>
    <n v="1471005339"/>
    <b v="0"/>
    <n v="3"/>
    <b v="0"/>
    <s v="food/food trucks"/>
    <n v="0.75"/>
    <n v="25"/>
    <x v="7"/>
    <s v="food trucks"/>
    <d v="2016-10-11T12:35:39"/>
    <x v="2562"/>
    <x v="14"/>
  </r>
  <r>
    <n v="2563"/>
    <s v="Phoenix Pearl Boba Tea Truck (Canceled)"/>
    <s v="Michigan based bubble tea and specialty ice cream food truck"/>
    <x v="22"/>
    <n v="0"/>
    <x v="1"/>
    <s v="US"/>
    <s v="USD"/>
    <x v="2560"/>
    <n v="1433042451"/>
    <b v="0"/>
    <n v="0"/>
    <b v="0"/>
    <s v="food/food trucks"/>
    <n v="0"/>
    <n v="0"/>
    <x v="7"/>
    <s v="food trucks"/>
    <d v="2015-07-30T03:20:51"/>
    <x v="2563"/>
    <x v="14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x v="2561"/>
    <n v="1404262699"/>
    <b v="0"/>
    <n v="0"/>
    <b v="0"/>
    <s v="food/food trucks"/>
    <n v="0"/>
    <n v="0"/>
    <x v="7"/>
    <s v="food trucks"/>
    <d v="2014-08-01T00:58:19"/>
    <x v="2564"/>
    <x v="1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x v="2562"/>
    <n v="1457710589"/>
    <b v="0"/>
    <n v="1"/>
    <b v="0"/>
    <s v="food/food trucks"/>
    <n v="1"/>
    <n v="100"/>
    <x v="7"/>
    <s v="food trucks"/>
    <d v="2016-05-09T20:50:00"/>
    <x v="2565"/>
    <x v="89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x v="2563"/>
    <n v="1406071948"/>
    <b v="0"/>
    <n v="0"/>
    <b v="0"/>
    <s v="food/food trucks"/>
    <n v="0"/>
    <n v="0"/>
    <x v="7"/>
    <s v="food trucks"/>
    <d v="2014-08-21T23:32:28"/>
    <x v="2566"/>
    <x v="1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x v="2564"/>
    <n v="1427231138"/>
    <b v="0"/>
    <n v="2"/>
    <b v="0"/>
    <s v="food/food trucks"/>
    <n v="0.26666666666666666"/>
    <n v="60"/>
    <x v="7"/>
    <s v="food trucks"/>
    <d v="2015-04-23T21:05:38"/>
    <x v="2567"/>
    <x v="1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x v="2565"/>
    <n v="1470153594"/>
    <b v="0"/>
    <n v="1"/>
    <b v="0"/>
    <s v="food/food trucks"/>
    <n v="0.5"/>
    <n v="50"/>
    <x v="7"/>
    <s v="food trucks"/>
    <d v="2016-09-01T15:59:54"/>
    <x v="2568"/>
    <x v="1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x v="2566"/>
    <n v="1439865112"/>
    <b v="0"/>
    <n v="2"/>
    <b v="0"/>
    <s v="food/food trucks"/>
    <n v="2.2307692307692308"/>
    <n v="72.5"/>
    <x v="7"/>
    <s v="food trucks"/>
    <d v="2015-09-17T02:31:52"/>
    <x v="2569"/>
    <x v="1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x v="2567"/>
    <n v="1483998035"/>
    <b v="0"/>
    <n v="2"/>
    <b v="0"/>
    <s v="food/food trucks"/>
    <n v="0.84285714285714297"/>
    <n v="29.5"/>
    <x v="7"/>
    <s v="food trucks"/>
    <d v="2017-02-08T21:40:35"/>
    <x v="2570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x v="2568"/>
    <n v="1458461521"/>
    <b v="0"/>
    <n v="4"/>
    <b v="0"/>
    <s v="food/food trucks"/>
    <n v="0.25"/>
    <n v="62.5"/>
    <x v="7"/>
    <s v="food trucks"/>
    <d v="2016-05-19T08:12:01"/>
    <x v="2571"/>
    <x v="14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x v="2569"/>
    <n v="1426301517"/>
    <b v="0"/>
    <n v="0"/>
    <b v="0"/>
    <s v="food/food trucks"/>
    <n v="0"/>
    <n v="0"/>
    <x v="7"/>
    <s v="food trucks"/>
    <d v="2015-04-13T02:51:57"/>
    <x v="2572"/>
    <x v="1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x v="2570"/>
    <n v="1404915149"/>
    <b v="0"/>
    <n v="0"/>
    <b v="0"/>
    <s v="food/food trucks"/>
    <n v="0"/>
    <n v="0"/>
    <x v="7"/>
    <s v="food trucks"/>
    <d v="2014-08-23T14:12:29"/>
    <x v="2573"/>
    <x v="26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x v="2571"/>
    <n v="1461786545"/>
    <b v="0"/>
    <n v="0"/>
    <b v="0"/>
    <s v="food/food trucks"/>
    <n v="0"/>
    <n v="0"/>
    <x v="7"/>
    <s v="food trucks"/>
    <d v="2016-05-18T19:49:05"/>
    <x v="2574"/>
    <x v="31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x v="2572"/>
    <n v="1418438194"/>
    <b v="0"/>
    <n v="0"/>
    <b v="0"/>
    <s v="food/food trucks"/>
    <n v="0"/>
    <n v="0"/>
    <x v="7"/>
    <s v="food trucks"/>
    <d v="2015-01-12T02:36:34"/>
    <x v="2575"/>
    <x v="1"/>
  </r>
  <r>
    <n v="2576"/>
    <s v="2 Go Fast Food (Canceled)"/>
    <s v="A New Twist with an American and Philippine fast food Mobile Trailer."/>
    <x v="3"/>
    <n v="0"/>
    <x v="1"/>
    <s v="US"/>
    <s v="USD"/>
    <x v="2573"/>
    <n v="1424823247"/>
    <b v="0"/>
    <n v="0"/>
    <b v="0"/>
    <s v="food/food trucks"/>
    <n v="0"/>
    <n v="0"/>
    <x v="7"/>
    <s v="food trucks"/>
    <d v="2015-04-10T23:14:07"/>
    <x v="2576"/>
    <x v="366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x v="2574"/>
    <n v="1405021297"/>
    <b v="0"/>
    <n v="0"/>
    <b v="0"/>
    <s v="food/food trucks"/>
    <n v="0"/>
    <n v="0"/>
    <x v="7"/>
    <s v="food trucks"/>
    <d v="2014-08-04T19:41:37"/>
    <x v="2577"/>
    <x v="36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x v="2575"/>
    <n v="1440203579"/>
    <b v="0"/>
    <n v="0"/>
    <b v="0"/>
    <s v="food/food trucks"/>
    <n v="0"/>
    <n v="0"/>
    <x v="7"/>
    <s v="food trucks"/>
    <d v="2015-10-09T17:00:00"/>
    <x v="2578"/>
    <x v="891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x v="2576"/>
    <n v="1405626903"/>
    <b v="0"/>
    <n v="12"/>
    <b v="0"/>
    <s v="food/food trucks"/>
    <n v="0.13849999999999998"/>
    <n v="23.083333333333332"/>
    <x v="7"/>
    <s v="food trucks"/>
    <d v="2014-09-15T19:55:03"/>
    <x v="2579"/>
    <x v="14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x v="2577"/>
    <n v="1429170603"/>
    <b v="0"/>
    <n v="2"/>
    <b v="0"/>
    <s v="food/food trucks"/>
    <n v="0.6"/>
    <n v="25.5"/>
    <x v="7"/>
    <s v="food trucks"/>
    <d v="2015-05-16T03:00:00"/>
    <x v="2580"/>
    <x v="892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x v="2578"/>
    <n v="1445094298"/>
    <b v="0"/>
    <n v="11"/>
    <b v="0"/>
    <s v="food/food trucks"/>
    <n v="10.6"/>
    <n v="48.18181818181818"/>
    <x v="7"/>
    <s v="food trucks"/>
    <d v="2015-11-16T16:04:58"/>
    <x v="2581"/>
    <x v="174"/>
  </r>
  <r>
    <n v="2582"/>
    <s v="Drunken Wings"/>
    <s v="The place where chicken meets liquor for the first time!"/>
    <x v="161"/>
    <n v="1"/>
    <x v="2"/>
    <s v="US"/>
    <s v="USD"/>
    <x v="2579"/>
    <n v="1475192634"/>
    <b v="0"/>
    <n v="1"/>
    <b v="0"/>
    <s v="food/food trucks"/>
    <n v="1.1111111111111111E-3"/>
    <n v="1"/>
    <x v="7"/>
    <s v="food trucks"/>
    <d v="2016-10-29T23:43:54"/>
    <x v="2582"/>
    <x v="1"/>
  </r>
  <r>
    <n v="2583"/>
    <s v="Crazy Daisy Food Truck"/>
    <s v="Crazy Daisy will become the newest member of the food truck distributors in Kansas City, Missouri."/>
    <x v="28"/>
    <n v="5"/>
    <x v="2"/>
    <s v="US"/>
    <s v="USD"/>
    <x v="2580"/>
    <n v="1421346480"/>
    <b v="0"/>
    <n v="5"/>
    <b v="0"/>
    <s v="food/food trucks"/>
    <n v="0.5"/>
    <n v="1"/>
    <x v="7"/>
    <s v="food trucks"/>
    <d v="2015-03-16T17:28:00"/>
    <x v="2583"/>
    <x v="102"/>
  </r>
  <r>
    <n v="2584"/>
    <s v="Culinary Arts Food Truck Style"/>
    <s v="Bringing quality food to the masses using local premium ingredients, but at a food truck price!"/>
    <x v="3"/>
    <n v="0"/>
    <x v="2"/>
    <s v="US"/>
    <s v="USD"/>
    <x v="2581"/>
    <n v="1431749369"/>
    <b v="0"/>
    <n v="0"/>
    <b v="0"/>
    <s v="food/food trucks"/>
    <n v="0"/>
    <n v="0"/>
    <x v="7"/>
    <s v="food trucks"/>
    <d v="2015-06-15T04:09:29"/>
    <x v="2584"/>
    <x v="1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x v="2582"/>
    <n v="1402009632"/>
    <b v="0"/>
    <n v="1"/>
    <b v="0"/>
    <s v="food/food trucks"/>
    <n v="0.16666666666666669"/>
    <n v="50"/>
    <x v="7"/>
    <s v="food trucks"/>
    <d v="2014-07-05T23:07:12"/>
    <x v="2585"/>
    <x v="1"/>
  </r>
  <r>
    <n v="2586"/>
    <s v="Inspire Healthy Eating"/>
    <s v="I would like to bring fresh salad and food to the streets of London at a reasonable price."/>
    <x v="9"/>
    <n v="5"/>
    <x v="2"/>
    <s v="GB"/>
    <s v="GBP"/>
    <x v="2583"/>
    <n v="1448438136"/>
    <b v="0"/>
    <n v="1"/>
    <b v="0"/>
    <s v="food/food trucks"/>
    <n v="0.16666666666666669"/>
    <n v="5"/>
    <x v="7"/>
    <s v="food trucks"/>
    <d v="2015-12-25T07:55:36"/>
    <x v="2586"/>
    <x v="1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x v="2584"/>
    <n v="1448899953"/>
    <b v="0"/>
    <n v="6"/>
    <b v="0"/>
    <s v="food/food trucks"/>
    <n v="2.4340000000000002"/>
    <n v="202.83333333333334"/>
    <x v="7"/>
    <s v="food trucks"/>
    <d v="2015-12-30T16:12:33"/>
    <x v="2587"/>
    <x v="1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x v="2585"/>
    <n v="1423325626"/>
    <b v="0"/>
    <n v="8"/>
    <b v="0"/>
    <s v="food/food trucks"/>
    <n v="3.8833333333333329"/>
    <n v="29.125"/>
    <x v="7"/>
    <s v="food trucks"/>
    <d v="2015-03-31T13:14:00"/>
    <x v="2588"/>
    <x v="893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x v="2586"/>
    <n v="1456145527"/>
    <b v="0"/>
    <n v="1"/>
    <b v="0"/>
    <s v="food/food trucks"/>
    <n v="0.01"/>
    <n v="5"/>
    <x v="7"/>
    <s v="food trucks"/>
    <d v="2016-03-23T11:52:07"/>
    <x v="2589"/>
    <x v="70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x v="2587"/>
    <n v="1453212497"/>
    <b v="0"/>
    <n v="0"/>
    <b v="0"/>
    <s v="food/food trucks"/>
    <n v="0"/>
    <n v="0"/>
    <x v="7"/>
    <s v="food trucks"/>
    <d v="2016-01-26T14:08:17"/>
    <x v="2590"/>
    <x v="410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x v="2588"/>
    <n v="1452721524"/>
    <b v="0"/>
    <n v="2"/>
    <b v="0"/>
    <s v="food/food trucks"/>
    <n v="1.7333333333333332"/>
    <n v="13"/>
    <x v="7"/>
    <s v="food trucks"/>
    <d v="2016-03-13T20:45:24"/>
    <x v="2591"/>
    <x v="8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x v="2589"/>
    <n v="1409944421"/>
    <b v="0"/>
    <n v="1"/>
    <b v="0"/>
    <s v="food/food trucks"/>
    <n v="0.16666666666666669"/>
    <n v="50"/>
    <x v="7"/>
    <s v="food trucks"/>
    <d v="2014-10-05T19:13:41"/>
    <x v="2592"/>
    <x v="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x v="2590"/>
    <n v="1427401026"/>
    <b v="0"/>
    <n v="0"/>
    <b v="0"/>
    <s v="food/food trucks"/>
    <n v="0"/>
    <n v="0"/>
    <x v="7"/>
    <s v="food trucks"/>
    <d v="2015-04-25T20:17:06"/>
    <x v="2593"/>
    <x v="1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x v="2591"/>
    <n v="1404861228"/>
    <b v="0"/>
    <n v="1"/>
    <b v="0"/>
    <s v="food/food trucks"/>
    <n v="1.25E-3"/>
    <n v="1"/>
    <x v="7"/>
    <s v="food trucks"/>
    <d v="2014-08-07T23:13:48"/>
    <x v="2594"/>
    <x v="1"/>
  </r>
  <r>
    <n v="2595"/>
    <s v="Food Truck for Little Fox Bakery"/>
    <s v="Looking to put the best baked goods in Bowling Green on wheels"/>
    <x v="36"/>
    <n v="1825"/>
    <x v="2"/>
    <s v="US"/>
    <s v="USD"/>
    <x v="2592"/>
    <n v="1485323500"/>
    <b v="0"/>
    <n v="19"/>
    <b v="0"/>
    <s v="food/food trucks"/>
    <n v="12.166666666666668"/>
    <n v="96.05263157894737"/>
    <x v="7"/>
    <s v="food trucks"/>
    <d v="2017-02-24T05:51:40"/>
    <x v="2595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x v="2593"/>
    <n v="1404835009"/>
    <b v="0"/>
    <n v="27"/>
    <b v="0"/>
    <s v="food/food trucks"/>
    <n v="23.588571428571427"/>
    <n v="305.77777777777777"/>
    <x v="7"/>
    <s v="food trucks"/>
    <d v="2014-08-07T15:56:49"/>
    <x v="2596"/>
    <x v="1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x v="2594"/>
    <n v="1463731917"/>
    <b v="0"/>
    <n v="7"/>
    <b v="0"/>
    <s v="food/food trucks"/>
    <n v="5.6666666666666661"/>
    <n v="12.142857142857142"/>
    <x v="7"/>
    <s v="food trucks"/>
    <d v="2016-06-19T08:11:57"/>
    <x v="2597"/>
    <x v="1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x v="2595"/>
    <n v="1440447001"/>
    <b v="0"/>
    <n v="14"/>
    <b v="0"/>
    <s v="food/food trucks"/>
    <n v="39"/>
    <n v="83.571428571428569"/>
    <x v="7"/>
    <s v="food trucks"/>
    <d v="2015-09-23T20:10:01"/>
    <x v="2598"/>
    <x v="1"/>
  </r>
  <r>
    <n v="2599"/>
    <s v="Empty Ramekins Catering Group"/>
    <s v="The Empty Ramekins Catering Group is looking for your help to start up in Miami Florida!!!!"/>
    <x v="354"/>
    <n v="90"/>
    <x v="2"/>
    <s v="US"/>
    <s v="USD"/>
    <x v="2596"/>
    <n v="1403201147"/>
    <b v="0"/>
    <n v="5"/>
    <b v="0"/>
    <s v="food/food trucks"/>
    <n v="0.99546510341776351"/>
    <n v="18"/>
    <x v="7"/>
    <s v="food trucks"/>
    <d v="2014-08-03T18:05:47"/>
    <x v="2599"/>
    <x v="26"/>
  </r>
  <r>
    <n v="2600"/>
    <s v="Help Buttz Return From the Ashes"/>
    <s v="On Sunday November 8, 2015 our food truck burned to the ground. Please help us get rebuilt."/>
    <x v="63"/>
    <n v="3466"/>
    <x v="2"/>
    <s v="US"/>
    <s v="USD"/>
    <x v="2597"/>
    <n v="1453757800"/>
    <b v="0"/>
    <n v="30"/>
    <b v="0"/>
    <s v="food/food trucks"/>
    <n v="6.9320000000000004"/>
    <n v="115.53333333333333"/>
    <x v="7"/>
    <s v="food trucks"/>
    <d v="2016-03-25T20:36:40"/>
    <x v="2600"/>
    <x v="8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x v="2598"/>
    <n v="1346276349"/>
    <b v="1"/>
    <n v="151"/>
    <b v="1"/>
    <s v="technology/space exploration"/>
    <n v="661.4"/>
    <n v="21.900662251655628"/>
    <x v="2"/>
    <s v="space exploration"/>
    <d v="2012-09-13T03:59:00"/>
    <x v="2601"/>
    <x v="894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x v="2599"/>
    <n v="1412358968"/>
    <b v="1"/>
    <n v="489"/>
    <b v="1"/>
    <s v="technology/space exploration"/>
    <n v="326.0916666666667"/>
    <n v="80.022494887525568"/>
    <x v="2"/>
    <s v="space exploration"/>
    <d v="2014-11-12T21:20:00"/>
    <x v="2602"/>
    <x v="895"/>
  </r>
  <r>
    <n v="2603"/>
    <s v="Manned Mock Mars Mission"/>
    <s v="I will be building a mock space station and simulate living on Mars for two weeks."/>
    <x v="257"/>
    <n v="1776"/>
    <x v="0"/>
    <s v="US"/>
    <s v="USD"/>
    <x v="2600"/>
    <n v="1386626054"/>
    <b v="1"/>
    <n v="50"/>
    <b v="1"/>
    <s v="technology/space exploration"/>
    <n v="101.48571428571429"/>
    <n v="35.520000000000003"/>
    <x v="2"/>
    <s v="space exploration"/>
    <d v="2013-12-23T21:54:14"/>
    <x v="2603"/>
    <x v="60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x v="2601"/>
    <n v="1333070023"/>
    <b v="1"/>
    <n v="321"/>
    <b v="1"/>
    <s v="technology/space exploration"/>
    <n v="104.21799999999999"/>
    <n v="64.933333333333323"/>
    <x v="2"/>
    <s v="space exploration"/>
    <d v="2012-04-29T01:13:43"/>
    <x v="2604"/>
    <x v="1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x v="2602"/>
    <n v="1463576390"/>
    <b v="1"/>
    <n v="1762"/>
    <b v="1"/>
    <s v="technology/space exploration"/>
    <n v="107.42157000000002"/>
    <n v="60.965703745743475"/>
    <x v="2"/>
    <s v="space exploration"/>
    <d v="2016-06-17T12:59:50"/>
    <x v="2605"/>
    <x v="1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x v="2603"/>
    <n v="1396026382"/>
    <b v="1"/>
    <n v="385"/>
    <b v="1"/>
    <s v="technology/space exploration"/>
    <n v="110.05454545454545"/>
    <n v="31.444155844155844"/>
    <x v="2"/>
    <s v="space exploration"/>
    <d v="2014-04-29T17:06:22"/>
    <x v="2606"/>
    <x v="43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x v="2604"/>
    <n v="1435611572"/>
    <b v="1"/>
    <n v="398"/>
    <b v="1"/>
    <s v="technology/space exploration"/>
    <n v="407.7"/>
    <n v="81.949748743718587"/>
    <x v="2"/>
    <s v="space exploration"/>
    <d v="2015-08-12T02:00:00"/>
    <x v="2607"/>
    <x v="896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x v="2605"/>
    <n v="1485976468"/>
    <b v="1"/>
    <n v="304"/>
    <b v="1"/>
    <s v="technology/space exploration"/>
    <n v="223.92500000000001"/>
    <n v="58.92763157894737"/>
    <x v="2"/>
    <s v="space exploration"/>
    <d v="2017-03-15T00:00:00"/>
    <x v="2608"/>
    <x v="897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x v="2606"/>
    <n v="1339738951"/>
    <b v="1"/>
    <n v="676"/>
    <b v="1"/>
    <s v="technology/space exploration"/>
    <n v="303.80111428571428"/>
    <n v="157.29347633136095"/>
    <x v="2"/>
    <s v="space exploration"/>
    <d v="2012-07-15T05:42:31"/>
    <x v="2609"/>
    <x v="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x v="2607"/>
    <n v="1468444125"/>
    <b v="1"/>
    <n v="577"/>
    <b v="1"/>
    <s v="technology/space exploration"/>
    <n v="141.3251043268175"/>
    <n v="55.758509532062391"/>
    <x v="2"/>
    <s v="space exploration"/>
    <d v="2016-08-22T06:59:00"/>
    <x v="2610"/>
    <x v="898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x v="2608"/>
    <n v="1480493014"/>
    <b v="1"/>
    <n v="3663"/>
    <b v="1"/>
    <s v="technology/space exploration"/>
    <n v="2790.6363636363635"/>
    <n v="83.802893802893806"/>
    <x v="2"/>
    <s v="space exploration"/>
    <d v="2017-01-02T22:59:00"/>
    <x v="2611"/>
    <x v="899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x v="2609"/>
    <n v="1418095570"/>
    <b v="1"/>
    <n v="294"/>
    <b v="1"/>
    <s v="technology/space exploration"/>
    <n v="171.76130000000001"/>
    <n v="58.422210884353746"/>
    <x v="2"/>
    <s v="space exploration"/>
    <d v="2015-01-09T03:26:10"/>
    <x v="2612"/>
    <x v="106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x v="2610"/>
    <n v="1345664294"/>
    <b v="1"/>
    <n v="28"/>
    <b v="1"/>
    <s v="technology/space exploration"/>
    <n v="101.01333333333334"/>
    <n v="270.57142857142856"/>
    <x v="2"/>
    <s v="space exploration"/>
    <d v="2012-09-21T19:38:14"/>
    <x v="2613"/>
    <x v="1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x v="2611"/>
    <n v="1396371612"/>
    <b v="1"/>
    <n v="100"/>
    <b v="1"/>
    <s v="technology/space exploration"/>
    <n v="102"/>
    <n v="107.1"/>
    <x v="2"/>
    <s v="space exploration"/>
    <d v="2014-04-30T05:00:00"/>
    <x v="2614"/>
    <x v="9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x v="2612"/>
    <n v="1458820564"/>
    <b v="0"/>
    <n v="72"/>
    <b v="1"/>
    <s v="technology/space exploration"/>
    <n v="169.76511744127936"/>
    <n v="47.180555555555557"/>
    <x v="2"/>
    <s v="space exploration"/>
    <d v="2016-04-30T12:00:00"/>
    <x v="2615"/>
    <x v="901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x v="2613"/>
    <n v="1437954729"/>
    <b v="1"/>
    <n v="238"/>
    <b v="1"/>
    <s v="technology/space exploration"/>
    <n v="114.53400000000001"/>
    <n v="120.30882352941177"/>
    <x v="2"/>
    <s v="space exploration"/>
    <d v="2015-08-25T23:52:09"/>
    <x v="2616"/>
    <x v="1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x v="2614"/>
    <n v="1411246751"/>
    <b v="1"/>
    <n v="159"/>
    <b v="1"/>
    <s v="technology/space exploration"/>
    <n v="877.6"/>
    <n v="27.59748427672956"/>
    <x v="2"/>
    <s v="space exploration"/>
    <d v="2014-10-20T20:59:11"/>
    <x v="2617"/>
    <x v="1"/>
  </r>
  <r>
    <n v="2618"/>
    <s v="SPACE ART FEATURING ASTRONAUTS #WeBelieveInAstronauts"/>
    <s v="LTD ED COLLECTIBLE SPACE ART FEAT. ASTRONAUTS"/>
    <x v="36"/>
    <n v="15808"/>
    <x v="0"/>
    <s v="US"/>
    <s v="USD"/>
    <x v="2615"/>
    <n v="1443812461"/>
    <b v="1"/>
    <n v="77"/>
    <b v="1"/>
    <s v="technology/space exploration"/>
    <n v="105.38666666666667"/>
    <n v="205.2987012987013"/>
    <x v="2"/>
    <s v="space exploration"/>
    <d v="2015-12-01T20:01:01"/>
    <x v="2618"/>
    <x v="42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x v="2616"/>
    <n v="1443302004"/>
    <b v="1"/>
    <n v="53"/>
    <b v="1"/>
    <s v="technology/space exploration"/>
    <n v="188.39999999999998"/>
    <n v="35.547169811320757"/>
    <x v="2"/>
    <s v="space exploration"/>
    <d v="2015-10-23T11:00:00"/>
    <x v="2619"/>
    <x v="902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x v="2617"/>
    <n v="1441339242"/>
    <b v="1"/>
    <n v="1251"/>
    <b v="1"/>
    <s v="technology/space exploration"/>
    <n v="143.65230769230772"/>
    <n v="74.639488409272587"/>
    <x v="2"/>
    <s v="space exploration"/>
    <d v="2015-10-11T01:00:00"/>
    <x v="2620"/>
    <x v="903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x v="2618"/>
    <n v="1429638988"/>
    <b v="1"/>
    <n v="465"/>
    <b v="1"/>
    <s v="technology/space exploration"/>
    <n v="145.88"/>
    <n v="47.058064516129029"/>
    <x v="2"/>
    <s v="space exploration"/>
    <d v="2015-05-21T17:56:28"/>
    <x v="2621"/>
    <x v="1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x v="2619"/>
    <n v="1479232216"/>
    <b v="0"/>
    <n v="74"/>
    <b v="1"/>
    <s v="technology/space exploration"/>
    <n v="131.184"/>
    <n v="26.591351351351353"/>
    <x v="2"/>
    <s v="space exploration"/>
    <d v="2016-12-30T17:50:16"/>
    <x v="2622"/>
    <x v="2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x v="2620"/>
    <n v="1479449366"/>
    <b v="0"/>
    <n v="62"/>
    <b v="1"/>
    <s v="technology/space exploration"/>
    <n v="113.99999999999999"/>
    <n v="36.774193548387096"/>
    <x v="2"/>
    <s v="space exploration"/>
    <d v="2016-12-02T06:09:26"/>
    <x v="2623"/>
    <x v="6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x v="2621"/>
    <n v="1345716422"/>
    <b v="0"/>
    <n v="3468"/>
    <b v="1"/>
    <s v="technology/space exploration"/>
    <n v="1379.4206249999997"/>
    <n v="31.820544982698959"/>
    <x v="2"/>
    <s v="space exploration"/>
    <d v="2012-09-13T10:07:02"/>
    <x v="2624"/>
    <x v="31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x v="2622"/>
    <n v="1476559608"/>
    <b v="0"/>
    <n v="52"/>
    <b v="1"/>
    <s v="technology/space exploration"/>
    <n v="956"/>
    <n v="27.576923076923077"/>
    <x v="2"/>
    <s v="space exploration"/>
    <d v="2016-11-09T20:26:48"/>
    <x v="2625"/>
    <x v="904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x v="2623"/>
    <n v="1430751869"/>
    <b v="0"/>
    <n v="50"/>
    <b v="1"/>
    <s v="technology/space exploration"/>
    <n v="112.00000000000001"/>
    <n v="56"/>
    <x v="2"/>
    <s v="space exploration"/>
    <d v="2015-06-03T15:04:29"/>
    <x v="2626"/>
    <x v="1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x v="2624"/>
    <n v="1445975661"/>
    <b v="0"/>
    <n v="45"/>
    <b v="1"/>
    <s v="technology/space exploration"/>
    <n v="646.66666666666663"/>
    <n v="21.555555555555557"/>
    <x v="2"/>
    <s v="space exploration"/>
    <d v="2015-11-26T20:54:21"/>
    <x v="2627"/>
    <x v="13"/>
  </r>
  <r>
    <n v="2628"/>
    <s v="Pie In Space!"/>
    <s v="A high school freshman is sending pie into space and you can be a part of it.  GO SCIENCE!!!"/>
    <x v="357"/>
    <n v="926"/>
    <x v="0"/>
    <s v="US"/>
    <s v="USD"/>
    <x v="2625"/>
    <n v="1415661067"/>
    <b v="0"/>
    <n v="21"/>
    <b v="1"/>
    <s v="technology/space exploration"/>
    <n v="110.36948748510132"/>
    <n v="44.095238095238095"/>
    <x v="2"/>
    <s v="space exploration"/>
    <d v="2014-11-30T23:11:07"/>
    <x v="2628"/>
    <x v="52"/>
  </r>
  <r>
    <n v="2629"/>
    <s v="Project Dragonfly - Sail to the Stars"/>
    <s v="The first international contest to let students shape the future of interstellar travel."/>
    <x v="10"/>
    <n v="6387"/>
    <x v="0"/>
    <s v="GB"/>
    <s v="GBP"/>
    <x v="2626"/>
    <n v="1429016122"/>
    <b v="0"/>
    <n v="100"/>
    <b v="1"/>
    <s v="technology/space exploration"/>
    <n v="127.74000000000001"/>
    <n v="63.87"/>
    <x v="2"/>
    <s v="space exploration"/>
    <d v="2015-05-14T12:55:22"/>
    <x v="2629"/>
    <x v="1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x v="2627"/>
    <n v="1464921112"/>
    <b v="0"/>
    <n v="81"/>
    <b v="1"/>
    <s v="technology/space exploration"/>
    <n v="157.9"/>
    <n v="38.987654320987652"/>
    <x v="2"/>
    <s v="space exploration"/>
    <d v="2016-06-30T10:00:00"/>
    <x v="2630"/>
    <x v="905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x v="2628"/>
    <n v="1438488227"/>
    <b v="0"/>
    <n v="286"/>
    <b v="1"/>
    <s v="technology/space exploration"/>
    <n v="114.66525000000001"/>
    <n v="80.185489510489504"/>
    <x v="2"/>
    <s v="space exploration"/>
    <d v="2015-08-30T04:03:47"/>
    <x v="2631"/>
    <x v="274"/>
  </r>
  <r>
    <n v="2632"/>
    <s v="University Rocket Science"/>
    <s v="Students from 3 universities are designing a dual stage rocket to test experimental rocket technology."/>
    <x v="358"/>
    <n v="1466"/>
    <x v="0"/>
    <s v="US"/>
    <s v="USD"/>
    <x v="2629"/>
    <n v="1462325339"/>
    <b v="0"/>
    <n v="42"/>
    <b v="1"/>
    <s v="technology/space exploration"/>
    <n v="137.00934579439252"/>
    <n v="34.904761904761905"/>
    <x v="2"/>
    <s v="space exploration"/>
    <d v="2016-05-29T01:28:59"/>
    <x v="2632"/>
    <x v="36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x v="2630"/>
    <n v="1390938332"/>
    <b v="0"/>
    <n v="199"/>
    <b v="1"/>
    <s v="technology/space exploration"/>
    <n v="354.62"/>
    <n v="89.100502512562812"/>
    <x v="2"/>
    <s v="space exploration"/>
    <d v="2014-02-27T23:00:00"/>
    <x v="2633"/>
    <x v="906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x v="2631"/>
    <n v="1472571921"/>
    <b v="0"/>
    <n v="25"/>
    <b v="1"/>
    <s v="technology/space exploration"/>
    <n v="106.02150537634409"/>
    <n v="39.44"/>
    <x v="2"/>
    <s v="space exploration"/>
    <d v="2016-09-29T15:45:21"/>
    <x v="2634"/>
    <x v="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x v="2632"/>
    <n v="1422917361"/>
    <b v="0"/>
    <n v="84"/>
    <b v="1"/>
    <s v="technology/space exploration"/>
    <n v="100"/>
    <n v="136.9047619047619"/>
    <x v="2"/>
    <s v="space exploration"/>
    <d v="2015-03-09T21:49:21"/>
    <x v="2635"/>
    <x v="863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x v="2633"/>
    <n v="1474641914"/>
    <b v="0"/>
    <n v="50"/>
    <b v="1"/>
    <s v="technology/space exploration"/>
    <n v="187.3"/>
    <n v="37.46"/>
    <x v="2"/>
    <s v="space exploration"/>
    <d v="2016-10-16T01:00:00"/>
    <x v="2636"/>
    <x v="907"/>
  </r>
  <r>
    <n v="2637"/>
    <s v="SPEED OF LIGHT: Biggest Mystery of the Universe"/>
    <s v="Help us collect the data to solve the mystery of the century: Is light slowing down?"/>
    <x v="2"/>
    <n v="831"/>
    <x v="0"/>
    <s v="US"/>
    <s v="USD"/>
    <x v="2634"/>
    <n v="1474895475"/>
    <b v="0"/>
    <n v="26"/>
    <b v="1"/>
    <s v="technology/space exploration"/>
    <n v="166.2"/>
    <n v="31.96153846153846"/>
    <x v="2"/>
    <s v="space exploration"/>
    <d v="2016-10-12T13:11:15"/>
    <x v="2637"/>
    <x v="203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x v="2635"/>
    <n v="1418766895"/>
    <b v="0"/>
    <n v="14"/>
    <b v="1"/>
    <s v="technology/space exploration"/>
    <n v="101.72910662824208"/>
    <n v="25.214285714285715"/>
    <x v="2"/>
    <s v="space exploration"/>
    <d v="2015-01-15T21:54:55"/>
    <x v="2638"/>
    <x v="1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x v="2636"/>
    <n v="1421786748"/>
    <b v="0"/>
    <n v="49"/>
    <b v="1"/>
    <s v="technology/space exploration"/>
    <n v="164"/>
    <n v="10.040816326530612"/>
    <x v="2"/>
    <s v="space exploration"/>
    <d v="2015-02-19T20:45:48"/>
    <x v="2639"/>
    <x v="1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x v="2637"/>
    <n v="1428551474"/>
    <b v="0"/>
    <n v="69"/>
    <b v="1"/>
    <s v="technology/space exploration"/>
    <n v="105.66666666666666"/>
    <n v="45.94202898550725"/>
    <x v="2"/>
    <s v="space exploration"/>
    <d v="2015-06-08T03:51:14"/>
    <x v="2640"/>
    <x v="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x v="2638"/>
    <n v="1409341863"/>
    <b v="0"/>
    <n v="1"/>
    <b v="0"/>
    <s v="technology/space exploration"/>
    <n v="1"/>
    <n v="15"/>
    <x v="2"/>
    <s v="space exploration"/>
    <d v="2014-09-15T20:09:00"/>
    <x v="2641"/>
    <x v="908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x v="2639"/>
    <n v="1465970108"/>
    <b v="0"/>
    <n v="0"/>
    <b v="0"/>
    <s v="technology/space exploration"/>
    <n v="0"/>
    <n v="0"/>
    <x v="2"/>
    <s v="space exploration"/>
    <d v="2016-07-15T06:57:00"/>
    <x v="2642"/>
    <x v="90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x v="323"/>
    <n v="1479218315"/>
    <b v="1"/>
    <n v="1501"/>
    <b v="0"/>
    <s v="technology/space exploration"/>
    <n v="33.559730999999999"/>
    <n v="223.58248500999335"/>
    <x v="2"/>
    <s v="space exploration"/>
    <d v="2016-12-21T07:59:00"/>
    <x v="2643"/>
    <x v="91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x v="2640"/>
    <n v="1486580435"/>
    <b v="1"/>
    <n v="52"/>
    <b v="0"/>
    <s v="technology/space exploration"/>
    <n v="2.0529999999999999"/>
    <n v="39.480769230769234"/>
    <x v="2"/>
    <s v="space exploration"/>
    <d v="2017-03-10T19:00:35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x v="2641"/>
    <n v="1412885603"/>
    <b v="1"/>
    <n v="23"/>
    <b v="0"/>
    <s v="technology/space exploration"/>
    <n v="10.5"/>
    <n v="91.304347826086953"/>
    <x v="2"/>
    <s v="space exploration"/>
    <d v="2014-11-08T21:13:23"/>
    <x v="2645"/>
    <x v="1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x v="2642"/>
    <n v="1439191869"/>
    <b v="1"/>
    <n v="535"/>
    <b v="0"/>
    <s v="technology/space exploration"/>
    <n v="8.4172840000000004"/>
    <n v="78.666205607476627"/>
    <x v="2"/>
    <s v="space exploration"/>
    <d v="2015-09-09T07:31:09"/>
    <x v="2646"/>
    <x v="1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x v="2643"/>
    <n v="1436941019"/>
    <b v="0"/>
    <n v="3"/>
    <b v="0"/>
    <s v="technology/space exploration"/>
    <n v="1.44"/>
    <n v="12"/>
    <x v="2"/>
    <s v="space exploration"/>
    <d v="2015-08-14T06:16:59"/>
    <x v="2647"/>
    <x v="1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x v="2644"/>
    <n v="1454951360"/>
    <b v="0"/>
    <n v="6"/>
    <b v="0"/>
    <s v="technology/space exploration"/>
    <n v="0.88333333333333341"/>
    <n v="17.666666666666668"/>
    <x v="2"/>
    <s v="space exploration"/>
    <d v="2016-03-09T17:09:20"/>
    <x v="2648"/>
    <x v="1"/>
  </r>
  <r>
    <n v="2649"/>
    <s v="The Mission - Please Check Back Soon (Canceled)"/>
    <s v="They have launched a Kickstarter."/>
    <x v="152"/>
    <n v="124"/>
    <x v="1"/>
    <s v="US"/>
    <s v="USD"/>
    <x v="2645"/>
    <n v="1449186941"/>
    <b v="0"/>
    <n v="3"/>
    <b v="0"/>
    <s v="technology/space exploration"/>
    <n v="9.920000000000001E-2"/>
    <n v="41.333333333333336"/>
    <x v="2"/>
    <s v="space exploration"/>
    <d v="2016-02-01T23:55:41"/>
    <x v="2649"/>
    <x v="14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x v="2646"/>
    <n v="1479740343"/>
    <b v="0"/>
    <n v="5"/>
    <b v="0"/>
    <s v="technology/space exploration"/>
    <n v="0.59666666666666668"/>
    <n v="71.599999999999994"/>
    <x v="2"/>
    <s v="space exploration"/>
    <d v="2016-12-21T14:59:03"/>
    <x v="2650"/>
    <x v="1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x v="2647"/>
    <n v="1447960809"/>
    <b v="0"/>
    <n v="17"/>
    <b v="0"/>
    <s v="technology/space exploration"/>
    <n v="1.8689285714285715"/>
    <n v="307.8235294117647"/>
    <x v="2"/>
    <s v="space exploration"/>
    <d v="2015-12-17T19:20:09"/>
    <x v="2651"/>
    <x v="274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x v="2648"/>
    <n v="1415591325"/>
    <b v="0"/>
    <n v="11"/>
    <b v="0"/>
    <s v="technology/space exploration"/>
    <n v="0.88500000000000001"/>
    <n v="80.454545454545453"/>
    <x v="2"/>
    <s v="space exploration"/>
    <d v="2014-12-10T03:48:45"/>
    <x v="2652"/>
    <x v="1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x v="2649"/>
    <n v="1399909127"/>
    <b v="0"/>
    <n v="70"/>
    <b v="0"/>
    <s v="technology/space exploration"/>
    <n v="11.52156862745098"/>
    <n v="83.942857142857136"/>
    <x v="2"/>
    <s v="space exploration"/>
    <d v="2014-06-13T04:00:00"/>
    <x v="2653"/>
    <x v="911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x v="2650"/>
    <n v="1424442326"/>
    <b v="0"/>
    <n v="6"/>
    <b v="0"/>
    <s v="technology/space exploration"/>
    <n v="5.1000000000000004E-2"/>
    <n v="8.5"/>
    <x v="2"/>
    <s v="space exploration"/>
    <d v="2015-04-21T13:25:26"/>
    <x v="2654"/>
    <x v="82"/>
  </r>
  <r>
    <n v="2655"/>
    <s v="Balloons (Canceled)"/>
    <s v="Thank you for your support!"/>
    <x v="36"/>
    <n v="3155"/>
    <x v="1"/>
    <s v="US"/>
    <s v="USD"/>
    <x v="2651"/>
    <n v="1452631647"/>
    <b v="0"/>
    <n v="43"/>
    <b v="0"/>
    <s v="technology/space exploration"/>
    <n v="21.033333333333335"/>
    <n v="73.372093023255815"/>
    <x v="2"/>
    <s v="space exploration"/>
    <d v="2016-02-09T20:00:00"/>
    <x v="2655"/>
    <x v="912"/>
  </r>
  <r>
    <n v="2656"/>
    <s v="MoonWatcher: A 24/7 Live Video of the Moon for Everyone (Canceled)"/>
    <s v="MoonWatcher will be bringing the Moon closer to all of us."/>
    <x v="60"/>
    <n v="17155"/>
    <x v="1"/>
    <s v="US"/>
    <s v="USD"/>
    <x v="2652"/>
    <n v="1485966688"/>
    <b v="0"/>
    <n v="152"/>
    <b v="0"/>
    <s v="technology/space exploration"/>
    <n v="11.436666666666667"/>
    <n v="112.86184210526316"/>
    <x v="2"/>
    <s v="space exploration"/>
    <d v="2017-03-12T19:00:00"/>
    <x v="2656"/>
    <x v="913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x v="2653"/>
    <n v="1467325053"/>
    <b v="0"/>
    <n v="59"/>
    <b v="0"/>
    <s v="technology/space exploration"/>
    <n v="18.737933333333334"/>
    <n v="95.277627118644077"/>
    <x v="2"/>
    <s v="space exploration"/>
    <d v="2016-08-03T01:30:00"/>
    <x v="2657"/>
    <x v="914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x v="2654"/>
    <n v="1467321194"/>
    <b v="0"/>
    <n v="4"/>
    <b v="0"/>
    <s v="technology/space exploration"/>
    <n v="9.285714285714286E-2"/>
    <n v="22.75"/>
    <x v="2"/>
    <s v="space exploration"/>
    <d v="2016-07-30T21:13:14"/>
    <x v="2658"/>
    <x v="1"/>
  </r>
  <r>
    <n v="2659"/>
    <s v="test (Canceled)"/>
    <s v="test"/>
    <x v="197"/>
    <n v="1333"/>
    <x v="1"/>
    <s v="US"/>
    <s v="USD"/>
    <x v="2655"/>
    <n v="1426729210"/>
    <b v="0"/>
    <n v="10"/>
    <b v="0"/>
    <s v="technology/space exploration"/>
    <n v="2.7204081632653061"/>
    <n v="133.30000000000001"/>
    <x v="2"/>
    <s v="space exploration"/>
    <d v="2015-04-18T01:40:10"/>
    <x v="2659"/>
    <x v="1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x v="2656"/>
    <n v="1443200818"/>
    <b v="0"/>
    <n v="5"/>
    <b v="0"/>
    <s v="technology/space exploration"/>
    <n v="9.5000000000000001E-2"/>
    <n v="3.8"/>
    <x v="2"/>
    <s v="space exploration"/>
    <d v="2015-11-24T18:06:58"/>
    <x v="2660"/>
    <x v="42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x v="2657"/>
    <n v="1380150010"/>
    <b v="0"/>
    <n v="60"/>
    <b v="1"/>
    <s v="technology/makerspaces"/>
    <n v="102.89999999999999"/>
    <n v="85.75"/>
    <x v="2"/>
    <s v="makerspaces"/>
    <d v="2013-10-25T23:00:10"/>
    <x v="2661"/>
    <x v="1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x v="2658"/>
    <n v="1437587713"/>
    <b v="0"/>
    <n v="80"/>
    <b v="1"/>
    <s v="technology/makerspaces"/>
    <n v="106.80000000000001"/>
    <n v="267"/>
    <x v="2"/>
    <s v="makerspaces"/>
    <d v="2015-08-21T17:55:13"/>
    <x v="2662"/>
    <x v="1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x v="2659"/>
    <n v="1438873007"/>
    <b v="0"/>
    <n v="56"/>
    <b v="1"/>
    <s v="technology/makerspaces"/>
    <n v="104.59625"/>
    <n v="373.55803571428572"/>
    <x v="2"/>
    <s v="makerspaces"/>
    <d v="2015-09-04T15:00:00"/>
    <x v="2663"/>
    <x v="915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x v="2660"/>
    <n v="1446683797"/>
    <b v="0"/>
    <n v="104"/>
    <b v="1"/>
    <s v="technology/makerspaces"/>
    <n v="103.42857142857143"/>
    <n v="174.03846153846155"/>
    <x v="2"/>
    <s v="makerspaces"/>
    <d v="2015-12-09T06:59:00"/>
    <x v="2664"/>
    <x v="916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x v="2661"/>
    <n v="1426886974"/>
    <b v="0"/>
    <n v="46"/>
    <b v="1"/>
    <s v="technology/makerspaces"/>
    <n v="123.14285714285715"/>
    <n v="93.695652173913047"/>
    <x v="2"/>
    <s v="makerspaces"/>
    <d v="2015-05-04T21:29:34"/>
    <x v="2665"/>
    <x v="26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x v="2662"/>
    <n v="1440008439"/>
    <b v="0"/>
    <n v="206"/>
    <b v="1"/>
    <s v="technology/makerspaces"/>
    <n v="159.29509999999999"/>
    <n v="77.327718446601949"/>
    <x v="2"/>
    <s v="makerspaces"/>
    <d v="2015-09-25T21:00:00"/>
    <x v="2666"/>
    <x v="91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x v="2663"/>
    <n v="1452550416"/>
    <b v="0"/>
    <n v="18"/>
    <b v="1"/>
    <s v="technology/makerspaces"/>
    <n v="110.66666666666667"/>
    <n v="92.222222222222229"/>
    <x v="2"/>
    <s v="makerspaces"/>
    <d v="2016-02-10T22:13:36"/>
    <x v="2667"/>
    <x v="1"/>
  </r>
  <r>
    <n v="2668"/>
    <s v="UOttawa Makermobile"/>
    <s v="Creativity on the go! |_x000a_CrÃ©ativitÃ© en mouvement !"/>
    <x v="28"/>
    <n v="1707"/>
    <x v="0"/>
    <s v="CA"/>
    <s v="CAD"/>
    <x v="2664"/>
    <n v="1443449265"/>
    <b v="0"/>
    <n v="28"/>
    <b v="1"/>
    <s v="technology/makerspaces"/>
    <n v="170.70000000000002"/>
    <n v="60.964285714285715"/>
    <x v="2"/>
    <s v="makerspaces"/>
    <d v="2015-11-09T14:32:00"/>
    <x v="2668"/>
    <x v="918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x v="2665"/>
    <n v="1447203096"/>
    <b v="0"/>
    <n v="11"/>
    <b v="1"/>
    <s v="technology/makerspaces"/>
    <n v="125.125"/>
    <n v="91"/>
    <x v="2"/>
    <s v="makerspaces"/>
    <d v="2016-01-10T00:51:36"/>
    <x v="2669"/>
    <x v="14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x v="2666"/>
    <n v="1404174580"/>
    <b v="1"/>
    <n v="60"/>
    <b v="0"/>
    <s v="technology/makerspaces"/>
    <n v="6.4158609339642041"/>
    <n v="41.583333333333336"/>
    <x v="2"/>
    <s v="makerspaces"/>
    <d v="2014-07-29T00:29:40"/>
    <x v="2670"/>
    <x v="274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x v="2667"/>
    <n v="1416419916"/>
    <b v="1"/>
    <n v="84"/>
    <b v="0"/>
    <s v="technology/makerspaces"/>
    <n v="11.343999999999999"/>
    <n v="33.761904761904759"/>
    <x v="2"/>
    <s v="makerspaces"/>
    <d v="2014-12-19T19:38:00"/>
    <x v="2671"/>
    <x v="919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x v="2668"/>
    <n v="1449436390"/>
    <b v="1"/>
    <n v="47"/>
    <b v="0"/>
    <s v="technology/makerspaces"/>
    <n v="33.19"/>
    <n v="70.61702127659575"/>
    <x v="2"/>
    <s v="makerspaces"/>
    <d v="2015-12-28T06:00:00"/>
    <x v="2672"/>
    <x v="92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x v="2669"/>
    <n v="1412081999"/>
    <b v="1"/>
    <n v="66"/>
    <b v="0"/>
    <s v="technology/makerspaces"/>
    <n v="27.58"/>
    <n v="167.15151515151516"/>
    <x v="2"/>
    <s v="makerspaces"/>
    <d v="2014-10-29T22:45:00"/>
    <x v="2673"/>
    <x v="921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x v="2670"/>
    <n v="1465398670"/>
    <b v="1"/>
    <n v="171"/>
    <b v="0"/>
    <s v="technology/makerspaces"/>
    <n v="62.839999999999996"/>
    <n v="128.61988304093566"/>
    <x v="2"/>
    <s v="makerspaces"/>
    <d v="2016-07-05T04:59:00"/>
    <x v="2674"/>
    <x v="92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x v="2671"/>
    <n v="1413059689"/>
    <b v="1"/>
    <n v="29"/>
    <b v="0"/>
    <s v="technology/makerspaces"/>
    <n v="7.5880000000000001"/>
    <n v="65.41379310344827"/>
    <x v="2"/>
    <s v="makerspaces"/>
    <d v="2014-11-10T21:34:49"/>
    <x v="2675"/>
    <x v="70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x v="2672"/>
    <n v="1461337174"/>
    <b v="0"/>
    <n v="9"/>
    <b v="0"/>
    <s v="technology/makerspaces"/>
    <n v="50.38095238095238"/>
    <n v="117.55555555555556"/>
    <x v="2"/>
    <s v="makerspaces"/>
    <d v="2016-05-22T14:59:34"/>
    <x v="2676"/>
    <x v="1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x v="2673"/>
    <n v="1401756143"/>
    <b v="0"/>
    <n v="27"/>
    <b v="0"/>
    <s v="technology/makerspaces"/>
    <n v="17.512820512820511"/>
    <n v="126.48148148148148"/>
    <x v="2"/>
    <s v="makerspaces"/>
    <d v="2014-07-03T00:42:23"/>
    <x v="2677"/>
    <x v="1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x v="2674"/>
    <n v="1440529765"/>
    <b v="0"/>
    <n v="2"/>
    <b v="0"/>
    <s v="technology/makerspaces"/>
    <n v="1.375E-2"/>
    <n v="550"/>
    <x v="2"/>
    <s v="makerspaces"/>
    <d v="2015-09-24T19:09:25"/>
    <x v="2678"/>
    <x v="1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x v="2675"/>
    <n v="1422489694"/>
    <b v="0"/>
    <n v="3"/>
    <b v="0"/>
    <s v="technology/makerspaces"/>
    <n v="0.33"/>
    <n v="44"/>
    <x v="2"/>
    <s v="makerspaces"/>
    <d v="2015-02-28T00:01:34"/>
    <x v="2679"/>
    <x v="1"/>
  </r>
  <r>
    <n v="2680"/>
    <s v="iHeart Pillow"/>
    <s v="iHeartPillow, Connecting loved ones"/>
    <x v="261"/>
    <n v="276"/>
    <x v="2"/>
    <s v="ES"/>
    <s v="EUR"/>
    <x v="2676"/>
    <n v="1457327091"/>
    <b v="0"/>
    <n v="4"/>
    <b v="0"/>
    <s v="technology/makerspaces"/>
    <n v="0.86250000000000004"/>
    <n v="69"/>
    <x v="2"/>
    <s v="makerspaces"/>
    <d v="2016-04-06T04:04:51"/>
    <x v="2680"/>
    <x v="2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x v="2677"/>
    <n v="1402867750"/>
    <b v="0"/>
    <n v="2"/>
    <b v="0"/>
    <s v="food/food trucks"/>
    <n v="0.6875"/>
    <n v="27.5"/>
    <x v="7"/>
    <s v="food trucks"/>
    <d v="2014-07-10T21:29:10"/>
    <x v="2681"/>
    <x v="36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x v="2678"/>
    <n v="1413838540"/>
    <b v="0"/>
    <n v="20"/>
    <b v="0"/>
    <s v="food/food trucks"/>
    <n v="28.299999999999997"/>
    <n v="84.9"/>
    <x v="7"/>
    <s v="food trucks"/>
    <d v="2014-11-22T05:59:00"/>
    <x v="2682"/>
    <x v="92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x v="2679"/>
    <n v="1422641240"/>
    <b v="0"/>
    <n v="3"/>
    <b v="0"/>
    <s v="food/food trucks"/>
    <n v="0.24"/>
    <n v="12"/>
    <x v="7"/>
    <s v="food trucks"/>
    <d v="2015-03-01T18:07:20"/>
    <x v="2683"/>
    <x v="1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x v="2680"/>
    <n v="1404165425"/>
    <b v="0"/>
    <n v="4"/>
    <b v="0"/>
    <s v="food/food trucks"/>
    <n v="1.1428571428571428"/>
    <n v="200"/>
    <x v="7"/>
    <s v="food trucks"/>
    <d v="2014-08-09T21:57:05"/>
    <x v="2684"/>
    <x v="4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x v="2681"/>
    <n v="1424968930"/>
    <b v="0"/>
    <n v="1"/>
    <b v="0"/>
    <s v="food/food trucks"/>
    <n v="0.02"/>
    <n v="10"/>
    <x v="7"/>
    <s v="food trucks"/>
    <d v="2015-04-27T15:42:10"/>
    <x v="2685"/>
    <x v="82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x v="2682"/>
    <n v="1410391423"/>
    <b v="0"/>
    <n v="0"/>
    <b v="0"/>
    <s v="food/food trucks"/>
    <n v="0"/>
    <n v="0"/>
    <x v="7"/>
    <s v="food trucks"/>
    <d v="2014-09-30T23:23:43"/>
    <x v="2686"/>
    <x v="52"/>
  </r>
  <r>
    <n v="2687"/>
    <s v="Munch Wagon"/>
    <s v="Your American Pizzas, Wings, Stuffed Gouda Burger, Sweet &amp; Russet Potato Fries served on a food Truck!!"/>
    <x v="36"/>
    <n v="0"/>
    <x v="2"/>
    <s v="US"/>
    <s v="USD"/>
    <x v="2683"/>
    <n v="1432999318"/>
    <b v="0"/>
    <n v="0"/>
    <b v="0"/>
    <s v="food/food trucks"/>
    <n v="0"/>
    <n v="0"/>
    <x v="7"/>
    <s v="food trucks"/>
    <d v="2015-06-29T15:21:58"/>
    <x v="2687"/>
    <x v="1"/>
  </r>
  <r>
    <n v="2688"/>
    <s v="Mac N Cheez Food Truck"/>
    <s v="The amazing gourmet Mac N Cheez Food Truck Campaigne!"/>
    <x v="63"/>
    <n v="74"/>
    <x v="2"/>
    <s v="US"/>
    <s v="USD"/>
    <x v="2684"/>
    <n v="1422067870"/>
    <b v="0"/>
    <n v="14"/>
    <b v="0"/>
    <s v="food/food trucks"/>
    <n v="0.14799999999999999"/>
    <n v="5.2857142857142856"/>
    <x v="7"/>
    <s v="food trucks"/>
    <d v="2015-02-24T03:00:00"/>
    <x v="2688"/>
    <x v="924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x v="2685"/>
    <n v="1467327890"/>
    <b v="0"/>
    <n v="1"/>
    <b v="0"/>
    <s v="food/food trucks"/>
    <n v="2.8571428571428571E-3"/>
    <n v="1"/>
    <x v="7"/>
    <s v="food trucks"/>
    <d v="2016-07-30T23:04:50"/>
    <x v="2689"/>
    <x v="1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x v="2686"/>
    <n v="1429410676"/>
    <b v="0"/>
    <n v="118"/>
    <b v="0"/>
    <s v="food/food trucks"/>
    <n v="10.7325"/>
    <n v="72.762711864406782"/>
    <x v="7"/>
    <s v="food trucks"/>
    <d v="2015-06-03T02:31:16"/>
    <x v="2690"/>
    <x v="26"/>
  </r>
  <r>
    <n v="2691"/>
    <s v="Cook"/>
    <s v="A Great New local Food Truck serving up ethnic fusion inspired eats in Ottawa."/>
    <x v="99"/>
    <n v="35"/>
    <x v="2"/>
    <s v="CA"/>
    <s v="CAD"/>
    <x v="2687"/>
    <n v="1427390557"/>
    <b v="0"/>
    <n v="2"/>
    <b v="0"/>
    <s v="food/food trucks"/>
    <n v="5.3846153846153842E-2"/>
    <n v="17.5"/>
    <x v="7"/>
    <s v="food trucks"/>
    <d v="2015-05-10T17:22:37"/>
    <x v="2691"/>
    <x v="26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x v="2688"/>
    <n v="1424678460"/>
    <b v="0"/>
    <n v="1"/>
    <b v="0"/>
    <s v="food/food trucks"/>
    <n v="0.7142857142857143"/>
    <n v="25"/>
    <x v="7"/>
    <s v="food trucks"/>
    <d v="2015-03-25T07:01:00"/>
    <x v="2692"/>
    <x v="22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x v="2689"/>
    <n v="1405307966"/>
    <b v="0"/>
    <n v="3"/>
    <b v="0"/>
    <s v="food/food trucks"/>
    <n v="0.8"/>
    <n v="13.333333333333334"/>
    <x v="7"/>
    <s v="food trucks"/>
    <d v="2014-08-13T03:19:26"/>
    <x v="2693"/>
    <x v="1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x v="2690"/>
    <n v="1409109739"/>
    <b v="0"/>
    <n v="1"/>
    <b v="0"/>
    <s v="food/food trucks"/>
    <n v="3.3333333333333335E-3"/>
    <n v="1"/>
    <x v="7"/>
    <s v="food trucks"/>
    <d v="2014-09-26T03:22:19"/>
    <x v="2694"/>
    <x v="1"/>
  </r>
  <r>
    <n v="2695"/>
    <s v="Fat daddy mac food truck"/>
    <s v="I am creating food magic on the go! Amazing food isn't just for sitdown restaraunts anymore!"/>
    <x v="36"/>
    <n v="71"/>
    <x v="2"/>
    <s v="US"/>
    <s v="USD"/>
    <x v="2691"/>
    <n v="1423801318"/>
    <b v="0"/>
    <n v="3"/>
    <b v="0"/>
    <s v="food/food trucks"/>
    <n v="0.47333333333333333"/>
    <n v="23.666666666666668"/>
    <x v="7"/>
    <s v="food trucks"/>
    <d v="2015-04-14T03:21:58"/>
    <x v="2695"/>
    <x v="82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x v="2692"/>
    <n v="1416600960"/>
    <b v="0"/>
    <n v="38"/>
    <b v="0"/>
    <s v="food/food trucks"/>
    <n v="5.65"/>
    <n v="89.21052631578948"/>
    <x v="7"/>
    <s v="food trucks"/>
    <d v="2014-12-25T20:16:00"/>
    <x v="2696"/>
    <x v="42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x v="2693"/>
    <n v="1435876423"/>
    <b v="0"/>
    <n v="52"/>
    <b v="0"/>
    <s v="food/food trucks"/>
    <n v="26.35217391304348"/>
    <n v="116.55769230769231"/>
    <x v="7"/>
    <s v="food trucks"/>
    <d v="2015-08-02T22:00:00"/>
    <x v="2697"/>
    <x v="925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x v="2694"/>
    <n v="1401312808"/>
    <b v="0"/>
    <n v="2"/>
    <b v="0"/>
    <s v="food/food trucks"/>
    <n v="0.325125"/>
    <n v="13.005000000000001"/>
    <x v="7"/>
    <s v="food trucks"/>
    <d v="2014-06-27T21:33:28"/>
    <x v="2698"/>
    <x v="1"/>
  </r>
  <r>
    <n v="2699"/>
    <s v="my bakery truck"/>
    <s v="Hi, I want make my first bakery. Food truck was great, but I not have a car licence. So, help me to be my dream!"/>
    <x v="365"/>
    <n v="0"/>
    <x v="2"/>
    <s v="CA"/>
    <s v="CAD"/>
    <x v="2695"/>
    <n v="1404941463"/>
    <b v="0"/>
    <n v="0"/>
    <b v="0"/>
    <s v="food/food trucks"/>
    <n v="0"/>
    <n v="0"/>
    <x v="7"/>
    <s v="food trucks"/>
    <d v="2014-08-08T21:31:03"/>
    <x v="2699"/>
    <x v="1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x v="2696"/>
    <n v="1408481972"/>
    <b v="0"/>
    <n v="4"/>
    <b v="0"/>
    <s v="food/food trucks"/>
    <n v="0.7000700070007001"/>
    <n v="17.5"/>
    <x v="7"/>
    <s v="food trucks"/>
    <d v="2014-09-18T20:59:32"/>
    <x v="2700"/>
    <x v="1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x v="2697"/>
    <n v="1488911734"/>
    <b v="0"/>
    <n v="46"/>
    <b v="0"/>
    <s v="theater/spaces"/>
    <n v="46.176470588235297"/>
    <n v="34.130434782608695"/>
    <x v="1"/>
    <s v="spaces"/>
    <d v="2017-04-07T17:35:34"/>
    <x v="2701"/>
    <x v="926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x v="2698"/>
    <n v="1488827677"/>
    <b v="1"/>
    <n v="26"/>
    <b v="0"/>
    <s v="theater/spaces"/>
    <n v="34.410000000000004"/>
    <n v="132.34615384615384"/>
    <x v="1"/>
    <s v="spaces"/>
    <d v="2017-04-05T18:14:37"/>
    <x v="2702"/>
    <x v="70"/>
  </r>
  <r>
    <n v="2703"/>
    <s v="Bisagra Teatro: Foro Multidisciplinario"/>
    <s v="Â¡Tu nuevo espacio cultural multidisciplinario en el centro de Pachuca, Hidalgo"/>
    <x v="79"/>
    <n v="41500"/>
    <x v="3"/>
    <s v="MX"/>
    <s v="MXN"/>
    <x v="2699"/>
    <n v="1485016430"/>
    <b v="0"/>
    <n v="45"/>
    <b v="0"/>
    <s v="theater/spaces"/>
    <n v="103.75000000000001"/>
    <n v="922.22222222222217"/>
    <x v="1"/>
    <s v="spaces"/>
    <d v="2017-03-22T15:33:50"/>
    <x v="2703"/>
    <x v="102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x v="2700"/>
    <n v="1487709714"/>
    <b v="0"/>
    <n v="7"/>
    <b v="0"/>
    <s v="theater/spaces"/>
    <n v="6.0263157894736841"/>
    <n v="163.57142857142858"/>
    <x v="1"/>
    <s v="spaces"/>
    <d v="2017-04-05T19:41:54"/>
    <x v="2704"/>
    <x v="927"/>
  </r>
  <r>
    <n v="2705"/>
    <s v="Fischer Theatre Marquee"/>
    <s v="Help light the lights at the historic Fischer Theatre in Danville, IL."/>
    <x v="281"/>
    <n v="1739"/>
    <x v="3"/>
    <s v="US"/>
    <s v="USD"/>
    <x v="2701"/>
    <n v="1486504758"/>
    <b v="0"/>
    <n v="8"/>
    <b v="0"/>
    <s v="theater/spaces"/>
    <n v="10.539393939393939"/>
    <n v="217.375"/>
    <x v="1"/>
    <s v="spaces"/>
    <d v="2017-03-24T20:59:18"/>
    <x v="2705"/>
    <x v="136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x v="2702"/>
    <n v="1410937483"/>
    <b v="1"/>
    <n v="263"/>
    <b v="1"/>
    <s v="theater/spaces"/>
    <n v="112.29714285714284"/>
    <n v="149.44486692015209"/>
    <x v="1"/>
    <s v="spaces"/>
    <d v="2014-10-16T06:59:00"/>
    <x v="2706"/>
    <x v="92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x v="2703"/>
    <n v="1367088443"/>
    <b v="1"/>
    <n v="394"/>
    <b v="1"/>
    <s v="theater/spaces"/>
    <n v="350.84462500000001"/>
    <n v="71.237487309644663"/>
    <x v="1"/>
    <s v="spaces"/>
    <d v="2013-05-27T06:59:00"/>
    <x v="2707"/>
    <x v="929"/>
  </r>
  <r>
    <n v="2708"/>
    <s v="Angel Comedy Club"/>
    <s v="Angel Comedy Club: A permanent home for Londonâ€™s loveliest comedy night - a community comedy club"/>
    <x v="22"/>
    <n v="46643.07"/>
    <x v="0"/>
    <s v="GB"/>
    <s v="GBP"/>
    <x v="2704"/>
    <n v="1463935526"/>
    <b v="1"/>
    <n v="1049"/>
    <b v="1"/>
    <s v="theater/spaces"/>
    <n v="233.21535"/>
    <n v="44.464318398474738"/>
    <x v="1"/>
    <s v="spaces"/>
    <d v="2016-07-21T16:45:26"/>
    <x v="2708"/>
    <x v="14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x v="2705"/>
    <n v="1472528141"/>
    <b v="1"/>
    <n v="308"/>
    <b v="1"/>
    <s v="theater/spaces"/>
    <n v="101.60599999999999"/>
    <n v="164.94480519480518"/>
    <x v="1"/>
    <s v="spaces"/>
    <d v="2016-10-04T03:59:00"/>
    <x v="2709"/>
    <x v="930"/>
  </r>
  <r>
    <n v="2710"/>
    <s v="House of Yes"/>
    <s v="Building Brooklyn's own creative venue for circus, theater and events of all types."/>
    <x v="127"/>
    <n v="92340.21"/>
    <x v="0"/>
    <s v="US"/>
    <s v="USD"/>
    <x v="2706"/>
    <n v="1404797428"/>
    <b v="1"/>
    <n v="1088"/>
    <b v="1"/>
    <s v="theater/spaces"/>
    <n v="153.90035000000003"/>
    <n v="84.871516544117654"/>
    <x v="1"/>
    <s v="spaces"/>
    <d v="2014-08-09T02:00:00"/>
    <x v="2710"/>
    <x v="931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x v="2707"/>
    <n v="1400694790"/>
    <b v="1"/>
    <n v="73"/>
    <b v="1"/>
    <s v="theater/spaces"/>
    <n v="100.7161125319693"/>
    <n v="53.945205479452056"/>
    <x v="1"/>
    <s v="spaces"/>
    <d v="2014-06-20T22:01:00"/>
    <x v="2711"/>
    <x v="932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x v="2708"/>
    <n v="1370568560"/>
    <b v="1"/>
    <n v="143"/>
    <b v="1"/>
    <s v="theater/spaces"/>
    <n v="131.38181818181818"/>
    <n v="50.531468531468533"/>
    <x v="1"/>
    <s v="spaces"/>
    <d v="2013-07-13T18:00:00"/>
    <x v="2712"/>
    <x v="933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x v="2709"/>
    <n v="1447515684"/>
    <b v="1"/>
    <n v="1420"/>
    <b v="1"/>
    <s v="theater/spaces"/>
    <n v="102.24133333333334"/>
    <n v="108.00140845070422"/>
    <x v="1"/>
    <s v="spaces"/>
    <d v="2015-12-24T15:41:24"/>
    <x v="2713"/>
    <x v="4"/>
  </r>
  <r>
    <n v="2714"/>
    <s v="The Crane Theater"/>
    <s v="The Crane will be the new home for independent theater in Northeast Minneapolis"/>
    <x v="31"/>
    <n v="29089"/>
    <x v="0"/>
    <s v="US"/>
    <s v="USD"/>
    <x v="2710"/>
    <n v="1474040596"/>
    <b v="1"/>
    <n v="305"/>
    <b v="1"/>
    <s v="theater/spaces"/>
    <n v="116.35599999999999"/>
    <n v="95.373770491803285"/>
    <x v="1"/>
    <s v="spaces"/>
    <d v="2016-10-14T23:00:00"/>
    <x v="2714"/>
    <x v="934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x v="2711"/>
    <n v="1453109628"/>
    <b v="1"/>
    <n v="551"/>
    <b v="1"/>
    <s v="theater/spaces"/>
    <n v="264.62241666666665"/>
    <n v="57.631016333938291"/>
    <x v="1"/>
    <s v="spaces"/>
    <d v="2016-02-21T09:33:48"/>
    <x v="2715"/>
    <x v="420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x v="2712"/>
    <n v="1441699193"/>
    <b v="1"/>
    <n v="187"/>
    <b v="1"/>
    <s v="theater/spaces"/>
    <n v="119.98010000000001"/>
    <n v="64.160481283422456"/>
    <x v="1"/>
    <s v="spaces"/>
    <d v="2015-10-08T07:59:53"/>
    <x v="2716"/>
    <x v="1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x v="2713"/>
    <n v="1414015049"/>
    <b v="1"/>
    <n v="325"/>
    <b v="1"/>
    <s v="theater/spaces"/>
    <n v="120.10400000000001"/>
    <n v="92.387692307692305"/>
    <x v="1"/>
    <s v="spaces"/>
    <d v="2014-12-06T22:57:29"/>
    <x v="2717"/>
    <x v="127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x v="2714"/>
    <n v="1459865945"/>
    <b v="1"/>
    <n v="148"/>
    <b v="1"/>
    <s v="theater/spaces"/>
    <n v="103.58333333333334"/>
    <n v="125.97972972972973"/>
    <x v="1"/>
    <s v="spaces"/>
    <d v="2016-05-03T23:00:00"/>
    <x v="2718"/>
    <x v="935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x v="2715"/>
    <n v="1455756294"/>
    <b v="0"/>
    <n v="69"/>
    <b v="1"/>
    <s v="theater/spaces"/>
    <n v="108.83333333333334"/>
    <n v="94.637681159420296"/>
    <x v="1"/>
    <s v="spaces"/>
    <d v="2016-04-17T23:44:54"/>
    <x v="2719"/>
    <x v="82"/>
  </r>
  <r>
    <n v="2720"/>
    <s v="The Comedy Project"/>
    <s v="An improv, sketch and experimental comedy and cocktail venue in downtown Grand Rapids, Michigan"/>
    <x v="31"/>
    <n v="29531"/>
    <x v="0"/>
    <s v="US"/>
    <s v="USD"/>
    <x v="2716"/>
    <n v="1476270653"/>
    <b v="0"/>
    <n v="173"/>
    <b v="1"/>
    <s v="theater/spaces"/>
    <n v="118.12400000000001"/>
    <n v="170.69942196531792"/>
    <x v="1"/>
    <s v="spaces"/>
    <d v="2016-11-11T12:10:53"/>
    <x v="2720"/>
    <x v="1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x v="2717"/>
    <n v="1375880598"/>
    <b v="0"/>
    <n v="269"/>
    <b v="1"/>
    <s v="technology/hardware"/>
    <n v="1462"/>
    <n v="40.762081784386616"/>
    <x v="2"/>
    <s v="hardware"/>
    <d v="2013-09-06T19:00:00"/>
    <x v="2721"/>
    <x v="936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x v="2718"/>
    <n v="1480538053"/>
    <b v="0"/>
    <n v="185"/>
    <b v="1"/>
    <s v="technology/hardware"/>
    <n v="252.54"/>
    <n v="68.254054054054052"/>
    <x v="2"/>
    <s v="hardware"/>
    <d v="2017-01-29T20:34:13"/>
    <x v="2722"/>
    <x v="14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x v="2719"/>
    <n v="1414872488"/>
    <b v="0"/>
    <n v="176"/>
    <b v="1"/>
    <s v="technology/hardware"/>
    <n v="140.05000000000001"/>
    <n v="95.48863636363636"/>
    <x v="2"/>
    <s v="hardware"/>
    <d v="2014-12-31T21:08:08"/>
    <x v="2723"/>
    <x v="97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x v="2720"/>
    <n v="1436860259"/>
    <b v="0"/>
    <n v="1019"/>
    <b v="1"/>
    <s v="technology/hardware"/>
    <n v="296.87520259319291"/>
    <n v="7.1902649656526005"/>
    <x v="2"/>
    <s v="hardware"/>
    <d v="2015-08-15T07:50:59"/>
    <x v="2724"/>
    <x v="432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x v="2721"/>
    <n v="1484070735"/>
    <b v="0"/>
    <n v="113"/>
    <b v="1"/>
    <s v="technology/hardware"/>
    <n v="144.54249999999999"/>
    <n v="511.65486725663715"/>
    <x v="2"/>
    <s v="hardware"/>
    <d v="2017-03-01T17:52:15"/>
    <x v="2725"/>
    <x v="78"/>
  </r>
  <r>
    <n v="2726"/>
    <s v="Krimston TWO - Dual SIM case for iPhone"/>
    <s v="Krimston TWO: iPhone Dual SIM Case"/>
    <x v="57"/>
    <n v="105745"/>
    <x v="0"/>
    <s v="US"/>
    <s v="USD"/>
    <x v="2722"/>
    <n v="1458741311"/>
    <b v="0"/>
    <n v="404"/>
    <b v="1"/>
    <s v="technology/hardware"/>
    <n v="105.745"/>
    <n v="261.74504950495049"/>
    <x v="2"/>
    <s v="hardware"/>
    <d v="2016-04-22T13:55:11"/>
    <x v="2726"/>
    <x v="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x v="2723"/>
    <n v="1436804063"/>
    <b v="0"/>
    <n v="707"/>
    <b v="1"/>
    <s v="technology/hardware"/>
    <n v="493.21000000000004"/>
    <n v="69.760961810466767"/>
    <x v="2"/>
    <s v="hardware"/>
    <d v="2015-08-07T16:14:23"/>
    <x v="2727"/>
    <x v="36"/>
  </r>
  <r>
    <n v="2728"/>
    <s v="Multi-Function SSD Shield for the Raspberry Pi 2"/>
    <s v="SSD, WiFi, RTC w/Battery and high power USB all in one shield."/>
    <x v="36"/>
    <n v="30274"/>
    <x v="0"/>
    <s v="US"/>
    <s v="USD"/>
    <x v="2724"/>
    <n v="1448461434"/>
    <b v="0"/>
    <n v="392"/>
    <b v="1"/>
    <s v="technology/hardware"/>
    <n v="201.82666666666668"/>
    <n v="77.229591836734699"/>
    <x v="2"/>
    <s v="hardware"/>
    <d v="2015-12-30T14:23:54"/>
    <x v="2728"/>
    <x v="6"/>
  </r>
  <r>
    <n v="2729"/>
    <s v="McChi Luggage: It's a Luggage, USB Charger and a Table Top"/>
    <s v="A luggage that is more than a luggage! It is what you want it to be."/>
    <x v="51"/>
    <n v="7833"/>
    <x v="0"/>
    <s v="US"/>
    <s v="USD"/>
    <x v="2725"/>
    <n v="1427867197"/>
    <b v="0"/>
    <n v="23"/>
    <b v="1"/>
    <s v="technology/hardware"/>
    <n v="104.44"/>
    <n v="340.56521739130437"/>
    <x v="2"/>
    <s v="hardware"/>
    <d v="2015-05-01T05:46:37"/>
    <x v="2729"/>
    <x v="1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x v="2726"/>
    <n v="1363611575"/>
    <b v="0"/>
    <n v="682"/>
    <b v="1"/>
    <s v="technology/hardware"/>
    <n v="170.29262962962963"/>
    <n v="67.417903225806455"/>
    <x v="2"/>
    <s v="hardware"/>
    <d v="2013-04-22T12:59:35"/>
    <x v="2730"/>
    <x v="6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x v="2727"/>
    <n v="1408624622"/>
    <b v="0"/>
    <n v="37"/>
    <b v="1"/>
    <s v="technology/hardware"/>
    <n v="104.30333333333333"/>
    <n v="845.70270270270271"/>
    <x v="2"/>
    <s v="hardware"/>
    <d v="2014-10-18T04:00:00"/>
    <x v="2731"/>
    <x v="93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x v="2728"/>
    <n v="1366917828"/>
    <b v="0"/>
    <n v="146"/>
    <b v="1"/>
    <s v="technology/hardware"/>
    <n v="118.25000000000001"/>
    <n v="97.191780821917803"/>
    <x v="2"/>
    <s v="hardware"/>
    <d v="2013-05-28T00:00:00"/>
    <x v="2732"/>
    <x v="93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x v="2729"/>
    <n v="1423463574"/>
    <b v="0"/>
    <n v="119"/>
    <b v="1"/>
    <s v="technology/hardware"/>
    <n v="107.538"/>
    <n v="451.84033613445376"/>
    <x v="2"/>
    <s v="hardware"/>
    <d v="2015-04-10T05:32:54"/>
    <x v="2733"/>
    <x v="102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x v="2730"/>
    <n v="1473782592"/>
    <b v="0"/>
    <n v="163"/>
    <b v="1"/>
    <s v="technology/hardware"/>
    <n v="2260300"/>
    <n v="138.66871165644173"/>
    <x v="2"/>
    <s v="hardware"/>
    <d v="2016-10-13T21:59:00"/>
    <x v="2734"/>
    <x v="939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x v="2731"/>
    <n v="1360551250"/>
    <b v="0"/>
    <n v="339"/>
    <b v="1"/>
    <s v="technology/hardware"/>
    <n v="978.13466666666682"/>
    <n v="21.640147492625371"/>
    <x v="2"/>
    <s v="hardware"/>
    <d v="2013-03-13T20:00:00"/>
    <x v="2735"/>
    <x v="94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x v="2732"/>
    <n v="1395676773"/>
    <b v="0"/>
    <n v="58"/>
    <b v="1"/>
    <s v="technology/hardware"/>
    <n v="122.9"/>
    <n v="169.51724137931035"/>
    <x v="2"/>
    <s v="hardware"/>
    <d v="2014-04-23T15:59:33"/>
    <x v="2736"/>
    <x v="1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x v="2733"/>
    <n v="1386108087"/>
    <b v="0"/>
    <n v="456"/>
    <b v="1"/>
    <s v="technology/hardware"/>
    <n v="246.0608"/>
    <n v="161.88210526315791"/>
    <x v="2"/>
    <s v="hardware"/>
    <d v="2014-01-15T19:00:00"/>
    <x v="2737"/>
    <x v="941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x v="2734"/>
    <n v="1473218804"/>
    <b v="0"/>
    <n v="15"/>
    <b v="1"/>
    <s v="technology/hardware"/>
    <n v="147.94"/>
    <n v="493.13333333333333"/>
    <x v="2"/>
    <s v="hardware"/>
    <d v="2016-11-06T03:26:44"/>
    <x v="2738"/>
    <x v="1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x v="2735"/>
    <n v="1395436717"/>
    <b v="0"/>
    <n v="191"/>
    <b v="1"/>
    <s v="technology/hardware"/>
    <n v="384.09090909090907"/>
    <n v="22.120418848167539"/>
    <x v="2"/>
    <s v="hardware"/>
    <d v="2014-05-05T21:18:37"/>
    <x v="2739"/>
    <x v="26"/>
  </r>
  <r>
    <n v="2740"/>
    <s v="Vertical Garden Prototype"/>
    <s v="I am interested in testing the plant yields of this vertical garden as well as some other applications"/>
    <x v="43"/>
    <n v="310"/>
    <x v="0"/>
    <s v="US"/>
    <s v="USD"/>
    <x v="2736"/>
    <n v="1423529152"/>
    <b v="0"/>
    <n v="17"/>
    <b v="1"/>
    <s v="technology/hardware"/>
    <n v="103.33333333333334"/>
    <n v="18.235294117647058"/>
    <x v="2"/>
    <s v="hardware"/>
    <d v="2015-03-11T23:45:52"/>
    <x v="2740"/>
    <x v="111"/>
  </r>
  <r>
    <n v="2741"/>
    <s v="Mrs. Brown and Her Lost Puppy."/>
    <s v="Help me publish my 1st children's book as an aspiring author!"/>
    <x v="6"/>
    <n v="35"/>
    <x v="2"/>
    <s v="US"/>
    <s v="USD"/>
    <x v="2737"/>
    <n v="1412005602"/>
    <b v="0"/>
    <n v="4"/>
    <b v="0"/>
    <s v="publishing/children's books"/>
    <n v="0.43750000000000006"/>
    <n v="8.75"/>
    <x v="3"/>
    <s v="children's books"/>
    <d v="2014-10-20T02:07:00"/>
    <x v="2741"/>
    <x v="942"/>
  </r>
  <r>
    <n v="2742"/>
    <s v="What a Zoo!"/>
    <s v="The pachyderms at the Denver Zoo are moving. Follow along on the convoluted journey to their new home."/>
    <x v="30"/>
    <n v="731"/>
    <x v="2"/>
    <s v="US"/>
    <s v="USD"/>
    <x v="2738"/>
    <n v="1335892587"/>
    <b v="0"/>
    <n v="18"/>
    <b v="0"/>
    <s v="publishing/children's books"/>
    <n v="29.24"/>
    <n v="40.611111111111114"/>
    <x v="3"/>
    <s v="children's books"/>
    <d v="2012-05-15T17:16:27"/>
    <x v="2742"/>
    <x v="60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x v="2739"/>
    <n v="1474271607"/>
    <b v="0"/>
    <n v="0"/>
    <b v="0"/>
    <s v="publishing/children's books"/>
    <n v="0"/>
    <n v="0"/>
    <x v="3"/>
    <s v="children's books"/>
    <d v="2016-10-19T07:53:27"/>
    <x v="2743"/>
    <x v="1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x v="2740"/>
    <n v="1327886998"/>
    <b v="0"/>
    <n v="22"/>
    <b v="0"/>
    <s v="publishing/children's books"/>
    <n v="5.21875"/>
    <n v="37.954545454545453"/>
    <x v="3"/>
    <s v="children's books"/>
    <d v="2012-02-29T01:29:58"/>
    <x v="2744"/>
    <x v="1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x v="2741"/>
    <n v="1337125368"/>
    <b v="0"/>
    <n v="49"/>
    <b v="0"/>
    <s v="publishing/children's books"/>
    <n v="21.887499999999999"/>
    <n v="35.734693877551024"/>
    <x v="3"/>
    <s v="children's books"/>
    <d v="2012-07-14T23:42:48"/>
    <x v="2745"/>
    <x v="14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x v="2742"/>
    <n v="1406745911"/>
    <b v="0"/>
    <n v="19"/>
    <b v="0"/>
    <s v="publishing/children's books"/>
    <n v="26.700000000000003"/>
    <n v="42.157894736842103"/>
    <x v="3"/>
    <s v="children's books"/>
    <d v="2014-08-29T18:45:11"/>
    <x v="2746"/>
    <x v="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x v="2743"/>
    <n v="1337095997"/>
    <b v="0"/>
    <n v="4"/>
    <b v="0"/>
    <s v="publishing/children's books"/>
    <n v="28.000000000000004"/>
    <n v="35"/>
    <x v="3"/>
    <s v="children's books"/>
    <d v="2012-06-16T03:10:00"/>
    <x v="2747"/>
    <x v="943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x v="2744"/>
    <n v="1470243802"/>
    <b v="0"/>
    <n v="4"/>
    <b v="0"/>
    <s v="publishing/children's books"/>
    <n v="1.06"/>
    <n v="13.25"/>
    <x v="3"/>
    <s v="children's books"/>
    <d v="2016-09-02T17:03:22"/>
    <x v="2748"/>
    <x v="1"/>
  </r>
  <r>
    <n v="2749"/>
    <s v="A Tree is a Tree, no matter what you see.  CHILDREN'S BOOK"/>
    <s v="Self-publishing my children's book."/>
    <x v="3"/>
    <n v="110"/>
    <x v="2"/>
    <s v="US"/>
    <s v="USD"/>
    <x v="2745"/>
    <n v="1425582637"/>
    <b v="0"/>
    <n v="2"/>
    <b v="0"/>
    <s v="publishing/children's books"/>
    <n v="1.0999999999999999"/>
    <n v="55"/>
    <x v="3"/>
    <s v="children's books"/>
    <d v="2015-04-04T18:10:37"/>
    <x v="2749"/>
    <x v="22"/>
  </r>
  <r>
    <n v="2750"/>
    <s v="My Child, My Blessing"/>
    <s v="This is a journal where parents daily write something positive about their child.  Places for pictures, too."/>
    <x v="369"/>
    <n v="0"/>
    <x v="2"/>
    <s v="US"/>
    <s v="USD"/>
    <x v="2746"/>
    <n v="1340055345"/>
    <b v="0"/>
    <n v="0"/>
    <b v="0"/>
    <s v="publishing/children's books"/>
    <n v="0"/>
    <n v="0"/>
    <x v="3"/>
    <s v="children's books"/>
    <d v="2012-06-30T20:00:00"/>
    <x v="2750"/>
    <x v="94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x v="2747"/>
    <n v="1397855842"/>
    <b v="0"/>
    <n v="0"/>
    <b v="0"/>
    <s v="publishing/children's books"/>
    <n v="0"/>
    <n v="0"/>
    <x v="3"/>
    <s v="children's books"/>
    <d v="2014-06-17T21:17:22"/>
    <x v="2751"/>
    <x v="14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x v="2748"/>
    <n v="1320776504"/>
    <b v="0"/>
    <n v="14"/>
    <b v="0"/>
    <s v="publishing/children's books"/>
    <n v="11.458333333333332"/>
    <n v="39.285714285714285"/>
    <x v="3"/>
    <s v="children's books"/>
    <d v="2011-12-18T18:21:44"/>
    <x v="2752"/>
    <x v="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x v="2749"/>
    <n v="1343425023"/>
    <b v="0"/>
    <n v="8"/>
    <b v="0"/>
    <s v="publishing/children's books"/>
    <n v="19"/>
    <n v="47.5"/>
    <x v="3"/>
    <s v="children's books"/>
    <d v="2012-08-26T21:37:03"/>
    <x v="2753"/>
    <x v="1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x v="2750"/>
    <n v="1407856551"/>
    <b v="0"/>
    <n v="0"/>
    <b v="0"/>
    <s v="publishing/children's books"/>
    <n v="0"/>
    <n v="0"/>
    <x v="3"/>
    <s v="children's books"/>
    <d v="2014-09-11T15:15:51"/>
    <x v="2754"/>
    <x v="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x v="2751"/>
    <n v="1425927527"/>
    <b v="0"/>
    <n v="15"/>
    <b v="0"/>
    <s v="publishing/children's books"/>
    <n v="52"/>
    <n v="17.333333333333332"/>
    <x v="3"/>
    <s v="children's books"/>
    <d v="2015-04-08T18:58:47"/>
    <x v="2755"/>
    <x v="1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x v="2752"/>
    <n v="1386884201"/>
    <b v="0"/>
    <n v="33"/>
    <b v="0"/>
    <s v="publishing/children's books"/>
    <n v="10.48"/>
    <n v="31.757575757575758"/>
    <x v="3"/>
    <s v="children's books"/>
    <d v="2014-01-11T21:36:41"/>
    <x v="2756"/>
    <x v="1"/>
  </r>
  <r>
    <n v="2757"/>
    <s v="C is for Crooked"/>
    <s v="A children's letter book that Lampoons Hillary Clinton"/>
    <x v="15"/>
    <n v="10"/>
    <x v="2"/>
    <s v="US"/>
    <s v="USD"/>
    <x v="2753"/>
    <n v="1469202332"/>
    <b v="0"/>
    <n v="2"/>
    <b v="0"/>
    <s v="publishing/children's books"/>
    <n v="0.66666666666666674"/>
    <n v="5"/>
    <x v="3"/>
    <s v="children's books"/>
    <d v="2016-08-06T15:45:32"/>
    <x v="2757"/>
    <x v="20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x v="2754"/>
    <n v="1474886183"/>
    <b v="0"/>
    <n v="6"/>
    <b v="0"/>
    <s v="publishing/children's books"/>
    <n v="11.700000000000001"/>
    <n v="39"/>
    <x v="3"/>
    <s v="children's books"/>
    <d v="2016-10-10T10:36:23"/>
    <x v="2758"/>
    <x v="60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x v="2755"/>
    <n v="1464943666"/>
    <b v="0"/>
    <n v="2"/>
    <b v="0"/>
    <s v="publishing/children's books"/>
    <n v="10.5"/>
    <n v="52.5"/>
    <x v="3"/>
    <s v="children's books"/>
    <d v="2016-07-16T08:47:46"/>
    <x v="2759"/>
    <x v="87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x v="2756"/>
    <n v="1369134258"/>
    <b v="0"/>
    <n v="0"/>
    <b v="0"/>
    <s v="publishing/children's books"/>
    <n v="0"/>
    <n v="0"/>
    <x v="3"/>
    <s v="children's books"/>
    <d v="2013-06-20T11:04:18"/>
    <x v="2760"/>
    <x v="1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x v="2757"/>
    <n v="1354584693"/>
    <b v="0"/>
    <n v="4"/>
    <b v="0"/>
    <s v="publishing/children's books"/>
    <n v="0.72"/>
    <n v="9"/>
    <x v="3"/>
    <s v="children's books"/>
    <d v="2013-01-03T01:31:33"/>
    <x v="2761"/>
    <x v="1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x v="2758"/>
    <n v="1326934395"/>
    <b v="0"/>
    <n v="1"/>
    <b v="0"/>
    <s v="publishing/children's books"/>
    <n v="0.76923076923076927"/>
    <n v="25"/>
    <x v="3"/>
    <s v="children's books"/>
    <d v="2012-03-18T23:53:15"/>
    <x v="2762"/>
    <x v="82"/>
  </r>
  <r>
    <n v="2763"/>
    <s v="My Christmas Star"/>
    <s v="How Santa finds childrens homes without getting lost by following certain stars."/>
    <x v="371"/>
    <n v="90"/>
    <x v="2"/>
    <s v="US"/>
    <s v="USD"/>
    <x v="2759"/>
    <n v="1365515684"/>
    <b v="0"/>
    <n v="3"/>
    <b v="0"/>
    <s v="publishing/children's books"/>
    <n v="0.22842639593908631"/>
    <n v="30"/>
    <x v="3"/>
    <s v="children's books"/>
    <d v="2013-05-24T13:54:44"/>
    <x v="2763"/>
    <x v="26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x v="2760"/>
    <n v="1335855631"/>
    <b v="0"/>
    <n v="4"/>
    <b v="0"/>
    <s v="publishing/children's books"/>
    <n v="1.125"/>
    <n v="11.25"/>
    <x v="3"/>
    <s v="children's books"/>
    <d v="2012-05-30T19:00:00"/>
    <x v="2764"/>
    <x v="94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x v="2761"/>
    <n v="1350050028"/>
    <b v="0"/>
    <n v="0"/>
    <b v="0"/>
    <s v="publishing/children's books"/>
    <n v="0"/>
    <n v="0"/>
    <x v="3"/>
    <s v="children's books"/>
    <d v="2012-10-28T13:53:48"/>
    <x v="2765"/>
    <x v="203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x v="2762"/>
    <n v="1310486518"/>
    <b v="0"/>
    <n v="4"/>
    <b v="0"/>
    <s v="publishing/children's books"/>
    <n v="2"/>
    <n v="25"/>
    <x v="3"/>
    <s v="children's books"/>
    <d v="2011-08-11T16:01:58"/>
    <x v="2766"/>
    <x v="1"/>
  </r>
  <r>
    <n v="2767"/>
    <s v="the Giant Turnip"/>
    <s v="An animated bedtime story with Dedka, Babka and the rest of the family working together on a BIG problem"/>
    <x v="23"/>
    <n v="34"/>
    <x v="2"/>
    <s v="CA"/>
    <s v="CAD"/>
    <x v="2763"/>
    <n v="1434582050"/>
    <b v="0"/>
    <n v="3"/>
    <b v="0"/>
    <s v="publishing/children's books"/>
    <n v="0.85000000000000009"/>
    <n v="11.333333333333334"/>
    <x v="3"/>
    <s v="children's books"/>
    <d v="2015-08-16T23:00:50"/>
    <x v="2767"/>
    <x v="14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x v="2764"/>
    <n v="1330440323"/>
    <b v="0"/>
    <n v="34"/>
    <b v="0"/>
    <s v="publishing/children's books"/>
    <n v="14.314285714285715"/>
    <n v="29.470588235294116"/>
    <x v="3"/>
    <s v="children's books"/>
    <d v="2012-03-29T13:45:23"/>
    <x v="2768"/>
    <x v="70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x v="2765"/>
    <n v="1397677790"/>
    <b v="0"/>
    <n v="2"/>
    <b v="0"/>
    <s v="publishing/children's books"/>
    <n v="0.25"/>
    <n v="1"/>
    <x v="3"/>
    <s v="children's books"/>
    <d v="2014-06-05T19:49:50"/>
    <x v="2769"/>
    <x v="78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x v="2766"/>
    <n v="1392569730"/>
    <b v="0"/>
    <n v="33"/>
    <b v="0"/>
    <s v="publishing/children's books"/>
    <n v="10.411249999999999"/>
    <n v="63.098484848484851"/>
    <x v="3"/>
    <s v="children's books"/>
    <d v="2014-03-18T15:55:30"/>
    <x v="2770"/>
    <x v="7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x v="2767"/>
    <n v="1355489140"/>
    <b v="0"/>
    <n v="0"/>
    <b v="0"/>
    <s v="publishing/children's books"/>
    <n v="0"/>
    <n v="0"/>
    <x v="3"/>
    <s v="children's books"/>
    <d v="2013-02-01T17:00:00"/>
    <x v="2771"/>
    <x v="946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x v="2768"/>
    <n v="1379710294"/>
    <b v="0"/>
    <n v="0"/>
    <b v="0"/>
    <s v="publishing/children's books"/>
    <n v="0"/>
    <n v="0"/>
    <x v="3"/>
    <s v="children's books"/>
    <d v="2013-10-05T20:51:34"/>
    <x v="2772"/>
    <x v="20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x v="2769"/>
    <n v="1460666721"/>
    <b v="0"/>
    <n v="1"/>
    <b v="0"/>
    <s v="publishing/children's books"/>
    <n v="0.18867924528301888"/>
    <n v="1"/>
    <x v="3"/>
    <s v="children's books"/>
    <d v="2016-04-24T20:45:2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x v="2770"/>
    <n v="1360119728"/>
    <b v="0"/>
    <n v="13"/>
    <b v="0"/>
    <s v="publishing/children's books"/>
    <n v="14.249999999999998"/>
    <n v="43.846153846153847"/>
    <x v="3"/>
    <s v="children's books"/>
    <d v="2013-03-08T03:02:08"/>
    <x v="2774"/>
    <x v="1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x v="2771"/>
    <n v="1321402754"/>
    <b v="0"/>
    <n v="2"/>
    <b v="0"/>
    <s v="publishing/children's books"/>
    <n v="3"/>
    <n v="75"/>
    <x v="3"/>
    <s v="children's books"/>
    <d v="2011-12-16T00:19:14"/>
    <x v="2775"/>
    <x v="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x v="2772"/>
    <n v="1431414476"/>
    <b v="0"/>
    <n v="36"/>
    <b v="0"/>
    <s v="publishing/children's books"/>
    <n v="7.8809523809523814"/>
    <n v="45.972222222222221"/>
    <x v="3"/>
    <s v="children's books"/>
    <d v="2015-06-12T07:07:56"/>
    <x v="2776"/>
    <x v="10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x v="2773"/>
    <n v="1434557004"/>
    <b v="0"/>
    <n v="1"/>
    <b v="0"/>
    <s v="publishing/children's books"/>
    <n v="0.33333333333333337"/>
    <n v="10"/>
    <x v="3"/>
    <s v="children's books"/>
    <d v="2015-07-17T16:03:24"/>
    <x v="2777"/>
    <x v="1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x v="2774"/>
    <n v="1406417306"/>
    <b v="0"/>
    <n v="15"/>
    <b v="0"/>
    <s v="publishing/children's books"/>
    <n v="25.545454545454543"/>
    <n v="93.666666666666671"/>
    <x v="3"/>
    <s v="children's books"/>
    <d v="2014-08-25T23:28:26"/>
    <x v="2778"/>
    <x v="1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x v="2775"/>
    <n v="1445609021"/>
    <b v="0"/>
    <n v="1"/>
    <b v="0"/>
    <s v="publishing/children's books"/>
    <n v="2.12"/>
    <n v="53"/>
    <x v="3"/>
    <s v="children's books"/>
    <d v="2015-11-22T15:03:41"/>
    <x v="2779"/>
    <x v="13"/>
  </r>
  <r>
    <n v="2780"/>
    <s v="Travel with baby"/>
    <s v="Turn the World with my kids, and then write a book with the advice for traveling with baby"/>
    <x v="57"/>
    <n v="0"/>
    <x v="2"/>
    <s v="IT"/>
    <s v="EUR"/>
    <x v="2776"/>
    <n v="1486550688"/>
    <b v="0"/>
    <n v="0"/>
    <b v="0"/>
    <s v="publishing/children's books"/>
    <n v="0"/>
    <n v="0"/>
    <x v="3"/>
    <s v="children's books"/>
    <d v="2017-03-10T10:44:48"/>
    <x v="2780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x v="2777"/>
    <n v="1421274954"/>
    <b v="0"/>
    <n v="28"/>
    <b v="1"/>
    <s v="theater/plays"/>
    <n v="105.28"/>
    <n v="47"/>
    <x v="1"/>
    <s v="plays"/>
    <d v="2015-02-12T07:00:00"/>
    <x v="2781"/>
    <x v="947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x v="2778"/>
    <n v="1421964718"/>
    <b v="0"/>
    <n v="18"/>
    <b v="1"/>
    <s v="theater/plays"/>
    <n v="120"/>
    <n v="66.666666666666671"/>
    <x v="1"/>
    <s v="plays"/>
    <d v="2015-02-17T04:59:00"/>
    <x v="2782"/>
    <x v="94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x v="2779"/>
    <n v="1428583846"/>
    <b v="0"/>
    <n v="61"/>
    <b v="1"/>
    <s v="theater/plays"/>
    <n v="114.5"/>
    <n v="18.770491803278688"/>
    <x v="1"/>
    <s v="plays"/>
    <d v="2015-04-23T12:50:46"/>
    <x v="2783"/>
    <x v="6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x v="2780"/>
    <n v="1412794443"/>
    <b v="0"/>
    <n v="108"/>
    <b v="1"/>
    <s v="theater/plays"/>
    <n v="119"/>
    <n v="66.111111111111114"/>
    <x v="1"/>
    <s v="plays"/>
    <d v="2014-10-29T18:54:03"/>
    <x v="2784"/>
    <x v="31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x v="2781"/>
    <n v="1467865967"/>
    <b v="0"/>
    <n v="142"/>
    <b v="1"/>
    <s v="theater/plays"/>
    <n v="104.67999999999999"/>
    <n v="36.859154929577464"/>
    <x v="1"/>
    <s v="plays"/>
    <d v="2016-08-05T21:00:00"/>
    <x v="2785"/>
    <x v="949"/>
  </r>
  <r>
    <n v="2786"/>
    <s v="Fierce"/>
    <s v="A heart-melting farce about sex, art and the lovelorn lay-abouts of London-town."/>
    <x v="30"/>
    <n v="2946"/>
    <x v="0"/>
    <s v="GB"/>
    <s v="GBP"/>
    <x v="2782"/>
    <n v="1403703580"/>
    <b v="0"/>
    <n v="74"/>
    <b v="1"/>
    <s v="theater/plays"/>
    <n v="117.83999999999999"/>
    <n v="39.810810810810814"/>
    <x v="1"/>
    <s v="plays"/>
    <d v="2014-07-09T13:39:40"/>
    <x v="2786"/>
    <x v="6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x v="2783"/>
    <n v="1403066752"/>
    <b v="0"/>
    <n v="38"/>
    <b v="1"/>
    <s v="theater/plays"/>
    <n v="119.7"/>
    <n v="31.5"/>
    <x v="1"/>
    <s v="plays"/>
    <d v="2014-07-18T04:45:52"/>
    <x v="2787"/>
    <x v="1"/>
  </r>
  <r>
    <n v="2788"/>
    <s v="ACT Underground Theatre, TLDC"/>
    <s v="MOVING FORWARD! WE HAVE REACHED GOAL BUT HAVE MORE TIME!! PLEASE CONSIDER PLEDGING."/>
    <x v="13"/>
    <n v="2050"/>
    <x v="0"/>
    <s v="US"/>
    <s v="USD"/>
    <x v="2784"/>
    <n v="1467219043"/>
    <b v="0"/>
    <n v="20"/>
    <b v="1"/>
    <s v="theater/plays"/>
    <n v="102.49999999999999"/>
    <n v="102.5"/>
    <x v="1"/>
    <s v="plays"/>
    <d v="2016-07-29T16:50:43"/>
    <x v="2788"/>
    <x v="1"/>
  </r>
  <r>
    <n v="2789"/>
    <s v="The Adventurers Club"/>
    <s v="BNT's Biggest Adventure So Far: Our 2015 full length production!"/>
    <x v="9"/>
    <n v="3035"/>
    <x v="0"/>
    <s v="US"/>
    <s v="USD"/>
    <x v="2785"/>
    <n v="1424477934"/>
    <b v="0"/>
    <n v="24"/>
    <b v="1"/>
    <s v="theater/plays"/>
    <n v="101.16666666666667"/>
    <n v="126.45833333333333"/>
    <x v="1"/>
    <s v="plays"/>
    <d v="2015-03-12T04:00:00"/>
    <x v="2789"/>
    <x v="95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x v="2786"/>
    <n v="1421101903"/>
    <b v="0"/>
    <n v="66"/>
    <b v="1"/>
    <s v="theater/plays"/>
    <n v="105.33333333333333"/>
    <n v="47.878787878787875"/>
    <x v="1"/>
    <s v="plays"/>
    <d v="2015-02-11T22:31:43"/>
    <x v="2790"/>
    <x v="1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x v="2787"/>
    <n v="1470778559"/>
    <b v="0"/>
    <n v="28"/>
    <b v="1"/>
    <s v="theater/plays"/>
    <n v="102.49999999999999"/>
    <n v="73.214285714285708"/>
    <x v="1"/>
    <s v="plays"/>
    <d v="2016-09-09T04:00:00"/>
    <x v="2791"/>
    <x v="951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x v="2788"/>
    <n v="1435469559"/>
    <b v="0"/>
    <n v="24"/>
    <b v="1"/>
    <s v="theater/plays"/>
    <n v="107.60000000000001"/>
    <n v="89.666666666666671"/>
    <x v="1"/>
    <s v="plays"/>
    <d v="2015-08-12T05:32:39"/>
    <x v="2792"/>
    <x v="2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x v="2789"/>
    <n v="1434881005"/>
    <b v="0"/>
    <n v="73"/>
    <b v="1"/>
    <s v="theater/plays"/>
    <n v="110.5675"/>
    <n v="151.4623287671233"/>
    <x v="1"/>
    <s v="plays"/>
    <d v="2015-07-21T10:03:25"/>
    <x v="2793"/>
    <x v="1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x v="2790"/>
    <n v="1455640559"/>
    <b v="0"/>
    <n v="3"/>
    <b v="1"/>
    <s v="theater/plays"/>
    <n v="150"/>
    <n v="25"/>
    <x v="1"/>
    <s v="plays"/>
    <d v="2016-03-03T19:00:00"/>
    <x v="2794"/>
    <x v="95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x v="2791"/>
    <n v="1400675841"/>
    <b v="0"/>
    <n v="20"/>
    <b v="1"/>
    <s v="theater/plays"/>
    <n v="104.28571428571429"/>
    <n v="36.5"/>
    <x v="1"/>
    <s v="plays"/>
    <d v="2014-06-06T23:00:00"/>
    <x v="2795"/>
    <x v="95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x v="2792"/>
    <n v="1401972028"/>
    <b v="0"/>
    <n v="21"/>
    <b v="1"/>
    <s v="theater/plays"/>
    <n v="115.5"/>
    <n v="44"/>
    <x v="1"/>
    <s v="plays"/>
    <d v="2014-07-05T12:40:28"/>
    <x v="2796"/>
    <x v="1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x v="2793"/>
    <n v="1402266840"/>
    <b v="0"/>
    <n v="94"/>
    <b v="1"/>
    <s v="theater/plays"/>
    <n v="102.64512500000001"/>
    <n v="87.357553191489373"/>
    <x v="1"/>
    <s v="plays"/>
    <d v="2014-07-08T22:34:00"/>
    <x v="2797"/>
    <x v="1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x v="2794"/>
    <n v="1437063121"/>
    <b v="0"/>
    <n v="139"/>
    <b v="1"/>
    <s v="theater/plays"/>
    <n v="101.4"/>
    <n v="36.474820143884891"/>
    <x v="1"/>
    <s v="plays"/>
    <d v="2015-07-31T16:00:00"/>
    <x v="2798"/>
    <x v="954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x v="2795"/>
    <n v="1463466070"/>
    <b v="0"/>
    <n v="130"/>
    <b v="1"/>
    <s v="theater/plays"/>
    <n v="116.6348"/>
    <n v="44.859538461538463"/>
    <x v="1"/>
    <s v="plays"/>
    <d v="2016-06-17T16:00:00"/>
    <x v="2799"/>
    <x v="955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x v="2796"/>
    <n v="1415193366"/>
    <b v="0"/>
    <n v="31"/>
    <b v="1"/>
    <s v="theater/plays"/>
    <n v="133"/>
    <n v="42.903225806451616"/>
    <x v="1"/>
    <s v="plays"/>
    <d v="2015-01-04T13:16:06"/>
    <x v="2800"/>
    <x v="14"/>
  </r>
  <r>
    <n v="2801"/>
    <s v="A Dream Play"/>
    <s v="Arise Theatre Company's production of August Strindberg's expressionist masterpiece 'A Dream Play'."/>
    <x v="2"/>
    <n v="666"/>
    <x v="0"/>
    <s v="AU"/>
    <s v="AUD"/>
    <x v="2797"/>
    <n v="1411019409"/>
    <b v="0"/>
    <n v="13"/>
    <b v="1"/>
    <s v="theater/plays"/>
    <n v="133.20000000000002"/>
    <n v="51.230769230769234"/>
    <x v="1"/>
    <s v="plays"/>
    <d v="2014-10-10T11:00:00"/>
    <x v="2801"/>
    <x v="95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x v="2798"/>
    <n v="1436283107"/>
    <b v="0"/>
    <n v="90"/>
    <b v="1"/>
    <s v="theater/plays"/>
    <n v="101.83333333333333"/>
    <n v="33.944444444444443"/>
    <x v="1"/>
    <s v="plays"/>
    <d v="2015-08-06T15:31:47"/>
    <x v="2802"/>
    <x v="1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x v="2799"/>
    <n v="1433295276"/>
    <b v="0"/>
    <n v="141"/>
    <b v="1"/>
    <s v="theater/plays"/>
    <n v="127.95"/>
    <n v="90.744680851063833"/>
    <x v="1"/>
    <s v="plays"/>
    <d v="2015-07-16T00:00:00"/>
    <x v="2803"/>
    <x v="957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x v="2800"/>
    <n v="1409395990"/>
    <b v="0"/>
    <n v="23"/>
    <b v="1"/>
    <s v="theater/plays"/>
    <n v="114.99999999999999"/>
    <n v="50"/>
    <x v="1"/>
    <s v="plays"/>
    <d v="2014-09-29T10:53:10"/>
    <x v="2804"/>
    <x v="1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x v="2801"/>
    <n v="1438085273"/>
    <b v="0"/>
    <n v="18"/>
    <b v="1"/>
    <s v="theater/plays"/>
    <n v="110.00000000000001"/>
    <n v="24.444444444444443"/>
    <x v="1"/>
    <s v="plays"/>
    <d v="2015-08-22T12:07:53"/>
    <x v="2805"/>
    <x v="36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x v="2802"/>
    <n v="1435645490"/>
    <b v="0"/>
    <n v="76"/>
    <b v="1"/>
    <s v="theater/plays"/>
    <n v="112.1"/>
    <n v="44.25"/>
    <x v="1"/>
    <s v="plays"/>
    <d v="2015-08-05T11:00:00"/>
    <x v="2806"/>
    <x v="958"/>
  </r>
  <r>
    <n v="2807"/>
    <s v="The Commission Theatre Co."/>
    <s v="Bringing Shakespeare back to the Playwrights"/>
    <x v="10"/>
    <n v="6300"/>
    <x v="0"/>
    <s v="US"/>
    <s v="USD"/>
    <x v="2803"/>
    <n v="1433019438"/>
    <b v="0"/>
    <n v="93"/>
    <b v="1"/>
    <s v="theater/plays"/>
    <n v="126"/>
    <n v="67.741935483870961"/>
    <x v="1"/>
    <s v="plays"/>
    <d v="2015-06-29T20:57:18"/>
    <x v="2807"/>
    <x v="1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x v="2804"/>
    <n v="1437682735"/>
    <b v="0"/>
    <n v="69"/>
    <b v="1"/>
    <s v="theater/plays"/>
    <n v="100.24444444444444"/>
    <n v="65.376811594202906"/>
    <x v="1"/>
    <s v="plays"/>
    <d v="2015-08-22T20:18:55"/>
    <x v="2808"/>
    <x v="1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x v="2805"/>
    <n v="1458647725"/>
    <b v="0"/>
    <n v="21"/>
    <b v="1"/>
    <s v="theater/plays"/>
    <n v="102.4"/>
    <n v="121.9047619047619"/>
    <x v="1"/>
    <s v="plays"/>
    <d v="2016-03-30T14:39:00"/>
    <x v="2809"/>
    <x v="959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x v="2806"/>
    <n v="1398828064"/>
    <b v="0"/>
    <n v="57"/>
    <b v="1"/>
    <s v="theater/plays"/>
    <n v="108.2"/>
    <n v="47.456140350877192"/>
    <x v="1"/>
    <s v="plays"/>
    <d v="2014-06-01T03:59:00"/>
    <x v="2810"/>
    <x v="96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x v="2807"/>
    <n v="1422100503"/>
    <b v="0"/>
    <n v="108"/>
    <b v="1"/>
    <s v="theater/plays"/>
    <n v="100.27"/>
    <n v="92.842592592592595"/>
    <x v="1"/>
    <s v="plays"/>
    <d v="2015-02-23T11:55:03"/>
    <x v="2811"/>
    <x v="1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x v="2808"/>
    <n v="1424368298"/>
    <b v="0"/>
    <n v="83"/>
    <b v="1"/>
    <s v="theater/plays"/>
    <n v="113.3"/>
    <n v="68.253012048192772"/>
    <x v="1"/>
    <s v="plays"/>
    <d v="2015-04-06T04:00:00"/>
    <x v="2812"/>
    <x v="961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x v="2809"/>
    <n v="1479577761"/>
    <b v="0"/>
    <n v="96"/>
    <b v="1"/>
    <s v="theater/plays"/>
    <n v="127.57571428571428"/>
    <n v="37.209583333333335"/>
    <x v="1"/>
    <s v="plays"/>
    <d v="2016-12-14T17:49:21"/>
    <x v="2813"/>
    <x v="36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x v="2810"/>
    <n v="1428572115"/>
    <b v="0"/>
    <n v="64"/>
    <b v="1"/>
    <s v="theater/plays"/>
    <n v="107.73333333333332"/>
    <n v="25.25"/>
    <x v="1"/>
    <s v="plays"/>
    <d v="2015-05-09T09:35:15"/>
    <x v="2814"/>
    <x v="1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x v="2811"/>
    <n v="1468003109"/>
    <b v="0"/>
    <n v="14"/>
    <b v="1"/>
    <s v="theater/plays"/>
    <n v="242"/>
    <n v="43.214285714285715"/>
    <x v="1"/>
    <s v="plays"/>
    <d v="2016-08-07T18:38:29"/>
    <x v="2815"/>
    <x v="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x v="2812"/>
    <n v="1435921992"/>
    <b v="0"/>
    <n v="169"/>
    <b v="1"/>
    <s v="theater/plays"/>
    <n v="141.56666666666666"/>
    <n v="25.130177514792898"/>
    <x v="1"/>
    <s v="plays"/>
    <d v="2015-08-02T16:00:00"/>
    <x v="2816"/>
    <x v="962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x v="2813"/>
    <n v="1421680462"/>
    <b v="0"/>
    <n v="33"/>
    <b v="1"/>
    <s v="theater/plays"/>
    <n v="130"/>
    <n v="23.636363636363637"/>
    <x v="1"/>
    <s v="plays"/>
    <d v="2015-02-28T15:14:22"/>
    <x v="2817"/>
    <x v="4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x v="2814"/>
    <n v="1441290086"/>
    <b v="0"/>
    <n v="102"/>
    <b v="1"/>
    <s v="theater/plays"/>
    <n v="106.03"/>
    <n v="103.95098039215686"/>
    <x v="1"/>
    <s v="plays"/>
    <d v="2015-09-23T14:21:26"/>
    <x v="2818"/>
    <x v="52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x v="2815"/>
    <n v="1431693409"/>
    <b v="0"/>
    <n v="104"/>
    <b v="1"/>
    <s v="theater/plays"/>
    <n v="104.80000000000001"/>
    <n v="50.384615384615387"/>
    <x v="1"/>
    <s v="plays"/>
    <d v="2015-06-14T12:36:49"/>
    <x v="2819"/>
    <x v="1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x v="2816"/>
    <n v="1454337589"/>
    <b v="0"/>
    <n v="20"/>
    <b v="1"/>
    <s v="theater/plays"/>
    <n v="136"/>
    <n v="13.6"/>
    <x v="1"/>
    <s v="plays"/>
    <d v="2016-02-26T00:00:00"/>
    <x v="2820"/>
    <x v="963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x v="2817"/>
    <n v="1408918135"/>
    <b v="0"/>
    <n v="35"/>
    <b v="1"/>
    <s v="theater/plays"/>
    <n v="100"/>
    <n v="28.571428571428573"/>
    <x v="1"/>
    <s v="plays"/>
    <d v="2014-09-23T22:08:55"/>
    <x v="2821"/>
    <x v="1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x v="2818"/>
    <n v="1424881492"/>
    <b v="0"/>
    <n v="94"/>
    <b v="1"/>
    <s v="theater/plays"/>
    <n v="100"/>
    <n v="63.829787234042556"/>
    <x v="1"/>
    <s v="plays"/>
    <d v="2015-03-27T15:24:52"/>
    <x v="2822"/>
    <x v="2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x v="2819"/>
    <n v="1425428206"/>
    <b v="0"/>
    <n v="14"/>
    <b v="1"/>
    <s v="theater/plays"/>
    <n v="124"/>
    <n v="8.8571428571428577"/>
    <x v="1"/>
    <s v="plays"/>
    <d v="2015-03-31T22:59:00"/>
    <x v="2823"/>
    <x v="964"/>
  </r>
  <r>
    <n v="2824"/>
    <s v="The Rooftop"/>
    <s v="I wrote a One Act play called The Rooftop for a Female Playwright's festival. Every little bit helps!"/>
    <x v="81"/>
    <n v="760"/>
    <x v="0"/>
    <s v="US"/>
    <s v="USD"/>
    <x v="2820"/>
    <n v="1431412196"/>
    <b v="0"/>
    <n v="15"/>
    <b v="1"/>
    <s v="theater/plays"/>
    <n v="116.92307692307693"/>
    <n v="50.666666666666664"/>
    <x v="1"/>
    <s v="plays"/>
    <d v="2015-06-13T01:43:00"/>
    <x v="2824"/>
    <x v="965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x v="2821"/>
    <n v="1446663686"/>
    <b v="0"/>
    <n v="51"/>
    <b v="1"/>
    <s v="theater/plays"/>
    <n v="103.33333333333334"/>
    <n v="60.784313725490193"/>
    <x v="1"/>
    <s v="plays"/>
    <d v="2015-12-04T19:01:26"/>
    <x v="2825"/>
    <x v="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x v="2822"/>
    <n v="1434415812"/>
    <b v="0"/>
    <n v="19"/>
    <b v="1"/>
    <s v="theater/plays"/>
    <n v="107.74999999999999"/>
    <n v="113.42105263157895"/>
    <x v="1"/>
    <s v="plays"/>
    <d v="2015-07-10T07:00:00"/>
    <x v="2826"/>
    <x v="96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x v="2823"/>
    <n v="1462379066"/>
    <b v="0"/>
    <n v="23"/>
    <b v="1"/>
    <s v="theater/plays"/>
    <n v="120.24999999999999"/>
    <n v="104.56521739130434"/>
    <x v="1"/>
    <s v="plays"/>
    <d v="2016-06-03T16:30:00"/>
    <x v="2827"/>
    <x v="967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x v="2824"/>
    <n v="1441606869"/>
    <b v="0"/>
    <n v="97"/>
    <b v="1"/>
    <s v="theater/plays"/>
    <n v="100.37894736842105"/>
    <n v="98.30927835051547"/>
    <x v="1"/>
    <s v="plays"/>
    <d v="2015-10-02T23:00:00"/>
    <x v="2828"/>
    <x v="968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x v="2825"/>
    <n v="1462443918"/>
    <b v="0"/>
    <n v="76"/>
    <b v="1"/>
    <s v="theater/plays"/>
    <n v="106.52"/>
    <n v="35.039473684210527"/>
    <x v="1"/>
    <s v="plays"/>
    <d v="2016-06-02T10:25:18"/>
    <x v="2829"/>
    <x v="274"/>
  </r>
  <r>
    <n v="2830"/>
    <s v="Nakhtik and Avalon"/>
    <s v="Avalon is a new South African Township play and Nakhtik is a  danced political lecture."/>
    <x v="9"/>
    <n v="3000"/>
    <x v="0"/>
    <s v="US"/>
    <s v="USD"/>
    <x v="2826"/>
    <n v="1398802148"/>
    <b v="0"/>
    <n v="11"/>
    <b v="1"/>
    <s v="theater/plays"/>
    <n v="100"/>
    <n v="272.72727272727275"/>
    <x v="1"/>
    <s v="plays"/>
    <d v="2014-05-12T03:59:00"/>
    <x v="2830"/>
    <x v="969"/>
  </r>
  <r>
    <n v="2831"/>
    <s v="Tackett &amp; Pyke put on a Play"/>
    <s v="We each wrote a play and would like to produce them for you for nothing more than art's sake!"/>
    <x v="9"/>
    <n v="3320"/>
    <x v="0"/>
    <s v="US"/>
    <s v="USD"/>
    <x v="2827"/>
    <n v="1434484070"/>
    <b v="0"/>
    <n v="52"/>
    <b v="1"/>
    <s v="theater/plays"/>
    <n v="110.66666666666667"/>
    <n v="63.846153846153847"/>
    <x v="1"/>
    <s v="plays"/>
    <d v="2015-07-16T19:47:50"/>
    <x v="2831"/>
    <x v="1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x v="2828"/>
    <n v="1414342894"/>
    <b v="0"/>
    <n v="95"/>
    <b v="1"/>
    <s v="theater/plays"/>
    <n v="114.71959999999999"/>
    <n v="30.189368421052631"/>
    <x v="1"/>
    <s v="plays"/>
    <d v="2014-11-23T22:00:00"/>
    <x v="2832"/>
    <x v="970"/>
  </r>
  <r>
    <n v="2833"/>
    <s v="Star Man Rocket Man"/>
    <s v="A new play about exploring outer space"/>
    <x v="200"/>
    <n v="2923"/>
    <x v="0"/>
    <s v="US"/>
    <s v="USD"/>
    <x v="2829"/>
    <n v="1442804633"/>
    <b v="0"/>
    <n v="35"/>
    <b v="1"/>
    <s v="theater/plays"/>
    <n v="108.25925925925925"/>
    <n v="83.51428571428572"/>
    <x v="1"/>
    <s v="plays"/>
    <d v="2015-10-11T02:00:00"/>
    <x v="2833"/>
    <x v="971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x v="2830"/>
    <n v="1421362930"/>
    <b v="0"/>
    <n v="21"/>
    <b v="1"/>
    <s v="theater/plays"/>
    <n v="170"/>
    <n v="64.761904761904759"/>
    <x v="1"/>
    <s v="plays"/>
    <d v="2015-01-30T23:02:10"/>
    <x v="2834"/>
    <x v="2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x v="2831"/>
    <n v="1446742417"/>
    <b v="0"/>
    <n v="93"/>
    <b v="1"/>
    <s v="theater/plays"/>
    <n v="187.09899999999999"/>
    <n v="20.118172043010752"/>
    <x v="1"/>
    <s v="plays"/>
    <d v="2015-12-05T00:00:00"/>
    <x v="2835"/>
    <x v="972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x v="2832"/>
    <n v="1484115418"/>
    <b v="0"/>
    <n v="11"/>
    <b v="1"/>
    <s v="theater/plays"/>
    <n v="107.77777777777777"/>
    <n v="44.090909090909093"/>
    <x v="1"/>
    <s v="plays"/>
    <d v="2017-02-18T04:59:00"/>
    <x v="2836"/>
    <x v="973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x v="2833"/>
    <n v="1446241684"/>
    <b v="0"/>
    <n v="21"/>
    <b v="1"/>
    <s v="theater/plays"/>
    <n v="100"/>
    <n v="40.476190476190474"/>
    <x v="1"/>
    <s v="plays"/>
    <d v="2015-12-09T22:48:04"/>
    <x v="2837"/>
    <x v="97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x v="2834"/>
    <n v="1406039696"/>
    <b v="0"/>
    <n v="54"/>
    <b v="1"/>
    <s v="theater/plays"/>
    <n v="120.24999999999999"/>
    <n v="44.537037037037038"/>
    <x v="1"/>
    <s v="plays"/>
    <d v="2014-08-13T22:00:00"/>
    <x v="2838"/>
    <x v="975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x v="2835"/>
    <n v="1406958354"/>
    <b v="0"/>
    <n v="31"/>
    <b v="1"/>
    <s v="theater/plays"/>
    <n v="111.42857142857143"/>
    <n v="125.80645161290323"/>
    <x v="1"/>
    <s v="plays"/>
    <d v="2014-08-25T04:59:00"/>
    <x v="2839"/>
    <x v="97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x v="2836"/>
    <n v="1424825479"/>
    <b v="0"/>
    <n v="132"/>
    <b v="1"/>
    <s v="theater/plays"/>
    <n v="104"/>
    <n v="19.696969696969695"/>
    <x v="1"/>
    <s v="plays"/>
    <d v="2015-03-18T17:00:00"/>
    <x v="2840"/>
    <x v="977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x v="2837"/>
    <n v="1444844697"/>
    <b v="0"/>
    <n v="1"/>
    <b v="0"/>
    <s v="theater/plays"/>
    <n v="1"/>
    <n v="10"/>
    <x v="1"/>
    <s v="plays"/>
    <d v="2015-12-13T18:44:57"/>
    <x v="2841"/>
    <x v="42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x v="2838"/>
    <n v="1401058295"/>
    <b v="0"/>
    <n v="0"/>
    <b v="0"/>
    <s v="theater/plays"/>
    <n v="0"/>
    <n v="0"/>
    <x v="1"/>
    <s v="plays"/>
    <d v="2014-06-21T11:00:00"/>
    <x v="2842"/>
    <x v="978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x v="2839"/>
    <n v="1462210950"/>
    <b v="0"/>
    <n v="0"/>
    <b v="0"/>
    <s v="theater/plays"/>
    <n v="0"/>
    <n v="0"/>
    <x v="1"/>
    <s v="plays"/>
    <d v="2016-06-13T04:00:00"/>
    <x v="2843"/>
    <x v="979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x v="2840"/>
    <n v="1480943180"/>
    <b v="0"/>
    <n v="1"/>
    <b v="0"/>
    <s v="theater/plays"/>
    <n v="5.4545454545454541"/>
    <n v="30"/>
    <x v="1"/>
    <s v="plays"/>
    <d v="2017-01-04T13:06:20"/>
    <x v="2844"/>
    <x v="1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x v="2841"/>
    <n v="1428539033"/>
    <b v="0"/>
    <n v="39"/>
    <b v="0"/>
    <s v="theater/plays"/>
    <n v="31.546666666666667"/>
    <n v="60.666666666666664"/>
    <x v="1"/>
    <s v="plays"/>
    <d v="2015-06-08T00:23:53"/>
    <x v="2845"/>
    <x v="14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x v="2842"/>
    <n v="1429029394"/>
    <b v="0"/>
    <n v="0"/>
    <b v="0"/>
    <s v="theater/plays"/>
    <n v="0"/>
    <n v="0"/>
    <x v="1"/>
    <s v="plays"/>
    <d v="2015-05-29T16:36:34"/>
    <x v="2846"/>
    <x v="26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x v="2843"/>
    <n v="1458847265"/>
    <b v="0"/>
    <n v="0"/>
    <b v="0"/>
    <s v="theater/plays"/>
    <n v="0"/>
    <n v="0"/>
    <x v="1"/>
    <s v="plays"/>
    <d v="2016-05-23T19:21:05"/>
    <x v="2847"/>
    <x v="14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x v="2844"/>
    <n v="1430321659"/>
    <b v="0"/>
    <n v="3"/>
    <b v="0"/>
    <s v="theater/plays"/>
    <n v="0.2"/>
    <n v="23.333333333333332"/>
    <x v="1"/>
    <s v="plays"/>
    <d v="2015-05-29T15:34:19"/>
    <x v="2848"/>
    <x v="1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x v="2845"/>
    <n v="1458814600"/>
    <b v="0"/>
    <n v="1"/>
    <b v="0"/>
    <s v="theater/plays"/>
    <n v="1"/>
    <n v="5"/>
    <x v="1"/>
    <s v="plays"/>
    <d v="2016-04-23T10:16:40"/>
    <x v="2849"/>
    <x v="1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x v="2846"/>
    <n v="1407370211"/>
    <b v="0"/>
    <n v="13"/>
    <b v="0"/>
    <s v="theater/plays"/>
    <n v="3.8875000000000002"/>
    <n v="23.923076923076923"/>
    <x v="1"/>
    <s v="plays"/>
    <d v="2014-09-06T00:10:11"/>
    <x v="2850"/>
    <x v="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x v="2847"/>
    <n v="1453334629"/>
    <b v="0"/>
    <n v="0"/>
    <b v="0"/>
    <s v="theater/plays"/>
    <n v="0"/>
    <n v="0"/>
    <x v="1"/>
    <s v="plays"/>
    <d v="2016-01-29T23:17:00"/>
    <x v="2851"/>
    <x v="980"/>
  </r>
  <r>
    <n v="2852"/>
    <s v="Freedom Train"/>
    <s v="Just one time back to the past on the Freedom Train will open your eyes and your lives will never ever be the same!"/>
    <x v="10"/>
    <n v="95"/>
    <x v="2"/>
    <s v="US"/>
    <s v="USD"/>
    <x v="2848"/>
    <n v="1400720703"/>
    <b v="0"/>
    <n v="6"/>
    <b v="0"/>
    <s v="theater/plays"/>
    <n v="1.9"/>
    <n v="15.833333333333334"/>
    <x v="1"/>
    <s v="plays"/>
    <d v="2014-06-21T01:05:03"/>
    <x v="2852"/>
    <x v="1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x v="2849"/>
    <n v="1405485297"/>
    <b v="0"/>
    <n v="0"/>
    <b v="0"/>
    <s v="theater/plays"/>
    <n v="0"/>
    <n v="0"/>
    <x v="1"/>
    <s v="plays"/>
    <d v="2014-09-14T04:34:57"/>
    <x v="2853"/>
    <x v="14"/>
  </r>
  <r>
    <n v="2854"/>
    <s v="Ultimate Political Selfie!"/>
    <s v="Almost Random Theatre's play about a candidate - with no policies - who is seeking election in May 2015"/>
    <x v="28"/>
    <n v="417"/>
    <x v="2"/>
    <s v="GB"/>
    <s v="GBP"/>
    <x v="2850"/>
    <n v="1429290719"/>
    <b v="0"/>
    <n v="14"/>
    <b v="0"/>
    <s v="theater/plays"/>
    <n v="41.699999999999996"/>
    <n v="29.785714285714285"/>
    <x v="1"/>
    <s v="plays"/>
    <d v="2015-05-07T17:11:59"/>
    <x v="2854"/>
    <x v="52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x v="2851"/>
    <n v="1451607071"/>
    <b v="0"/>
    <n v="5"/>
    <b v="0"/>
    <s v="theater/plays"/>
    <n v="50"/>
    <n v="60"/>
    <x v="1"/>
    <s v="plays"/>
    <d v="2016-01-29T23:34:00"/>
    <x v="2855"/>
    <x v="981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x v="2852"/>
    <n v="1433897647"/>
    <b v="0"/>
    <n v="6"/>
    <b v="0"/>
    <s v="theater/plays"/>
    <n v="4.8666666666666663"/>
    <n v="24.333333333333332"/>
    <x v="1"/>
    <s v="plays"/>
    <d v="2015-08-08T21:34:00"/>
    <x v="2856"/>
    <x v="982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x v="2853"/>
    <n v="1482444295"/>
    <b v="0"/>
    <n v="15"/>
    <b v="0"/>
    <s v="theater/plays"/>
    <n v="19.736842105263158"/>
    <n v="500"/>
    <x v="1"/>
    <s v="plays"/>
    <d v="2017-02-20T18:00:00"/>
    <x v="2857"/>
    <x v="983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x v="2854"/>
    <n v="1415711095"/>
    <b v="0"/>
    <n v="0"/>
    <b v="0"/>
    <s v="theater/plays"/>
    <n v="0"/>
    <n v="0"/>
    <x v="1"/>
    <s v="plays"/>
    <d v="2014-12-05T11:28:00"/>
    <x v="2858"/>
    <x v="984"/>
  </r>
  <r>
    <n v="2859"/>
    <s v="Grover Theatre Company (GTC)"/>
    <s v="A theatre company that will create works to inspire young people and get everyone involved."/>
    <x v="13"/>
    <n v="35"/>
    <x v="2"/>
    <s v="AU"/>
    <s v="AUD"/>
    <x v="2855"/>
    <n v="1439800904"/>
    <b v="0"/>
    <n v="1"/>
    <b v="0"/>
    <s v="theater/plays"/>
    <n v="1.7500000000000002"/>
    <n v="35"/>
    <x v="1"/>
    <s v="plays"/>
    <d v="2015-10-16T08:41:44"/>
    <x v="2859"/>
    <x v="1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x v="2856"/>
    <n v="1461179576"/>
    <b v="0"/>
    <n v="9"/>
    <b v="0"/>
    <s v="theater/plays"/>
    <n v="6.65"/>
    <n v="29.555555555555557"/>
    <x v="1"/>
    <s v="plays"/>
    <d v="2016-06-19T19:12:56"/>
    <x v="2860"/>
    <x v="14"/>
  </r>
  <r>
    <n v="2861"/>
    <s v="Julius Caesar"/>
    <s v="The University of Queensland Drama Production Course is putting on an adaptation of William Shakespeares Julius Caesar"/>
    <x v="49"/>
    <n v="80"/>
    <x v="2"/>
    <s v="AU"/>
    <s v="AUD"/>
    <x v="2857"/>
    <n v="1441894248"/>
    <b v="0"/>
    <n v="3"/>
    <b v="0"/>
    <s v="theater/plays"/>
    <n v="32"/>
    <n v="26.666666666666668"/>
    <x v="1"/>
    <s v="plays"/>
    <d v="2015-09-24T14:10:48"/>
    <x v="2861"/>
    <x v="6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x v="2858"/>
    <n v="1401044229"/>
    <b v="0"/>
    <n v="3"/>
    <b v="0"/>
    <s v="theater/plays"/>
    <n v="0.43307086614173229"/>
    <n v="18.333333333333332"/>
    <x v="1"/>
    <s v="plays"/>
    <d v="2014-06-24T18:57:09"/>
    <x v="2862"/>
    <x v="1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x v="2859"/>
    <n v="1405095123"/>
    <b v="0"/>
    <n v="1"/>
    <b v="0"/>
    <s v="theater/plays"/>
    <n v="0.04"/>
    <n v="20"/>
    <x v="1"/>
    <s v="plays"/>
    <d v="2014-09-09T16:12:03"/>
    <x v="2863"/>
    <x v="14"/>
  </r>
  <r>
    <n v="2864"/>
    <s v="'Haunting Julia' by Alan Ayckbourn"/>
    <s v="Accessible, original theatre for all!"/>
    <x v="30"/>
    <n v="40"/>
    <x v="2"/>
    <s v="GB"/>
    <s v="GBP"/>
    <x v="2860"/>
    <n v="1434552207"/>
    <b v="0"/>
    <n v="3"/>
    <b v="0"/>
    <s v="theater/plays"/>
    <n v="1.6"/>
    <n v="13.333333333333334"/>
    <x v="1"/>
    <s v="plays"/>
    <d v="2015-07-17T13:18:00"/>
    <x v="2864"/>
    <x v="985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x v="2861"/>
    <n v="1415328259"/>
    <b v="0"/>
    <n v="0"/>
    <b v="0"/>
    <s v="theater/plays"/>
    <n v="0"/>
    <n v="0"/>
    <x v="1"/>
    <s v="plays"/>
    <d v="2015-01-06T02:44:19"/>
    <x v="2865"/>
    <x v="14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x v="2862"/>
    <n v="1473893721"/>
    <b v="0"/>
    <n v="2"/>
    <b v="0"/>
    <s v="theater/plays"/>
    <n v="0.89999999999999991"/>
    <n v="22.5"/>
    <x v="1"/>
    <s v="plays"/>
    <d v="2016-10-14T22:00:00"/>
    <x v="2866"/>
    <x v="986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x v="2863"/>
    <n v="1465533672"/>
    <b v="0"/>
    <n v="10"/>
    <b v="0"/>
    <s v="theater/plays"/>
    <n v="20.16"/>
    <n v="50.4"/>
    <x v="1"/>
    <s v="plays"/>
    <d v="2016-07-04T04:00:00"/>
    <x v="2867"/>
    <x v="987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x v="2864"/>
    <n v="1473105054"/>
    <b v="0"/>
    <n v="60"/>
    <b v="0"/>
    <s v="theater/plays"/>
    <n v="42.011733333333332"/>
    <n v="105.02933333333334"/>
    <x v="1"/>
    <s v="plays"/>
    <d v="2016-10-05T19:50:54"/>
    <x v="2868"/>
    <x v="1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x v="2865"/>
    <n v="1466345681"/>
    <b v="0"/>
    <n v="5"/>
    <b v="0"/>
    <s v="theater/plays"/>
    <n v="0.88500000000000001"/>
    <n v="35.4"/>
    <x v="1"/>
    <s v="plays"/>
    <d v="2016-07-19T14:14:41"/>
    <x v="2869"/>
    <x v="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x v="2866"/>
    <n v="1397709165"/>
    <b v="0"/>
    <n v="9"/>
    <b v="0"/>
    <s v="theater/plays"/>
    <n v="15"/>
    <n v="83.333333333333329"/>
    <x v="1"/>
    <s v="plays"/>
    <d v="2014-05-17T04:32:45"/>
    <x v="2870"/>
    <x v="1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x v="2867"/>
    <n v="1417455813"/>
    <b v="0"/>
    <n v="13"/>
    <b v="0"/>
    <s v="theater/plays"/>
    <n v="4.67"/>
    <n v="35.92307692307692"/>
    <x v="1"/>
    <s v="plays"/>
    <d v="2014-12-21T17:43:33"/>
    <x v="2871"/>
    <x v="52"/>
  </r>
  <r>
    <n v="2872"/>
    <s v="Loud Arts"/>
    <s v="Local Theatre group in Loudoun County, Virginia. Looking for funds to start producing shows!"/>
    <x v="9"/>
    <n v="0"/>
    <x v="2"/>
    <s v="US"/>
    <s v="USD"/>
    <x v="2868"/>
    <n v="1429584438"/>
    <b v="0"/>
    <n v="0"/>
    <b v="0"/>
    <s v="theater/plays"/>
    <n v="0"/>
    <n v="0"/>
    <x v="1"/>
    <s v="plays"/>
    <d v="2015-06-20T02:47:18"/>
    <x v="2872"/>
    <x v="14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x v="2869"/>
    <n v="1419881831"/>
    <b v="0"/>
    <n v="8"/>
    <b v="0"/>
    <s v="theater/plays"/>
    <n v="38.119999999999997"/>
    <n v="119.125"/>
    <x v="1"/>
    <s v="plays"/>
    <d v="2015-01-28T19:37:11"/>
    <x v="2873"/>
    <x v="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x v="2870"/>
    <n v="1482092186"/>
    <b v="0"/>
    <n v="3"/>
    <b v="0"/>
    <s v="theater/plays"/>
    <n v="5.42"/>
    <n v="90.333333333333329"/>
    <x v="1"/>
    <s v="plays"/>
    <d v="2017-01-17T20:16:26"/>
    <x v="2874"/>
    <x v="1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x v="2871"/>
    <n v="1459825493"/>
    <b v="0"/>
    <n v="3"/>
    <b v="0"/>
    <s v="theater/plays"/>
    <n v="3.4999999999999996E-2"/>
    <n v="2.3333333333333335"/>
    <x v="1"/>
    <s v="plays"/>
    <d v="2016-05-05T03:04:53"/>
    <x v="2875"/>
    <x v="1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x v="2872"/>
    <n v="1434477079"/>
    <b v="0"/>
    <n v="0"/>
    <b v="0"/>
    <s v="theater/plays"/>
    <n v="0"/>
    <n v="0"/>
    <x v="1"/>
    <s v="plays"/>
    <d v="2015-07-16T17:51:19"/>
    <x v="2876"/>
    <x v="1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x v="2873"/>
    <n v="1477781724"/>
    <b v="0"/>
    <n v="6"/>
    <b v="0"/>
    <s v="theater/plays"/>
    <n v="10.833333333333334"/>
    <n v="108.33333333333333"/>
    <x v="1"/>
    <s v="plays"/>
    <d v="2016-11-30T17:00:00"/>
    <x v="2877"/>
    <x v="988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x v="2874"/>
    <n v="1430750795"/>
    <b v="0"/>
    <n v="4"/>
    <b v="0"/>
    <s v="theater/plays"/>
    <n v="2.1"/>
    <n v="15.75"/>
    <x v="1"/>
    <s v="plays"/>
    <d v="2015-07-03T14:46:35"/>
    <x v="2878"/>
    <x v="14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x v="2875"/>
    <n v="1450718661"/>
    <b v="0"/>
    <n v="1"/>
    <b v="0"/>
    <s v="theater/plays"/>
    <n v="0.2589285714285714"/>
    <n v="29"/>
    <x v="1"/>
    <s v="plays"/>
    <d v="2016-01-20T17:24:21"/>
    <x v="2879"/>
    <x v="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x v="2876"/>
    <n v="1436305452"/>
    <b v="0"/>
    <n v="29"/>
    <b v="0"/>
    <s v="theater/plays"/>
    <n v="23.333333333333332"/>
    <n v="96.551724137931032"/>
    <x v="1"/>
    <s v="plays"/>
    <d v="2015-08-20T17:05:00"/>
    <x v="2880"/>
    <x v="98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x v="2877"/>
    <n v="1412432436"/>
    <b v="0"/>
    <n v="0"/>
    <b v="0"/>
    <s v="theater/plays"/>
    <n v="0"/>
    <n v="0"/>
    <x v="1"/>
    <s v="plays"/>
    <d v="2014-12-03T15:20:36"/>
    <x v="2881"/>
    <x v="248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x v="2878"/>
    <n v="1459520318"/>
    <b v="0"/>
    <n v="4"/>
    <b v="0"/>
    <s v="theater/plays"/>
    <n v="33.6"/>
    <n v="63"/>
    <x v="1"/>
    <s v="plays"/>
    <d v="2016-05-01T14:18:38"/>
    <x v="2882"/>
    <x v="1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x v="2879"/>
    <n v="1451684437"/>
    <b v="0"/>
    <n v="5"/>
    <b v="0"/>
    <s v="theater/plays"/>
    <n v="19.079999999999998"/>
    <n v="381.6"/>
    <x v="1"/>
    <s v="plays"/>
    <d v="2016-02-06T04:59:00"/>
    <x v="2883"/>
    <x v="990"/>
  </r>
  <r>
    <n v="2884"/>
    <s v="The Lizard King, a play by Jay Jeff Jones"/>
    <s v="Come explore the dream world of Jim Morrison, rock singer, mystic, poet, shaman."/>
    <x v="101"/>
    <n v="185"/>
    <x v="2"/>
    <s v="US"/>
    <s v="USD"/>
    <x v="2880"/>
    <n v="1415208435"/>
    <b v="0"/>
    <n v="4"/>
    <b v="0"/>
    <s v="theater/plays"/>
    <n v="0.41111111111111115"/>
    <n v="46.25"/>
    <x v="1"/>
    <s v="plays"/>
    <d v="2014-12-05T17:27:15"/>
    <x v="2884"/>
    <x v="1"/>
  </r>
  <r>
    <n v="2885"/>
    <s v="The Wedding"/>
    <s v="An historic and proud work of Polish nationalistic literature performed on stage."/>
    <x v="44"/>
    <n v="130"/>
    <x v="2"/>
    <s v="US"/>
    <s v="USD"/>
    <x v="2881"/>
    <n v="1423705801"/>
    <b v="0"/>
    <n v="5"/>
    <b v="0"/>
    <s v="theater/plays"/>
    <n v="32.5"/>
    <n v="26"/>
    <x v="1"/>
    <s v="plays"/>
    <d v="2015-03-14T00:50:01"/>
    <x v="2885"/>
    <x v="164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x v="2882"/>
    <n v="1442243484"/>
    <b v="0"/>
    <n v="1"/>
    <b v="0"/>
    <s v="theater/plays"/>
    <n v="5"/>
    <n v="10"/>
    <x v="1"/>
    <s v="plays"/>
    <d v="2015-09-19T03:59:00"/>
    <x v="2886"/>
    <x v="991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x v="2883"/>
    <n v="1418379324"/>
    <b v="0"/>
    <n v="1"/>
    <b v="0"/>
    <s v="theater/plays"/>
    <n v="0.16666666666666669"/>
    <n v="5"/>
    <x v="1"/>
    <s v="plays"/>
    <d v="2015-01-11T10:15:24"/>
    <x v="2887"/>
    <x v="1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x v="2884"/>
    <n v="1412945440"/>
    <b v="0"/>
    <n v="0"/>
    <b v="0"/>
    <s v="theater/plays"/>
    <n v="0"/>
    <n v="0"/>
    <x v="1"/>
    <s v="plays"/>
    <d v="2014-10-18T04:59:00"/>
    <x v="2888"/>
    <x v="992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x v="2885"/>
    <n v="1406752985"/>
    <b v="0"/>
    <n v="14"/>
    <b v="0"/>
    <s v="theater/plays"/>
    <n v="38.066666666666663"/>
    <n v="81.571428571428569"/>
    <x v="1"/>
    <s v="plays"/>
    <d v="2014-08-29T20:43:05"/>
    <x v="2889"/>
    <x v="1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x v="2886"/>
    <n v="1405100992"/>
    <b v="0"/>
    <n v="3"/>
    <b v="0"/>
    <s v="theater/plays"/>
    <n v="1.05"/>
    <n v="7"/>
    <x v="1"/>
    <s v="plays"/>
    <d v="2014-08-09T03:00:00"/>
    <x v="2890"/>
    <x v="99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x v="2887"/>
    <n v="1455570728"/>
    <b v="0"/>
    <n v="10"/>
    <b v="0"/>
    <s v="theater/plays"/>
    <n v="2.73"/>
    <n v="27.3"/>
    <x v="1"/>
    <s v="plays"/>
    <d v="2016-04-15T20:12:08"/>
    <x v="2891"/>
    <x v="10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x v="2888"/>
    <n v="1408381704"/>
    <b v="0"/>
    <n v="17"/>
    <b v="0"/>
    <s v="theater/plays"/>
    <n v="9.0909090909090917"/>
    <n v="29.411764705882351"/>
    <x v="1"/>
    <s v="plays"/>
    <d v="2014-08-25T21:00:00"/>
    <x v="2892"/>
    <x v="994"/>
  </r>
  <r>
    <n v="2893"/>
    <s v="REDISCOVERING KIA THE PLAY"/>
    <s v="Fundraising for REDISCOVERING KIA THE PLAY"/>
    <x v="10"/>
    <n v="25"/>
    <x v="2"/>
    <s v="US"/>
    <s v="USD"/>
    <x v="2889"/>
    <n v="1415644395"/>
    <b v="0"/>
    <n v="2"/>
    <b v="0"/>
    <s v="theater/plays"/>
    <n v="0.5"/>
    <n v="12.5"/>
    <x v="1"/>
    <s v="plays"/>
    <d v="2015-01-09T02:00:00"/>
    <x v="2893"/>
    <x v="995"/>
  </r>
  <r>
    <n v="2894"/>
    <s v="How Could You Do This To Me (The Stage Play)"/>
    <s v="This Is A Story About A Woman A Man And A Woman"/>
    <x v="63"/>
    <n v="0"/>
    <x v="2"/>
    <s v="US"/>
    <s v="USD"/>
    <x v="2890"/>
    <n v="1422920415"/>
    <b v="0"/>
    <n v="0"/>
    <b v="0"/>
    <s v="theater/plays"/>
    <n v="0"/>
    <n v="0"/>
    <x v="1"/>
    <s v="plays"/>
    <d v="2015-04-03T22:40:15"/>
    <x v="2894"/>
    <x v="20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x v="2891"/>
    <n v="1403356792"/>
    <b v="0"/>
    <n v="4"/>
    <b v="0"/>
    <s v="theater/plays"/>
    <n v="4.5999999999999996"/>
    <n v="5.75"/>
    <x v="1"/>
    <s v="plays"/>
    <d v="2014-06-22T21:00:00"/>
    <x v="2895"/>
    <x v="99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x v="2892"/>
    <n v="1480283321"/>
    <b v="0"/>
    <n v="12"/>
    <b v="0"/>
    <s v="theater/plays"/>
    <n v="20.833333333333336"/>
    <n v="52.083333333333336"/>
    <x v="1"/>
    <s v="plays"/>
    <d v="2016-12-12T06:00:00"/>
    <x v="2896"/>
    <x v="997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x v="2893"/>
    <n v="1441985458"/>
    <b v="0"/>
    <n v="3"/>
    <b v="0"/>
    <s v="theater/plays"/>
    <n v="4.583333333333333"/>
    <n v="183.33333333333334"/>
    <x v="1"/>
    <s v="plays"/>
    <d v="2015-10-11T15:29:05"/>
    <x v="2897"/>
    <x v="998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x v="2894"/>
    <n v="1443715053"/>
    <b v="0"/>
    <n v="12"/>
    <b v="0"/>
    <s v="theater/plays"/>
    <n v="4.2133333333333338"/>
    <n v="26.333333333333332"/>
    <x v="1"/>
    <s v="plays"/>
    <d v="2015-10-31T15:57:33"/>
    <x v="2898"/>
    <x v="1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x v="2895"/>
    <n v="1464141158"/>
    <b v="0"/>
    <n v="0"/>
    <b v="0"/>
    <s v="theater/plays"/>
    <n v="0"/>
    <n v="0"/>
    <x v="1"/>
    <s v="plays"/>
    <d v="2016-07-24T01:52:38"/>
    <x v="2899"/>
    <x v="14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x v="2896"/>
    <n v="1404970632"/>
    <b v="0"/>
    <n v="7"/>
    <b v="0"/>
    <s v="theater/plays"/>
    <n v="61.909090909090914"/>
    <n v="486.42857142857144"/>
    <x v="1"/>
    <s v="plays"/>
    <d v="2014-08-09T05:37:12"/>
    <x v="2900"/>
    <x v="1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x v="2897"/>
    <n v="1418161339"/>
    <b v="0"/>
    <n v="2"/>
    <b v="0"/>
    <s v="theater/plays"/>
    <n v="0.8"/>
    <n v="3"/>
    <x v="1"/>
    <s v="plays"/>
    <d v="2015-02-07T21:42:19"/>
    <x v="2901"/>
    <x v="14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x v="2898"/>
    <n v="1437820396"/>
    <b v="0"/>
    <n v="1"/>
    <b v="0"/>
    <s v="theater/plays"/>
    <n v="1.6666666666666666E-2"/>
    <n v="25"/>
    <x v="1"/>
    <s v="plays"/>
    <d v="2015-08-24T10:33:16"/>
    <x v="2902"/>
    <x v="1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x v="2899"/>
    <n v="1436587218"/>
    <b v="0"/>
    <n v="4"/>
    <b v="0"/>
    <s v="theater/plays"/>
    <n v="0.77999999999999992"/>
    <n v="9.75"/>
    <x v="1"/>
    <s v="plays"/>
    <d v="2015-09-09T04:00:18"/>
    <x v="2903"/>
    <x v="14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x v="2900"/>
    <n v="1414538031"/>
    <b v="0"/>
    <n v="4"/>
    <b v="0"/>
    <s v="theater/plays"/>
    <n v="5"/>
    <n v="18.75"/>
    <x v="1"/>
    <s v="plays"/>
    <d v="2014-11-09T12:00:00"/>
    <x v="2904"/>
    <x v="999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x v="2901"/>
    <n v="1472001713"/>
    <b v="0"/>
    <n v="17"/>
    <b v="0"/>
    <s v="theater/plays"/>
    <n v="17.771428571428572"/>
    <n v="36.588235294117645"/>
    <x v="1"/>
    <s v="plays"/>
    <d v="2016-09-07T01:21:53"/>
    <x v="2905"/>
    <x v="60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x v="2902"/>
    <n v="1436888066"/>
    <b v="0"/>
    <n v="7"/>
    <b v="0"/>
    <s v="theater/plays"/>
    <n v="9.4166666666666661"/>
    <n v="80.714285714285708"/>
    <x v="1"/>
    <s v="plays"/>
    <d v="2015-08-01T01:00:00"/>
    <x v="2906"/>
    <x v="10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x v="2903"/>
    <n v="1458075837"/>
    <b v="0"/>
    <n v="2"/>
    <b v="0"/>
    <s v="theater/plays"/>
    <n v="0.08"/>
    <n v="1"/>
    <x v="1"/>
    <s v="plays"/>
    <d v="2016-05-14T21:03:57"/>
    <x v="2907"/>
    <x v="14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x v="2904"/>
    <n v="1462815219"/>
    <b v="0"/>
    <n v="5"/>
    <b v="0"/>
    <s v="theater/plays"/>
    <n v="2.75"/>
    <n v="52.8"/>
    <x v="1"/>
    <s v="plays"/>
    <d v="2016-06-08T17:33:39"/>
    <x v="2908"/>
    <x v="1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x v="2905"/>
    <n v="1413527001"/>
    <b v="0"/>
    <n v="1"/>
    <b v="0"/>
    <s v="theater/plays"/>
    <n v="1.1111111111111112E-2"/>
    <n v="20"/>
    <x v="1"/>
    <s v="plays"/>
    <d v="2014-11-25T19:46:00"/>
    <x v="2909"/>
    <x v="1001"/>
  </r>
  <r>
    <n v="2910"/>
    <s v="Strive"/>
    <s v="Free drama, dance and singing workshops for disadvantaged young people to inspire, create and help them follow their dreams."/>
    <x v="11"/>
    <n v="1"/>
    <x v="2"/>
    <s v="GB"/>
    <s v="GBP"/>
    <x v="2906"/>
    <n v="1428955887"/>
    <b v="0"/>
    <n v="1"/>
    <b v="0"/>
    <s v="theater/plays"/>
    <n v="3.3333333333333335E-3"/>
    <n v="1"/>
    <x v="1"/>
    <s v="plays"/>
    <d v="2015-06-12T20:11:27"/>
    <x v="2910"/>
    <x v="14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x v="2907"/>
    <n v="1431973626"/>
    <b v="0"/>
    <n v="14"/>
    <b v="0"/>
    <s v="theater/plays"/>
    <n v="36.5"/>
    <n v="46.928571428571431"/>
    <x v="1"/>
    <s v="plays"/>
    <d v="2015-06-27T18:27:06"/>
    <x v="2911"/>
    <x v="4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x v="2908"/>
    <n v="1450235374"/>
    <b v="0"/>
    <n v="26"/>
    <b v="0"/>
    <s v="theater/plays"/>
    <n v="14.058171745152354"/>
    <n v="78.07692307692308"/>
    <x v="1"/>
    <s v="plays"/>
    <d v="2016-01-15T03:09:34"/>
    <x v="2912"/>
    <x v="1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x v="2909"/>
    <n v="1404857339"/>
    <b v="0"/>
    <n v="2"/>
    <b v="0"/>
    <s v="theater/plays"/>
    <n v="0.02"/>
    <n v="1"/>
    <x v="1"/>
    <s v="plays"/>
    <d v="2014-09-06T22:08:59"/>
    <x v="2913"/>
    <x v="14"/>
  </r>
  <r>
    <n v="2914"/>
    <s v="Hercules the Panto"/>
    <s v="Hercules must complete four challenges in order to meet the father he never knew"/>
    <x v="31"/>
    <n v="1"/>
    <x v="2"/>
    <s v="GB"/>
    <s v="GBP"/>
    <x v="2910"/>
    <n v="1421185594"/>
    <b v="0"/>
    <n v="1"/>
    <b v="0"/>
    <s v="theater/plays"/>
    <n v="4.0000000000000001E-3"/>
    <n v="1"/>
    <x v="1"/>
    <s v="plays"/>
    <d v="2015-03-14T20:46:34"/>
    <x v="2914"/>
    <x v="82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x v="2911"/>
    <n v="1455528790"/>
    <b v="0"/>
    <n v="3"/>
    <b v="0"/>
    <s v="theater/plays"/>
    <n v="61.1"/>
    <n v="203.66666666666666"/>
    <x v="1"/>
    <s v="plays"/>
    <d v="2016-03-16T08:33:10"/>
    <x v="2915"/>
    <x v="2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x v="2912"/>
    <n v="1398511589"/>
    <b v="0"/>
    <n v="7"/>
    <b v="0"/>
    <s v="theater/plays"/>
    <n v="7.8378378378378386"/>
    <n v="20.714285714285715"/>
    <x v="1"/>
    <s v="plays"/>
    <d v="2014-05-19T11:26:29"/>
    <x v="2916"/>
    <x v="57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x v="2913"/>
    <n v="1440826647"/>
    <b v="0"/>
    <n v="9"/>
    <b v="0"/>
    <s v="theater/plays"/>
    <n v="21.85"/>
    <n v="48.555555555555557"/>
    <x v="1"/>
    <s v="plays"/>
    <d v="2015-09-16T05:37:27"/>
    <x v="2917"/>
    <x v="18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x v="2914"/>
    <n v="1443712007"/>
    <b v="0"/>
    <n v="20"/>
    <b v="0"/>
    <s v="theater/plays"/>
    <n v="27.24"/>
    <n v="68.099999999999994"/>
    <x v="1"/>
    <s v="plays"/>
    <d v="2015-10-29T15:06:47"/>
    <x v="2918"/>
    <x v="274"/>
  </r>
  <r>
    <n v="2919"/>
    <s v="While the Stars Fall"/>
    <s v="A full staged reading of a new play about a boy who learns how to be happy from the most unexpected person."/>
    <x v="20"/>
    <n v="51"/>
    <x v="2"/>
    <s v="US"/>
    <s v="USD"/>
    <x v="2915"/>
    <n v="1404658329"/>
    <b v="0"/>
    <n v="6"/>
    <b v="0"/>
    <s v="theater/plays"/>
    <n v="8.5"/>
    <n v="8.5"/>
    <x v="1"/>
    <s v="plays"/>
    <d v="2014-08-05T14:52:09"/>
    <x v="2919"/>
    <x v="1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x v="2916"/>
    <n v="1424718070"/>
    <b v="0"/>
    <n v="13"/>
    <b v="0"/>
    <s v="theater/plays"/>
    <n v="26.840000000000003"/>
    <n v="51.615384615384613"/>
    <x v="1"/>
    <s v="plays"/>
    <d v="2015-03-25T18:01:10"/>
    <x v="2920"/>
    <x v="22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x v="2917"/>
    <n v="1409087804"/>
    <b v="0"/>
    <n v="3"/>
    <b v="1"/>
    <s v="theater/musical"/>
    <n v="129"/>
    <n v="43"/>
    <x v="1"/>
    <s v="musical"/>
    <d v="2014-09-25T21:16:44"/>
    <x v="2921"/>
    <x v="1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x v="2918"/>
    <n v="1428094727"/>
    <b v="0"/>
    <n v="6"/>
    <b v="1"/>
    <s v="theater/musical"/>
    <n v="100"/>
    <n v="83.333333333333329"/>
    <x v="1"/>
    <s v="musical"/>
    <d v="2015-05-18T20:58:47"/>
    <x v="2922"/>
    <x v="26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x v="2919"/>
    <n v="1420774779"/>
    <b v="0"/>
    <n v="10"/>
    <b v="1"/>
    <s v="theater/musical"/>
    <n v="100"/>
    <n v="30"/>
    <x v="1"/>
    <s v="musical"/>
    <d v="2015-01-24T03:00:00"/>
    <x v="2923"/>
    <x v="1002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x v="2920"/>
    <n v="1428585710"/>
    <b v="0"/>
    <n v="147"/>
    <b v="1"/>
    <s v="theater/musical"/>
    <n v="103.2"/>
    <n v="175.51020408163265"/>
    <x v="1"/>
    <s v="musical"/>
    <d v="2015-05-09T03:59:00"/>
    <x v="2924"/>
    <x v="1003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x v="2921"/>
    <n v="1407852068"/>
    <b v="0"/>
    <n v="199"/>
    <b v="1"/>
    <s v="theater/musical"/>
    <n v="102.44597777777777"/>
    <n v="231.66175879396985"/>
    <x v="1"/>
    <s v="musical"/>
    <d v="2014-09-11T14:01:08"/>
    <x v="2925"/>
    <x v="1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x v="2922"/>
    <n v="1423506179"/>
    <b v="0"/>
    <n v="50"/>
    <b v="1"/>
    <s v="theater/musical"/>
    <n v="125"/>
    <n v="75"/>
    <x v="1"/>
    <s v="musical"/>
    <d v="2015-02-23T18:22:59"/>
    <x v="2926"/>
    <x v="6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x v="2923"/>
    <n v="1402934629"/>
    <b v="0"/>
    <n v="21"/>
    <b v="1"/>
    <s v="theater/musical"/>
    <n v="130.83333333333334"/>
    <n v="112.14285714285714"/>
    <x v="1"/>
    <s v="musical"/>
    <d v="2014-07-15T05:00:00"/>
    <x v="2927"/>
    <x v="1004"/>
  </r>
  <r>
    <n v="2928"/>
    <s v="Music Theatre of Idaho Presents &quot;A Year with Frog and Toad"/>
    <s v="This is a touring production for schools in the Treasure Valley!"/>
    <x v="28"/>
    <n v="1000"/>
    <x v="0"/>
    <s v="US"/>
    <s v="USD"/>
    <x v="2924"/>
    <n v="1454543846"/>
    <b v="0"/>
    <n v="24"/>
    <b v="1"/>
    <s v="theater/musical"/>
    <n v="100"/>
    <n v="41.666666666666664"/>
    <x v="1"/>
    <s v="musical"/>
    <d v="2016-03-04T23:57:26"/>
    <x v="2928"/>
    <x v="1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x v="2925"/>
    <n v="1398432758"/>
    <b v="0"/>
    <n v="32"/>
    <b v="1"/>
    <s v="theater/musical"/>
    <n v="102.06937499999999"/>
    <n v="255.17343750000001"/>
    <x v="1"/>
    <s v="musical"/>
    <d v="2014-05-25T13:32:38"/>
    <x v="2929"/>
    <x v="1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x v="2926"/>
    <n v="1428415264"/>
    <b v="0"/>
    <n v="62"/>
    <b v="1"/>
    <s v="theater/musical"/>
    <n v="100.92000000000002"/>
    <n v="162.7741935483871"/>
    <x v="1"/>
    <s v="musical"/>
    <d v="2015-05-07T14:01:04"/>
    <x v="2930"/>
    <x v="1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x v="2927"/>
    <n v="1408604363"/>
    <b v="0"/>
    <n v="9"/>
    <b v="1"/>
    <s v="theater/musical"/>
    <n v="106"/>
    <n v="88.333333333333329"/>
    <x v="1"/>
    <s v="musical"/>
    <d v="2014-09-15T06:08:00"/>
    <x v="2931"/>
    <x v="1005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x v="2928"/>
    <n v="1421812637"/>
    <b v="0"/>
    <n v="38"/>
    <b v="1"/>
    <s v="theater/musical"/>
    <n v="105.0967741935484"/>
    <n v="85.736842105263165"/>
    <x v="1"/>
    <s v="musical"/>
    <d v="2015-02-21T11:00:00"/>
    <x v="2932"/>
    <x v="1006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x v="2929"/>
    <n v="1462489053"/>
    <b v="0"/>
    <n v="54"/>
    <b v="1"/>
    <s v="theater/musical"/>
    <n v="102.76"/>
    <n v="47.574074074074076"/>
    <x v="1"/>
    <s v="musical"/>
    <d v="2016-06-04T22:57:33"/>
    <x v="2933"/>
    <x v="1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x v="2930"/>
    <n v="1400253364"/>
    <b v="0"/>
    <n v="37"/>
    <b v="1"/>
    <s v="theater/musical"/>
    <n v="108"/>
    <n v="72.972972972972968"/>
    <x v="1"/>
    <s v="musical"/>
    <d v="2014-06-15T15:16:04"/>
    <x v="2934"/>
    <x v="1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x v="2931"/>
    <n v="1467468008"/>
    <b v="0"/>
    <n v="39"/>
    <b v="1"/>
    <s v="theater/musical"/>
    <n v="100.88571428571429"/>
    <n v="90.538461538461533"/>
    <x v="1"/>
    <s v="musical"/>
    <d v="2016-08-29T17:00:00"/>
    <x v="2935"/>
    <x v="1007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x v="2932"/>
    <n v="1412091423"/>
    <b v="0"/>
    <n v="34"/>
    <b v="1"/>
    <s v="theater/musical"/>
    <n v="128"/>
    <n v="37.647058823529413"/>
    <x v="1"/>
    <s v="musical"/>
    <d v="2014-10-13T04:59:00"/>
    <x v="2936"/>
    <x v="1008"/>
  </r>
  <r>
    <n v="2937"/>
    <s v="UCAS"/>
    <s v="UCAS is a new British musical premiering at the Edinburgh Fringe Festival 2014."/>
    <x v="15"/>
    <n v="2000"/>
    <x v="0"/>
    <s v="GB"/>
    <s v="GBP"/>
    <x v="2933"/>
    <n v="1402657113"/>
    <b v="0"/>
    <n v="55"/>
    <b v="1"/>
    <s v="theater/musical"/>
    <n v="133.33333333333331"/>
    <n v="36.363636363636367"/>
    <x v="1"/>
    <s v="musical"/>
    <d v="2014-07-13T10:58:33"/>
    <x v="2937"/>
    <x v="1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x v="2934"/>
    <n v="1420044814"/>
    <b v="0"/>
    <n v="32"/>
    <b v="1"/>
    <s v="theater/musical"/>
    <n v="101.375"/>
    <n v="126.71875"/>
    <x v="1"/>
    <s v="musical"/>
    <d v="2015-01-30T16:53:34"/>
    <x v="2938"/>
    <x v="1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x v="2935"/>
    <n v="1406316312"/>
    <b v="0"/>
    <n v="25"/>
    <b v="1"/>
    <s v="theater/musical"/>
    <n v="102.875"/>
    <n v="329.2"/>
    <x v="1"/>
    <s v="musical"/>
    <d v="2014-08-28T01:00:00"/>
    <x v="2939"/>
    <x v="1009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x v="2936"/>
    <n v="1418150018"/>
    <b v="0"/>
    <n v="33"/>
    <b v="1"/>
    <s v="theater/musical"/>
    <n v="107.24000000000001"/>
    <n v="81.242424242424249"/>
    <x v="1"/>
    <s v="musical"/>
    <d v="2015-01-18T18:33:38"/>
    <x v="2940"/>
    <x v="4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x v="2937"/>
    <n v="1422658955"/>
    <b v="0"/>
    <n v="1"/>
    <b v="0"/>
    <s v="theater/spaces"/>
    <n v="4.0000000000000001E-3"/>
    <n v="1"/>
    <x v="1"/>
    <s v="spaces"/>
    <d v="2015-03-01T23:02:35"/>
    <x v="2941"/>
    <x v="1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x v="2938"/>
    <n v="1448565459"/>
    <b v="0"/>
    <n v="202"/>
    <b v="0"/>
    <s v="theater/spaces"/>
    <n v="20.424999999999997"/>
    <n v="202.22772277227722"/>
    <x v="1"/>
    <s v="spaces"/>
    <d v="2015-12-16T20:18:00"/>
    <x v="2942"/>
    <x v="101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x v="2939"/>
    <n v="1426302380"/>
    <b v="0"/>
    <n v="0"/>
    <b v="0"/>
    <s v="theater/spaces"/>
    <n v="0"/>
    <n v="0"/>
    <x v="1"/>
    <s v="spaces"/>
    <d v="2015-04-13T03:06:20"/>
    <x v="2943"/>
    <x v="1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x v="2940"/>
    <n v="1431122198"/>
    <b v="0"/>
    <n v="1"/>
    <b v="0"/>
    <s v="theater/spaces"/>
    <n v="1"/>
    <n v="100"/>
    <x v="1"/>
    <s v="spaces"/>
    <d v="2015-06-07T21:56:38"/>
    <x v="2944"/>
    <x v="1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x v="2941"/>
    <n v="1429845660"/>
    <b v="0"/>
    <n v="0"/>
    <b v="0"/>
    <s v="theater/spaces"/>
    <n v="0"/>
    <n v="0"/>
    <x v="1"/>
    <s v="spaces"/>
    <d v="2015-05-24T03:21:00"/>
    <x v="2945"/>
    <x v="1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x v="2942"/>
    <n v="1468673092"/>
    <b v="0"/>
    <n v="2"/>
    <b v="0"/>
    <s v="theater/spaces"/>
    <n v="0.1"/>
    <n v="1"/>
    <x v="1"/>
    <s v="spaces"/>
    <d v="2016-08-15T12:44:52"/>
    <x v="2946"/>
    <x v="1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x v="2943"/>
    <n v="1475760567"/>
    <b v="0"/>
    <n v="13"/>
    <b v="0"/>
    <s v="theater/spaces"/>
    <n v="4.2880000000000003"/>
    <n v="82.461538461538467"/>
    <x v="1"/>
    <s v="spaces"/>
    <d v="2016-11-24T17:11:00"/>
    <x v="2947"/>
    <x v="1011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x v="2944"/>
    <n v="1428075293"/>
    <b v="0"/>
    <n v="9"/>
    <b v="0"/>
    <s v="theater/spaces"/>
    <n v="4.8000000000000004E-3"/>
    <n v="2.6666666666666665"/>
    <x v="1"/>
    <s v="spaces"/>
    <d v="2015-06-02T15:34:53"/>
    <x v="2948"/>
    <x v="14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x v="2945"/>
    <n v="1445370317"/>
    <b v="0"/>
    <n v="2"/>
    <b v="0"/>
    <s v="theater/spaces"/>
    <n v="2.5"/>
    <n v="12.5"/>
    <x v="1"/>
    <s v="spaces"/>
    <d v="2015-11-19T20:45:17"/>
    <x v="2949"/>
    <x v="13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x v="2946"/>
    <n v="1450946752"/>
    <b v="0"/>
    <n v="0"/>
    <b v="0"/>
    <s v="theater/spaces"/>
    <n v="0"/>
    <n v="0"/>
    <x v="1"/>
    <s v="spaces"/>
    <d v="2016-01-23T08:45:52"/>
    <x v="2950"/>
    <x v="1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x v="2947"/>
    <n v="1408648573"/>
    <b v="0"/>
    <n v="58"/>
    <b v="0"/>
    <s v="theater/spaces"/>
    <n v="2.1919999999999997"/>
    <n v="18.896551724137932"/>
    <x v="1"/>
    <s v="spaces"/>
    <d v="2014-10-05T19:16:13"/>
    <x v="2951"/>
    <x v="26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x v="2948"/>
    <n v="1473957239"/>
    <b v="0"/>
    <n v="8"/>
    <b v="0"/>
    <s v="theater/spaces"/>
    <n v="8.0250000000000004"/>
    <n v="200.625"/>
    <x v="1"/>
    <s v="spaces"/>
    <d v="2016-10-17T04:00:00"/>
    <x v="2952"/>
    <x v="101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x v="2949"/>
    <n v="1441738821"/>
    <b v="0"/>
    <n v="3"/>
    <b v="0"/>
    <s v="theater/spaces"/>
    <n v="0.15125"/>
    <n v="201.66666666666666"/>
    <x v="1"/>
    <s v="spaces"/>
    <d v="2015-10-08T19:00:21"/>
    <x v="2953"/>
    <x v="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x v="2950"/>
    <n v="1487944803"/>
    <b v="0"/>
    <n v="0"/>
    <b v="0"/>
    <s v="theater/spaces"/>
    <n v="0"/>
    <n v="0"/>
    <x v="1"/>
    <s v="spaces"/>
    <d v="2017-03-16T13:00:03"/>
    <x v="2954"/>
    <x v="148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x v="2951"/>
    <n v="1431884849"/>
    <b v="0"/>
    <n v="11"/>
    <b v="0"/>
    <s v="theater/spaces"/>
    <n v="59.583333333333336"/>
    <n v="65"/>
    <x v="1"/>
    <s v="spaces"/>
    <d v="2015-06-16T17:47:29"/>
    <x v="2955"/>
    <x v="1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x v="2952"/>
    <n v="1459810850"/>
    <b v="0"/>
    <n v="20"/>
    <b v="0"/>
    <s v="theater/spaces"/>
    <n v="16.734177215189874"/>
    <n v="66.099999999999994"/>
    <x v="1"/>
    <s v="spaces"/>
    <d v="2016-05-04T23:00:50"/>
    <x v="2956"/>
    <x v="1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x v="2953"/>
    <n v="1422317772"/>
    <b v="0"/>
    <n v="3"/>
    <b v="0"/>
    <s v="theater/spaces"/>
    <n v="1.8666666666666669"/>
    <n v="93.333333333333329"/>
    <x v="1"/>
    <s v="spaces"/>
    <d v="2015-03-27T23:16:12"/>
    <x v="2957"/>
    <x v="8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x v="2954"/>
    <n v="1457548917"/>
    <b v="0"/>
    <n v="0"/>
    <b v="0"/>
    <s v="theater/spaces"/>
    <n v="0"/>
    <n v="0"/>
    <x v="1"/>
    <s v="spaces"/>
    <d v="2016-05-08T17:41:57"/>
    <x v="2958"/>
    <x v="8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x v="2955"/>
    <n v="1462666325"/>
    <b v="0"/>
    <n v="0"/>
    <b v="0"/>
    <s v="theater/spaces"/>
    <n v="0"/>
    <n v="0"/>
    <x v="1"/>
    <s v="spaces"/>
    <d v="2016-06-07T00:12:05"/>
    <x v="2959"/>
    <x v="1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x v="2956"/>
    <n v="1407867023"/>
    <b v="0"/>
    <n v="0"/>
    <b v="0"/>
    <s v="theater/spaces"/>
    <n v="0"/>
    <n v="0"/>
    <x v="1"/>
    <s v="spaces"/>
    <d v="2014-09-11T18:10:23"/>
    <x v="2960"/>
    <x v="1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x v="2957"/>
    <n v="1424927159"/>
    <b v="0"/>
    <n v="108"/>
    <b v="1"/>
    <s v="theater/plays"/>
    <n v="109.62"/>
    <n v="50.75"/>
    <x v="1"/>
    <s v="plays"/>
    <d v="2015-03-26T04:00:00"/>
    <x v="2961"/>
    <x v="1013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x v="2958"/>
    <n v="1422769906"/>
    <b v="0"/>
    <n v="20"/>
    <b v="1"/>
    <s v="theater/plays"/>
    <n v="121.8"/>
    <n v="60.9"/>
    <x v="1"/>
    <s v="plays"/>
    <d v="2015-03-01T06:59:00"/>
    <x v="2962"/>
    <x v="1014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x v="2959"/>
    <n v="1433243824"/>
    <b v="0"/>
    <n v="98"/>
    <b v="1"/>
    <s v="theater/plays"/>
    <n v="106.85"/>
    <n v="109.03061224489795"/>
    <x v="1"/>
    <s v="plays"/>
    <d v="2015-07-02T11:17:04"/>
    <x v="2963"/>
    <x v="1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x v="2960"/>
    <n v="1404769819"/>
    <b v="0"/>
    <n v="196"/>
    <b v="1"/>
    <s v="theater/plays"/>
    <n v="100.71379999999999"/>
    <n v="25.692295918367346"/>
    <x v="1"/>
    <s v="plays"/>
    <d v="2014-08-06T21:32:00"/>
    <x v="2964"/>
    <x v="1015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x v="2961"/>
    <n v="1433698233"/>
    <b v="0"/>
    <n v="39"/>
    <b v="1"/>
    <s v="theater/plays"/>
    <n v="109.00000000000001"/>
    <n v="41.92307692307692"/>
    <x v="1"/>
    <s v="plays"/>
    <d v="2015-07-07T17:30:33"/>
    <x v="2965"/>
    <x v="1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x v="2962"/>
    <n v="1439833412"/>
    <b v="0"/>
    <n v="128"/>
    <b v="1"/>
    <s v="theater/plays"/>
    <n v="113.63000000000001"/>
    <n v="88.7734375"/>
    <x v="1"/>
    <s v="plays"/>
    <d v="2015-09-16T17:43:32"/>
    <x v="2966"/>
    <x v="1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x v="2963"/>
    <n v="1423284292"/>
    <b v="0"/>
    <n v="71"/>
    <b v="1"/>
    <s v="theater/plays"/>
    <n v="113.92"/>
    <n v="80.225352112676063"/>
    <x v="1"/>
    <s v="plays"/>
    <d v="2015-03-09T03:44:52"/>
    <x v="2967"/>
    <x v="22"/>
  </r>
  <r>
    <n v="2968"/>
    <s v="The Curse of the Babywoman @ FringeNYC"/>
    <s v="The Curse of the Babywoman is real â€” and it is coming to FringeNYC this August."/>
    <x v="8"/>
    <n v="3710"/>
    <x v="0"/>
    <s v="US"/>
    <s v="USD"/>
    <x v="2964"/>
    <n v="1470227660"/>
    <b v="0"/>
    <n v="47"/>
    <b v="1"/>
    <s v="theater/plays"/>
    <n v="106"/>
    <n v="78.936170212765958"/>
    <x v="1"/>
    <s v="plays"/>
    <d v="2016-08-17T03:59:00"/>
    <x v="2968"/>
    <x v="101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x v="2965"/>
    <n v="1428087153"/>
    <b v="0"/>
    <n v="17"/>
    <b v="1"/>
    <s v="theater/plays"/>
    <n v="162.5"/>
    <n v="95.588235294117652"/>
    <x v="1"/>
    <s v="plays"/>
    <d v="2015-05-03T22:51:00"/>
    <x v="2969"/>
    <x v="1017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x v="2966"/>
    <n v="1403107451"/>
    <b v="0"/>
    <n v="91"/>
    <b v="1"/>
    <s v="theater/plays"/>
    <n v="106"/>
    <n v="69.890109890109883"/>
    <x v="1"/>
    <s v="plays"/>
    <d v="2014-07-18T16:04:11"/>
    <x v="2970"/>
    <x v="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x v="2967"/>
    <n v="1406908078"/>
    <b v="0"/>
    <n v="43"/>
    <b v="1"/>
    <s v="theater/plays"/>
    <n v="100.15624999999999"/>
    <n v="74.534883720930239"/>
    <x v="1"/>
    <s v="plays"/>
    <d v="2014-08-31T15:47:58"/>
    <x v="2971"/>
    <x v="1"/>
  </r>
  <r>
    <n v="2972"/>
    <s v="A Bad Plan"/>
    <s v="A group of artists. A mythical art piece. A harrowing quest. And some margaritas."/>
    <x v="13"/>
    <n v="2107"/>
    <x v="0"/>
    <s v="US"/>
    <s v="USD"/>
    <x v="2968"/>
    <n v="1479609520"/>
    <b v="0"/>
    <n v="17"/>
    <b v="1"/>
    <s v="theater/plays"/>
    <n v="105.35000000000001"/>
    <n v="123.94117647058823"/>
    <x v="1"/>
    <s v="plays"/>
    <d v="2016-12-05T01:00:00"/>
    <x v="2972"/>
    <x v="1018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x v="2969"/>
    <n v="1449171508"/>
    <b v="0"/>
    <n v="33"/>
    <b v="1"/>
    <s v="theater/plays"/>
    <n v="174.8"/>
    <n v="264.84848484848487"/>
    <x v="1"/>
    <s v="plays"/>
    <d v="2016-01-01T04:00:00"/>
    <x v="2973"/>
    <x v="1019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x v="2970"/>
    <n v="1409275671"/>
    <b v="0"/>
    <n v="87"/>
    <b v="1"/>
    <s v="theater/plays"/>
    <n v="102"/>
    <n v="58.620689655172413"/>
    <x v="1"/>
    <s v="plays"/>
    <d v="2014-09-26T01:35:00"/>
    <x v="2974"/>
    <x v="102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x v="2971"/>
    <n v="1414599886"/>
    <b v="0"/>
    <n v="113"/>
    <b v="1"/>
    <s v="theater/plays"/>
    <n v="100.125"/>
    <n v="70.884955752212392"/>
    <x v="1"/>
    <s v="plays"/>
    <d v="2014-11-27T03:00:00"/>
    <x v="2975"/>
    <x v="1021"/>
  </r>
  <r>
    <n v="2976"/>
    <s v="Pizza Delique"/>
    <s v="A play that addresses an important social issue, brought to light by members of the UoM Drama Society."/>
    <x v="159"/>
    <n v="120"/>
    <x v="0"/>
    <s v="GB"/>
    <s v="GBP"/>
    <x v="2972"/>
    <n v="1456421530"/>
    <b v="0"/>
    <n v="14"/>
    <b v="1"/>
    <s v="theater/plays"/>
    <n v="171.42857142857142"/>
    <n v="8.5714285714285712"/>
    <x v="1"/>
    <s v="plays"/>
    <d v="2016-03-13T12:00:00"/>
    <x v="2976"/>
    <x v="102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x v="2973"/>
    <n v="1421960934"/>
    <b v="0"/>
    <n v="30"/>
    <b v="1"/>
    <s v="theater/plays"/>
    <n v="113.56666666666666"/>
    <n v="113.56666666666666"/>
    <x v="1"/>
    <s v="plays"/>
    <d v="2015-03-23T02:14:00"/>
    <x v="2977"/>
    <x v="1023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x v="2974"/>
    <n v="1412954547"/>
    <b v="0"/>
    <n v="16"/>
    <b v="1"/>
    <s v="theater/plays"/>
    <n v="129.46666666666667"/>
    <n v="60.6875"/>
    <x v="1"/>
    <s v="plays"/>
    <d v="2014-10-20T05:59:00"/>
    <x v="2978"/>
    <x v="1024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x v="2975"/>
    <n v="1419104823"/>
    <b v="0"/>
    <n v="46"/>
    <b v="1"/>
    <s v="theater/plays"/>
    <n v="101.4"/>
    <n v="110.21739130434783"/>
    <x v="1"/>
    <s v="plays"/>
    <d v="2015-01-06T06:00:00"/>
    <x v="2979"/>
    <x v="1025"/>
  </r>
  <r>
    <n v="2980"/>
    <s v="INDEPENDENCE NYC"/>
    <s v="1 director, 4 actors, and a whole lotta determination. Help us bring this brilliant story to the heart of NYC!"/>
    <x v="9"/>
    <n v="3275"/>
    <x v="0"/>
    <s v="US"/>
    <s v="USD"/>
    <x v="2976"/>
    <n v="1438639130"/>
    <b v="0"/>
    <n v="24"/>
    <b v="1"/>
    <s v="theater/plays"/>
    <n v="109.16666666666666"/>
    <n v="136.45833333333334"/>
    <x v="1"/>
    <s v="plays"/>
    <d v="2015-08-24T02:00:00"/>
    <x v="2980"/>
    <x v="102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x v="2977"/>
    <n v="1439126756"/>
    <b v="1"/>
    <n v="97"/>
    <b v="1"/>
    <s v="theater/spaces"/>
    <n v="128.92500000000001"/>
    <n v="53.164948453608247"/>
    <x v="1"/>
    <s v="spaces"/>
    <d v="2015-09-23T13:25:56"/>
    <x v="2981"/>
    <x v="2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x v="2978"/>
    <n v="1452616143"/>
    <b v="1"/>
    <n v="59"/>
    <b v="1"/>
    <s v="theater/spaces"/>
    <n v="102.06"/>
    <n v="86.491525423728817"/>
    <x v="1"/>
    <s v="spaces"/>
    <d v="2016-02-11T16:29:03"/>
    <x v="2982"/>
    <x v="1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x v="2979"/>
    <n v="1410534636"/>
    <b v="1"/>
    <n v="1095"/>
    <b v="1"/>
    <s v="theater/spaces"/>
    <n v="146.53957758620692"/>
    <n v="155.23827397260274"/>
    <x v="1"/>
    <s v="spaces"/>
    <d v="2014-11-11T16:10:36"/>
    <x v="2983"/>
    <x v="42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x v="2980"/>
    <n v="1469428881"/>
    <b v="1"/>
    <n v="218"/>
    <b v="1"/>
    <s v="theater/spaces"/>
    <n v="100.352"/>
    <n v="115.08256880733946"/>
    <x v="1"/>
    <s v="spaces"/>
    <d v="2016-08-24T06:41:21"/>
    <x v="2984"/>
    <x v="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x v="2981"/>
    <n v="1476228128"/>
    <b v="0"/>
    <n v="111"/>
    <b v="1"/>
    <s v="theater/spaces"/>
    <n v="121.64999999999999"/>
    <n v="109.5945945945946"/>
    <x v="1"/>
    <s v="spaces"/>
    <d v="2016-10-31T04:00:00"/>
    <x v="2985"/>
    <x v="1027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x v="2982"/>
    <n v="1456920006"/>
    <b v="0"/>
    <n v="56"/>
    <b v="1"/>
    <s v="theater/spaces"/>
    <n v="105.5"/>
    <n v="45.214285714285715"/>
    <x v="1"/>
    <s v="spaces"/>
    <d v="2016-05-01T11:00:06"/>
    <x v="2986"/>
    <x v="2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x v="2983"/>
    <n v="1473837751"/>
    <b v="0"/>
    <n v="265"/>
    <b v="1"/>
    <s v="theater/spaces"/>
    <n v="110.4008"/>
    <n v="104.15169811320754"/>
    <x v="1"/>
    <s v="spaces"/>
    <d v="2016-10-13T00:00:00"/>
    <x v="2987"/>
    <x v="1028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x v="2984"/>
    <n v="1463820081"/>
    <b v="0"/>
    <n v="28"/>
    <b v="1"/>
    <s v="theater/spaces"/>
    <n v="100"/>
    <n v="35.714285714285715"/>
    <x v="1"/>
    <s v="spaces"/>
    <d v="2016-06-20T08:41:21"/>
    <x v="2988"/>
    <x v="1"/>
  </r>
  <r>
    <n v="2989"/>
    <s v="Let's Light Up The Gem!"/>
    <s v="Bring the movies back to Bethel, Maine."/>
    <x v="22"/>
    <n v="35307"/>
    <x v="0"/>
    <s v="US"/>
    <s v="USD"/>
    <x v="2985"/>
    <n v="1448756962"/>
    <b v="0"/>
    <n v="364"/>
    <b v="1"/>
    <s v="theater/spaces"/>
    <n v="176.535"/>
    <n v="96.997252747252745"/>
    <x v="1"/>
    <s v="spaces"/>
    <d v="2015-12-21T04:59:00"/>
    <x v="2989"/>
    <x v="1029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x v="2986"/>
    <n v="1449150420"/>
    <b v="0"/>
    <n v="27"/>
    <b v="1"/>
    <s v="theater/spaces"/>
    <n v="100"/>
    <n v="370.37037037037038"/>
    <x v="1"/>
    <s v="spaces"/>
    <d v="2016-01-07T13:47:00"/>
    <x v="2990"/>
    <x v="6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x v="2987"/>
    <n v="1483646730"/>
    <b v="0"/>
    <n v="93"/>
    <b v="1"/>
    <s v="theater/spaces"/>
    <n v="103.29411764705883"/>
    <n v="94.408602150537632"/>
    <x v="1"/>
    <s v="spaces"/>
    <d v="2017-01-27T20:05:30"/>
    <x v="2991"/>
    <x v="35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x v="2988"/>
    <n v="1473445510"/>
    <b v="0"/>
    <n v="64"/>
    <b v="1"/>
    <s v="theater/spaces"/>
    <n v="104.5"/>
    <n v="48.984375"/>
    <x v="1"/>
    <s v="spaces"/>
    <d v="2016-10-09T18:25:10"/>
    <x v="2992"/>
    <x v="1"/>
  </r>
  <r>
    <n v="2993"/>
    <s v="TRUE WEST: Think, Dog! Productions"/>
    <s v="Help us build the Kitchen from Hell!"/>
    <x v="28"/>
    <n v="1003"/>
    <x v="0"/>
    <s v="US"/>
    <s v="USD"/>
    <x v="2989"/>
    <n v="1453406867"/>
    <b v="0"/>
    <n v="22"/>
    <b v="1"/>
    <s v="theater/spaces"/>
    <n v="100.29999999999998"/>
    <n v="45.590909090909093"/>
    <x v="1"/>
    <s v="spaces"/>
    <d v="2016-02-20T20:07:47"/>
    <x v="2993"/>
    <x v="1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x v="2990"/>
    <n v="1409743772"/>
    <b v="0"/>
    <n v="59"/>
    <b v="1"/>
    <s v="theater/spaces"/>
    <n v="457.74666666666673"/>
    <n v="23.275254237288134"/>
    <x v="1"/>
    <s v="spaces"/>
    <d v="2014-10-03T11:29:32"/>
    <x v="2994"/>
    <x v="1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x v="2991"/>
    <n v="1482249471"/>
    <b v="0"/>
    <n v="249"/>
    <b v="1"/>
    <s v="theater/spaces"/>
    <n v="104.96000000000001"/>
    <n v="63.2289156626506"/>
    <x v="1"/>
    <s v="spaces"/>
    <d v="2017-01-19T15:57:51"/>
    <x v="2995"/>
    <x v="1"/>
  </r>
  <r>
    <n v="2996"/>
    <s v="Sea Tea Improv's Comedy Theater in Hartford, CT"/>
    <s v="A permanent home for comedy in Connecticut in the heart of downtown Hartford."/>
    <x v="19"/>
    <n v="60180"/>
    <x v="0"/>
    <s v="US"/>
    <s v="USD"/>
    <x v="2992"/>
    <n v="1427493240"/>
    <b v="0"/>
    <n v="392"/>
    <b v="1"/>
    <s v="theater/spaces"/>
    <n v="171.94285714285715"/>
    <n v="153.5204081632653"/>
    <x v="1"/>
    <s v="spaces"/>
    <d v="2015-05-26T21:54:00"/>
    <x v="2996"/>
    <x v="14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x v="2993"/>
    <n v="1486661793"/>
    <b v="0"/>
    <n v="115"/>
    <b v="1"/>
    <s v="theater/spaces"/>
    <n v="103.73000000000002"/>
    <n v="90.2"/>
    <x v="1"/>
    <s v="spaces"/>
    <d v="2017-02-27T04:59:00"/>
    <x v="2997"/>
    <x v="103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x v="2994"/>
    <n v="1400474329"/>
    <b v="0"/>
    <n v="433"/>
    <b v="1"/>
    <s v="theater/spaces"/>
    <n v="103.029"/>
    <n v="118.97113163972287"/>
    <x v="1"/>
    <s v="spaces"/>
    <d v="2014-06-16T04:25:00"/>
    <x v="2998"/>
    <x v="1031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x v="807"/>
    <n v="1487094360"/>
    <b v="0"/>
    <n v="20"/>
    <b v="1"/>
    <s v="theater/spaces"/>
    <n v="118.88888888888889"/>
    <n v="80.25"/>
    <x v="1"/>
    <s v="spaces"/>
    <d v="2017-03-01T02:00:00"/>
    <x v="2999"/>
    <x v="1032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x v="2995"/>
    <n v="1484682670"/>
    <b v="0"/>
    <n v="8"/>
    <b v="1"/>
    <s v="theater/spaces"/>
    <n v="100"/>
    <n v="62.5"/>
    <x v="1"/>
    <s v="spaces"/>
    <d v="2017-01-31T18:00:00"/>
    <x v="3000"/>
    <x v="1033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x v="2996"/>
    <n v="1465853382"/>
    <b v="0"/>
    <n v="175"/>
    <b v="1"/>
    <s v="theater/spaces"/>
    <n v="318.69988910451895"/>
    <n v="131.37719999999999"/>
    <x v="1"/>
    <s v="spaces"/>
    <d v="2016-07-13T21:29:42"/>
    <x v="3001"/>
    <x v="1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x v="2997"/>
    <n v="1353960252"/>
    <b v="0"/>
    <n v="104"/>
    <b v="1"/>
    <s v="theater/spaces"/>
    <n v="108.50614285714286"/>
    <n v="73.032980769230775"/>
    <x v="1"/>
    <s v="spaces"/>
    <d v="2012-12-26T20:04:12"/>
    <x v="3002"/>
    <x v="1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x v="2998"/>
    <n v="1454098976"/>
    <b v="0"/>
    <n v="17"/>
    <b v="1"/>
    <s v="theater/spaces"/>
    <n v="101.16666666666667"/>
    <n v="178.52941176470588"/>
    <x v="1"/>
    <s v="spaces"/>
    <d v="2016-03-01T05:59:00"/>
    <x v="3003"/>
    <x v="1034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x v="2999"/>
    <n v="1413493724"/>
    <b v="0"/>
    <n v="277"/>
    <b v="1"/>
    <s v="theater/spaces"/>
    <n v="112.815"/>
    <n v="162.90974729241879"/>
    <x v="1"/>
    <s v="spaces"/>
    <d v="2014-11-15T22:08:44"/>
    <x v="3004"/>
    <x v="1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x v="3000"/>
    <n v="1410019905"/>
    <b v="0"/>
    <n v="118"/>
    <b v="1"/>
    <s v="theater/spaces"/>
    <n v="120.49622641509434"/>
    <n v="108.24237288135593"/>
    <x v="1"/>
    <s v="spaces"/>
    <d v="2014-10-06T16:11:45"/>
    <x v="3005"/>
    <x v="1"/>
  </r>
  <r>
    <n v="3006"/>
    <s v="ONTARIO STREET THEATRE in Port Hope."/>
    <s v="We're an affordable theatre and rental space that can be molded into anything by anyone."/>
    <x v="6"/>
    <n v="8620"/>
    <x v="0"/>
    <s v="CA"/>
    <s v="CAD"/>
    <x v="3001"/>
    <n v="1415988591"/>
    <b v="0"/>
    <n v="97"/>
    <b v="1"/>
    <s v="theater/spaces"/>
    <n v="107.74999999999999"/>
    <n v="88.865979381443296"/>
    <x v="1"/>
    <s v="spaces"/>
    <d v="2014-12-14T18:09:51"/>
    <x v="3006"/>
    <x v="1"/>
  </r>
  <r>
    <n v="3007"/>
    <s v="Bethlem"/>
    <s v="Consuite for 2015 CoreCon.  An adventure into insanity."/>
    <x v="20"/>
    <n v="1080"/>
    <x v="0"/>
    <s v="US"/>
    <s v="USD"/>
    <x v="3002"/>
    <n v="1428124283"/>
    <b v="0"/>
    <n v="20"/>
    <b v="1"/>
    <s v="theater/spaces"/>
    <n v="180"/>
    <n v="54"/>
    <x v="1"/>
    <s v="spaces"/>
    <d v="2015-04-25T05:11:23"/>
    <x v="3007"/>
    <x v="31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x v="3003"/>
    <n v="1450760719"/>
    <b v="0"/>
    <n v="26"/>
    <b v="1"/>
    <s v="theater/spaces"/>
    <n v="101.16666666666667"/>
    <n v="116.73076923076923"/>
    <x v="1"/>
    <s v="spaces"/>
    <d v="2016-01-21T05:05:19"/>
    <x v="3008"/>
    <x v="1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x v="3004"/>
    <n v="1414417240"/>
    <b v="0"/>
    <n v="128"/>
    <b v="1"/>
    <s v="theater/spaces"/>
    <n v="119.756"/>
    <n v="233.8984375"/>
    <x v="1"/>
    <s v="spaces"/>
    <d v="2014-11-26T14:40:40"/>
    <x v="3009"/>
    <x v="1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x v="3005"/>
    <n v="1419364719"/>
    <b v="0"/>
    <n v="15"/>
    <b v="1"/>
    <s v="theater/spaces"/>
    <n v="158"/>
    <n v="158"/>
    <x v="1"/>
    <s v="spaces"/>
    <d v="2015-02-21T19:58:39"/>
    <x v="3010"/>
    <x v="14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x v="3006"/>
    <n v="1448536516"/>
    <b v="0"/>
    <n v="25"/>
    <b v="1"/>
    <s v="theater/spaces"/>
    <n v="123.66666666666666"/>
    <n v="14.84"/>
    <x v="1"/>
    <s v="spaces"/>
    <d v="2015-12-23T22:59:00"/>
    <x v="3011"/>
    <x v="1035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x v="3007"/>
    <n v="1421772730"/>
    <b v="0"/>
    <n v="55"/>
    <b v="1"/>
    <s v="theater/spaces"/>
    <n v="117.12499999999999"/>
    <n v="85.181818181818187"/>
    <x v="1"/>
    <s v="spaces"/>
    <d v="2015-02-10T16:52:10"/>
    <x v="3012"/>
    <x v="31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x v="3008"/>
    <n v="1432325049"/>
    <b v="0"/>
    <n v="107"/>
    <b v="1"/>
    <s v="theater/spaces"/>
    <n v="156.96"/>
    <n v="146.69158878504672"/>
    <x v="1"/>
    <s v="spaces"/>
    <d v="2015-06-21T20:04:09"/>
    <x v="3013"/>
    <x v="1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x v="3009"/>
    <n v="1412737080"/>
    <b v="0"/>
    <n v="557"/>
    <b v="1"/>
    <s v="theater/spaces"/>
    <n v="113.104"/>
    <n v="50.764811490125673"/>
    <x v="1"/>
    <s v="spaces"/>
    <d v="2014-11-05T05:00:00"/>
    <x v="3014"/>
    <x v="1036"/>
  </r>
  <r>
    <n v="3015"/>
    <s v="A Sign for 34 West"/>
    <s v="We're turning an old yogurt shop into a live theater in downtown Charleston.   Please help us hang our sign!"/>
    <x v="104"/>
    <n v="3508"/>
    <x v="0"/>
    <s v="US"/>
    <s v="USD"/>
    <x v="3010"/>
    <n v="1401125238"/>
    <b v="0"/>
    <n v="40"/>
    <b v="1"/>
    <s v="theater/spaces"/>
    <n v="103.17647058823529"/>
    <n v="87.7"/>
    <x v="1"/>
    <s v="spaces"/>
    <d v="2014-06-11T04:00:00"/>
    <x v="3015"/>
    <x v="1037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x v="3011"/>
    <n v="1400504952"/>
    <b v="0"/>
    <n v="36"/>
    <b v="1"/>
    <s v="theater/spaces"/>
    <n v="102.61176470588236"/>
    <n v="242.27777777777777"/>
    <x v="1"/>
    <s v="spaces"/>
    <d v="2014-07-18T13:09:12"/>
    <x v="3016"/>
    <x v="14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x v="3012"/>
    <n v="1405974243"/>
    <b v="0"/>
    <n v="159"/>
    <b v="1"/>
    <s v="theater/spaces"/>
    <n v="105.84090909090908"/>
    <n v="146.44654088050314"/>
    <x v="1"/>
    <s v="spaces"/>
    <d v="2014-08-20T20:24:03"/>
    <x v="3017"/>
    <x v="1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x v="3013"/>
    <n v="1433747376"/>
    <b v="0"/>
    <n v="41"/>
    <b v="1"/>
    <s v="theater/spaces"/>
    <n v="100.71428571428571"/>
    <n v="103.17073170731707"/>
    <x v="1"/>
    <s v="spaces"/>
    <d v="2015-07-20T22:00:00"/>
    <x v="3018"/>
    <x v="10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x v="3014"/>
    <n v="1398801620"/>
    <b v="0"/>
    <n v="226"/>
    <b v="1"/>
    <s v="theater/spaces"/>
    <n v="121.23333333333332"/>
    <n v="80.464601769911511"/>
    <x v="1"/>
    <s v="spaces"/>
    <d v="2014-05-27T03:00:00"/>
    <x v="3019"/>
    <x v="1039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x v="3015"/>
    <n v="1434399533"/>
    <b v="0"/>
    <n v="30"/>
    <b v="1"/>
    <s v="theater/spaces"/>
    <n v="100.57142857142858"/>
    <n v="234.66666666666666"/>
    <x v="1"/>
    <s v="spaces"/>
    <d v="2015-08-14T20:18:53"/>
    <x v="3020"/>
    <x v="14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x v="3016"/>
    <n v="1476715869"/>
    <b v="0"/>
    <n v="103"/>
    <b v="1"/>
    <s v="theater/spaces"/>
    <n v="116.02222222222223"/>
    <n v="50.689320388349515"/>
    <x v="1"/>
    <s v="spaces"/>
    <d v="2016-11-22T05:59:00"/>
    <x v="3021"/>
    <x v="104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x v="3017"/>
    <n v="1468450409"/>
    <b v="0"/>
    <n v="62"/>
    <b v="1"/>
    <s v="theater/spaces"/>
    <n v="100.88"/>
    <n v="162.70967741935485"/>
    <x v="1"/>
    <s v="spaces"/>
    <d v="2016-08-27T22:53:29"/>
    <x v="3022"/>
    <x v="26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x v="3018"/>
    <n v="1430151186"/>
    <b v="0"/>
    <n v="6"/>
    <b v="1"/>
    <s v="theater/spaces"/>
    <n v="103"/>
    <n v="120.16666666666667"/>
    <x v="1"/>
    <s v="spaces"/>
    <d v="2015-06-11T16:13:06"/>
    <x v="3023"/>
    <x v="2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x v="3019"/>
    <n v="1346975475"/>
    <b v="0"/>
    <n v="182"/>
    <b v="1"/>
    <s v="theater/spaces"/>
    <n v="246.42"/>
    <n v="67.697802197802204"/>
    <x v="1"/>
    <s v="spaces"/>
    <d v="2012-10-06T23:51:15"/>
    <x v="3024"/>
    <x v="1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x v="3020"/>
    <n v="1399032813"/>
    <b v="0"/>
    <n v="145"/>
    <b v="1"/>
    <s v="theater/spaces"/>
    <n v="302.2"/>
    <n v="52.103448275862071"/>
    <x v="1"/>
    <s v="spaces"/>
    <d v="2014-05-30T16:00:00"/>
    <x v="3025"/>
    <x v="1041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x v="3021"/>
    <n v="1487329292"/>
    <b v="0"/>
    <n v="25"/>
    <b v="1"/>
    <s v="theater/spaces"/>
    <n v="143.33333333333334"/>
    <n v="51.6"/>
    <x v="1"/>
    <s v="spaces"/>
    <d v="2017-03-03T11:01:32"/>
    <x v="3026"/>
    <x v="60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x v="3022"/>
    <n v="1424278451"/>
    <b v="0"/>
    <n v="320"/>
    <b v="1"/>
    <s v="theater/spaces"/>
    <n v="131.44"/>
    <n v="164.3"/>
    <x v="1"/>
    <s v="spaces"/>
    <d v="2015-03-20T15:54:11"/>
    <x v="3027"/>
    <x v="22"/>
  </r>
  <r>
    <n v="3028"/>
    <s v="A Home for Vegas Theatre Hub"/>
    <s v="We have a space! Help us fill it with a stage, chairs, gear and audiences' laughter!"/>
    <x v="10"/>
    <n v="8401"/>
    <x v="0"/>
    <s v="US"/>
    <s v="USD"/>
    <x v="3023"/>
    <n v="1468650025"/>
    <b v="0"/>
    <n v="99"/>
    <b v="1"/>
    <s v="theater/spaces"/>
    <n v="168.01999999999998"/>
    <n v="84.858585858585855"/>
    <x v="1"/>
    <s v="spaces"/>
    <d v="2016-08-15T06:20:25"/>
    <x v="3028"/>
    <x v="1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x v="3024"/>
    <n v="1413824447"/>
    <b v="0"/>
    <n v="348"/>
    <b v="1"/>
    <s v="theater/spaces"/>
    <n v="109.67666666666666"/>
    <n v="94.548850574712645"/>
    <x v="1"/>
    <s v="spaces"/>
    <d v="2014-11-18T04:35:00"/>
    <x v="3029"/>
    <x v="1042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x v="3025"/>
    <n v="1439834171"/>
    <b v="0"/>
    <n v="41"/>
    <b v="1"/>
    <s v="theater/spaces"/>
    <n v="106.6857142857143"/>
    <n v="45.536585365853661"/>
    <x v="1"/>
    <s v="spaces"/>
    <d v="2015-09-16T17:56:11"/>
    <x v="3030"/>
    <x v="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x v="3026"/>
    <n v="1471295447"/>
    <b v="0"/>
    <n v="29"/>
    <b v="1"/>
    <s v="theater/spaces"/>
    <n v="100"/>
    <n v="51.724137931034484"/>
    <x v="1"/>
    <s v="spaces"/>
    <d v="2016-10-14T21:10:47"/>
    <x v="3031"/>
    <x v="14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x v="3027"/>
    <n v="1439341459"/>
    <b v="0"/>
    <n v="25"/>
    <b v="1"/>
    <s v="theater/spaces"/>
    <n v="127.2"/>
    <n v="50.88"/>
    <x v="1"/>
    <s v="spaces"/>
    <d v="2015-09-11T01:04:19"/>
    <x v="3032"/>
    <x v="1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x v="3028"/>
    <n v="1468895925"/>
    <b v="0"/>
    <n v="23"/>
    <b v="1"/>
    <s v="theater/spaces"/>
    <n v="146.53333333333333"/>
    <n v="191.13043478260869"/>
    <x v="1"/>
    <s v="spaces"/>
    <d v="2016-08-18T02:38:45"/>
    <x v="3033"/>
    <x v="1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x v="3029"/>
    <n v="1475326255"/>
    <b v="0"/>
    <n v="1260"/>
    <b v="1"/>
    <s v="theater/spaces"/>
    <n v="112.53599999999999"/>
    <n v="89.314285714285717"/>
    <x v="1"/>
    <s v="spaces"/>
    <d v="2016-11-01T03:59:00"/>
    <x v="3034"/>
    <x v="1043"/>
  </r>
  <r>
    <n v="3035"/>
    <s v="The Coalition Theater"/>
    <s v="Help create a permanent home for live comedy shows and classes in Downtown RVA."/>
    <x v="31"/>
    <n v="27196.71"/>
    <x v="0"/>
    <s v="US"/>
    <s v="USD"/>
    <x v="3030"/>
    <n v="1365082009"/>
    <b v="0"/>
    <n v="307"/>
    <b v="1"/>
    <s v="theater/spaces"/>
    <n v="108.78684000000001"/>
    <n v="88.588631921824103"/>
    <x v="1"/>
    <s v="spaces"/>
    <d v="2013-05-04T13:26:49"/>
    <x v="3035"/>
    <x v="1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x v="3031"/>
    <n v="1373568644"/>
    <b v="0"/>
    <n v="329"/>
    <b v="1"/>
    <s v="theater/spaces"/>
    <n v="126.732"/>
    <n v="96.300911854103347"/>
    <x v="1"/>
    <s v="spaces"/>
    <d v="2013-08-16T11:59:00"/>
    <x v="3036"/>
    <x v="10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x v="3032"/>
    <n v="1279574773"/>
    <b v="0"/>
    <n v="32"/>
    <b v="1"/>
    <s v="theater/spaces"/>
    <n v="213.20000000000002"/>
    <n v="33.3125"/>
    <x v="1"/>
    <s v="spaces"/>
    <d v="2010-10-02T04:59:00"/>
    <x v="3037"/>
    <x v="1045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x v="3033"/>
    <n v="1451887397"/>
    <b v="0"/>
    <n v="27"/>
    <b v="1"/>
    <s v="theater/spaces"/>
    <n v="100.49999999999999"/>
    <n v="37.222222222222221"/>
    <x v="1"/>
    <s v="spaces"/>
    <d v="2016-03-04T06:03:17"/>
    <x v="3038"/>
    <x v="14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x v="3034"/>
    <n v="1386011038"/>
    <b v="0"/>
    <n v="236"/>
    <b v="1"/>
    <s v="theater/spaces"/>
    <n v="108.71389999999998"/>
    <n v="92.130423728813554"/>
    <x v="1"/>
    <s v="spaces"/>
    <d v="2013-12-29T07:59:00"/>
    <x v="3039"/>
    <x v="1046"/>
  </r>
  <r>
    <n v="3040"/>
    <s v="Jayhawk Makeover"/>
    <s v="48 hours of deck screws, dry wall, hard hats and needed renovation to help the Jayhawk rise from the ashes."/>
    <x v="9"/>
    <n v="3225"/>
    <x v="0"/>
    <s v="US"/>
    <s v="USD"/>
    <x v="3035"/>
    <n v="1434999621"/>
    <b v="0"/>
    <n v="42"/>
    <b v="1"/>
    <s v="theater/spaces"/>
    <n v="107.5"/>
    <n v="76.785714285714292"/>
    <x v="1"/>
    <s v="spaces"/>
    <d v="2015-06-26T23:00:00"/>
    <x v="3040"/>
    <x v="1047"/>
  </r>
  <r>
    <n v="3041"/>
    <s v="Lend a Hand in Our Home"/>
    <s v="Privet! Hello! Bon Jour! We are the Arlekin Players Theatre and we need a home."/>
    <x v="386"/>
    <n v="9170"/>
    <x v="0"/>
    <s v="US"/>
    <s v="USD"/>
    <x v="3036"/>
    <n v="1450731048"/>
    <b v="0"/>
    <n v="95"/>
    <b v="1"/>
    <s v="theater/spaces"/>
    <n v="110.48192771084338"/>
    <n v="96.526315789473685"/>
    <x v="1"/>
    <s v="spaces"/>
    <d v="2016-01-20T20:50:48"/>
    <x v="3041"/>
    <x v="1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x v="3037"/>
    <n v="1441557047"/>
    <b v="0"/>
    <n v="37"/>
    <b v="1"/>
    <s v="theater/spaces"/>
    <n v="128"/>
    <n v="51.891891891891895"/>
    <x v="1"/>
    <s v="spaces"/>
    <d v="2015-10-06T16:30:47"/>
    <x v="3042"/>
    <x v="1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x v="3038"/>
    <n v="1426815699"/>
    <b v="0"/>
    <n v="128"/>
    <b v="1"/>
    <s v="theater/spaces"/>
    <n v="110.00666666666667"/>
    <n v="128.9140625"/>
    <x v="1"/>
    <s v="spaces"/>
    <d v="2015-04-16T02:50:00"/>
    <x v="3043"/>
    <x v="104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x v="3039"/>
    <n v="1453137998"/>
    <b v="0"/>
    <n v="156"/>
    <b v="1"/>
    <s v="theater/spaces"/>
    <n v="109.34166666666667"/>
    <n v="84.108974358974365"/>
    <x v="1"/>
    <s v="spaces"/>
    <d v="2016-02-02T17:26:38"/>
    <x v="3044"/>
    <x v="20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x v="3040"/>
    <n v="1406087055"/>
    <b v="0"/>
    <n v="64"/>
    <b v="1"/>
    <s v="theater/spaces"/>
    <n v="132.70650000000001"/>
    <n v="82.941562500000003"/>
    <x v="1"/>
    <s v="spaces"/>
    <d v="2014-08-22T03:44:15"/>
    <x v="3045"/>
    <x v="1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x v="3041"/>
    <n v="1407784586"/>
    <b v="0"/>
    <n v="58"/>
    <b v="1"/>
    <s v="theater/spaces"/>
    <n v="190.84810126582278"/>
    <n v="259.94827586206895"/>
    <x v="1"/>
    <s v="spaces"/>
    <d v="2014-09-10T04:52:00"/>
    <x v="3046"/>
    <x v="1049"/>
  </r>
  <r>
    <n v="3047"/>
    <s v="Acting V Senior Showcase"/>
    <s v="Hi! We're the Graduating Seniors Acting V Seniors at Temple University! Welcome to our Kick starter Page!"/>
    <x v="2"/>
    <n v="745"/>
    <x v="0"/>
    <s v="US"/>
    <s v="USD"/>
    <x v="3042"/>
    <n v="1457999054"/>
    <b v="0"/>
    <n v="20"/>
    <b v="1"/>
    <s v="theater/spaces"/>
    <n v="149"/>
    <n v="37.25"/>
    <x v="1"/>
    <s v="spaces"/>
    <d v="2016-04-27T13:16:00"/>
    <x v="3047"/>
    <x v="105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x v="3043"/>
    <n v="1417556262"/>
    <b v="0"/>
    <n v="47"/>
    <b v="1"/>
    <s v="theater/spaces"/>
    <n v="166.4"/>
    <n v="177.02127659574469"/>
    <x v="1"/>
    <s v="spaces"/>
    <d v="2014-12-31T21:22:00"/>
    <x v="3048"/>
    <x v="1051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x v="3044"/>
    <n v="1431649255"/>
    <b v="0"/>
    <n v="54"/>
    <b v="1"/>
    <s v="theater/spaces"/>
    <n v="106.66666666666667"/>
    <n v="74.074074074074076"/>
    <x v="1"/>
    <s v="spaces"/>
    <d v="2015-06-14T00:20:55"/>
    <x v="3049"/>
    <x v="1"/>
  </r>
  <r>
    <n v="3050"/>
    <s v="The Black Pearl Consuite at CoreCon VIII: On Ancient Seas"/>
    <s v="Help fund The Black Pearl Consuite at CoreCon VIII: On Ancient Seas!"/>
    <x v="20"/>
    <n v="636"/>
    <x v="0"/>
    <s v="US"/>
    <s v="USD"/>
    <x v="3045"/>
    <n v="1459828960"/>
    <b v="0"/>
    <n v="9"/>
    <b v="1"/>
    <s v="theater/spaces"/>
    <n v="106"/>
    <n v="70.666666666666671"/>
    <x v="1"/>
    <s v="spaces"/>
    <d v="2016-05-05T04:02:40"/>
    <x v="3050"/>
    <x v="1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x v="3046"/>
    <n v="1483955945"/>
    <b v="1"/>
    <n v="35"/>
    <b v="0"/>
    <s v="theater/spaces"/>
    <n v="23.62857142857143"/>
    <n v="23.62857142857143"/>
    <x v="1"/>
    <s v="spaces"/>
    <d v="2017-02-08T09:59:05"/>
    <x v="3051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x v="3047"/>
    <n v="1430237094"/>
    <b v="0"/>
    <n v="2"/>
    <b v="0"/>
    <s v="theater/spaces"/>
    <n v="0.15"/>
    <n v="37.5"/>
    <x v="1"/>
    <s v="spaces"/>
    <d v="2015-05-28T15:59:00"/>
    <x v="3052"/>
    <x v="1052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x v="3048"/>
    <n v="1407781013"/>
    <b v="0"/>
    <n v="3"/>
    <b v="0"/>
    <s v="theater/spaces"/>
    <n v="0.4"/>
    <n v="13.333333333333334"/>
    <x v="1"/>
    <s v="spaces"/>
    <d v="2014-10-02T03:59:00"/>
    <x v="3053"/>
    <x v="105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x v="3049"/>
    <n v="1422043154"/>
    <b v="0"/>
    <n v="0"/>
    <b v="0"/>
    <s v="theater/spaces"/>
    <n v="0"/>
    <n v="0"/>
    <x v="1"/>
    <s v="spaces"/>
    <d v="2015-03-02T01:04:00"/>
    <x v="3054"/>
    <x v="1054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x v="3050"/>
    <n v="1415660390"/>
    <b v="0"/>
    <n v="1"/>
    <b v="0"/>
    <s v="theater/spaces"/>
    <n v="5.0000000000000001E-3"/>
    <n v="1"/>
    <x v="1"/>
    <s v="spaces"/>
    <d v="2015-01-09T22:59:50"/>
    <x v="3055"/>
    <x v="14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x v="3051"/>
    <n v="1406819784"/>
    <b v="0"/>
    <n v="0"/>
    <b v="0"/>
    <s v="theater/spaces"/>
    <n v="0"/>
    <n v="0"/>
    <x v="1"/>
    <s v="spaces"/>
    <d v="2014-09-29T15:16:24"/>
    <x v="3056"/>
    <x v="1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x v="3052"/>
    <n v="1457105811"/>
    <b v="0"/>
    <n v="0"/>
    <b v="0"/>
    <s v="theater/spaces"/>
    <n v="0"/>
    <n v="0"/>
    <x v="1"/>
    <s v="spaces"/>
    <d v="2016-04-03T14:36:51"/>
    <x v="3057"/>
    <x v="2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x v="3053"/>
    <n v="1459414740"/>
    <b v="0"/>
    <n v="3"/>
    <b v="0"/>
    <s v="theater/spaces"/>
    <n v="1.6666666666666666E-2"/>
    <n v="1"/>
    <x v="1"/>
    <s v="spaces"/>
    <d v="2016-05-20T08:59:00"/>
    <x v="3058"/>
    <x v="7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x v="3054"/>
    <n v="1404944846"/>
    <b v="0"/>
    <n v="11"/>
    <b v="0"/>
    <s v="theater/spaces"/>
    <n v="3.0066666666666664"/>
    <n v="41"/>
    <x v="1"/>
    <s v="spaces"/>
    <d v="2014-08-08T22:27:26"/>
    <x v="3059"/>
    <x v="1"/>
  </r>
  <r>
    <n v="3060"/>
    <s v="Save the Roxy Theatre in Bremerton WA"/>
    <s v="Save the historic Roxy theatre in Bremerton WA from being repurposed as office space."/>
    <x v="135"/>
    <n v="335"/>
    <x v="2"/>
    <s v="US"/>
    <s v="USD"/>
    <x v="3055"/>
    <n v="1440830134"/>
    <b v="0"/>
    <n v="6"/>
    <b v="0"/>
    <s v="theater/spaces"/>
    <n v="0.15227272727272728"/>
    <n v="55.833333333333336"/>
    <x v="1"/>
    <s v="spaces"/>
    <d v="2015-09-28T06:35:34"/>
    <x v="3060"/>
    <x v="1"/>
  </r>
  <r>
    <n v="3061"/>
    <s v="Help Save Parkway Cinemas!"/>
    <s v="Save a historic Local theater."/>
    <x v="80"/>
    <n v="0"/>
    <x v="2"/>
    <s v="US"/>
    <s v="USD"/>
    <x v="3056"/>
    <n v="1405363748"/>
    <b v="0"/>
    <n v="0"/>
    <b v="0"/>
    <s v="theater/spaces"/>
    <n v="0"/>
    <n v="0"/>
    <x v="1"/>
    <s v="spaces"/>
    <d v="2014-08-13T18:49:08"/>
    <x v="3061"/>
    <x v="1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x v="3057"/>
    <n v="1441111892"/>
    <b v="0"/>
    <n v="67"/>
    <b v="0"/>
    <s v="theater/spaces"/>
    <n v="66.84"/>
    <n v="99.761194029850742"/>
    <x v="1"/>
    <s v="spaces"/>
    <d v="2015-09-30T18:00:00"/>
    <x v="3062"/>
    <x v="1055"/>
  </r>
  <r>
    <n v="3063"/>
    <s v="Spec Haus"/>
    <s v="Members of the local Miami music scene are putting together a venue/creative space in Kendall!"/>
    <x v="9"/>
    <n v="587"/>
    <x v="2"/>
    <s v="US"/>
    <s v="USD"/>
    <x v="3058"/>
    <n v="1474150138"/>
    <b v="0"/>
    <n v="23"/>
    <b v="0"/>
    <s v="theater/spaces"/>
    <n v="19.566666666666666"/>
    <n v="25.521739130434781"/>
    <x v="1"/>
    <s v="spaces"/>
    <d v="2016-10-22T22:08:58"/>
    <x v="3063"/>
    <x v="6"/>
  </r>
  <r>
    <n v="3064"/>
    <s v="Kickstart the Crossroads Community"/>
    <s v="An epicenter for connection, creation and expression of the community."/>
    <x v="96"/>
    <n v="8471"/>
    <x v="2"/>
    <s v="US"/>
    <s v="USD"/>
    <x v="3059"/>
    <n v="1445483246"/>
    <b v="0"/>
    <n v="72"/>
    <b v="0"/>
    <s v="theater/spaces"/>
    <n v="11.294666666666666"/>
    <n v="117.65277777777777"/>
    <x v="1"/>
    <s v="spaces"/>
    <d v="2015-11-22T06:59:00"/>
    <x v="3064"/>
    <x v="1056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x v="3060"/>
    <n v="1404523172"/>
    <b v="0"/>
    <n v="2"/>
    <b v="0"/>
    <s v="theater/spaces"/>
    <n v="0.04"/>
    <n v="5"/>
    <x v="1"/>
    <s v="spaces"/>
    <d v="2014-07-30T01:19:32"/>
    <x v="3065"/>
    <x v="36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x v="3061"/>
    <n v="1465536537"/>
    <b v="0"/>
    <n v="15"/>
    <b v="0"/>
    <s v="theater/spaces"/>
    <n v="11.985714285714286"/>
    <n v="2796.6666666666665"/>
    <x v="1"/>
    <s v="spaces"/>
    <d v="2016-07-10T05:28:57"/>
    <x v="3066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x v="3062"/>
    <n v="1439245879"/>
    <b v="0"/>
    <n v="1"/>
    <b v="0"/>
    <s v="theater/spaces"/>
    <n v="2.5"/>
    <n v="200"/>
    <x v="1"/>
    <s v="spaces"/>
    <d v="2015-09-09T22:31:19"/>
    <x v="3067"/>
    <x v="1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x v="3063"/>
    <n v="1442421352"/>
    <b v="0"/>
    <n v="2"/>
    <b v="0"/>
    <s v="theater/spaces"/>
    <n v="6.9999999999999993E-2"/>
    <n v="87.5"/>
    <x v="1"/>
    <s v="spaces"/>
    <d v="2015-10-16T16:35:52"/>
    <x v="3068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x v="3064"/>
    <n v="1415995234"/>
    <b v="0"/>
    <n v="7"/>
    <b v="0"/>
    <s v="theater/spaces"/>
    <n v="14.099999999999998"/>
    <n v="20.142857142857142"/>
    <x v="1"/>
    <s v="spaces"/>
    <d v="2014-12-14T20:00:34"/>
    <x v="3069"/>
    <x v="1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x v="3065"/>
    <n v="1479317769"/>
    <b v="0"/>
    <n v="16"/>
    <b v="0"/>
    <s v="theater/spaces"/>
    <n v="3.34"/>
    <n v="20.875"/>
    <x v="1"/>
    <s v="spaces"/>
    <d v="2016-12-07T17:36:09"/>
    <x v="3070"/>
    <x v="31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x v="3066"/>
    <n v="1428082481"/>
    <b v="0"/>
    <n v="117"/>
    <b v="0"/>
    <s v="theater/spaces"/>
    <n v="59.774999999999999"/>
    <n v="61.307692307692307"/>
    <x v="1"/>
    <s v="spaces"/>
    <d v="2015-04-21T05:59:00"/>
    <x v="3071"/>
    <x v="1057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x v="3067"/>
    <n v="1476549262"/>
    <b v="0"/>
    <n v="2"/>
    <b v="0"/>
    <s v="theater/spaces"/>
    <n v="1.6666666666666666E-2"/>
    <n v="1"/>
    <x v="1"/>
    <s v="spaces"/>
    <d v="2016-10-30T01:46:00"/>
    <x v="3072"/>
    <x v="105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x v="3068"/>
    <n v="1429287900"/>
    <b v="0"/>
    <n v="7"/>
    <b v="0"/>
    <s v="theater/spaces"/>
    <n v="2.3035714285714284E-2"/>
    <n v="92.142857142857139"/>
    <x v="1"/>
    <s v="spaces"/>
    <d v="2015-06-14T19:19:00"/>
    <x v="3073"/>
    <x v="105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x v="3069"/>
    <n v="1455025359"/>
    <b v="0"/>
    <n v="3"/>
    <b v="0"/>
    <s v="theater/spaces"/>
    <n v="8.8000000000000009E-2"/>
    <n v="7.333333333333333"/>
    <x v="1"/>
    <s v="spaces"/>
    <d v="2016-03-10T13:42:39"/>
    <x v="3074"/>
    <x v="1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x v="3070"/>
    <n v="1467253640"/>
    <b v="0"/>
    <n v="20"/>
    <b v="0"/>
    <s v="theater/spaces"/>
    <n v="8.64"/>
    <n v="64.8"/>
    <x v="1"/>
    <s v="spaces"/>
    <d v="2016-08-19T02:27:20"/>
    <x v="3075"/>
    <x v="78"/>
  </r>
  <r>
    <n v="3076"/>
    <s v="10,000 Hours"/>
    <s v="Helping female comedians get in their 10,000 Hours of practice!"/>
    <x v="3"/>
    <n v="1506"/>
    <x v="2"/>
    <s v="US"/>
    <s v="USD"/>
    <x v="3071"/>
    <n v="1439221123"/>
    <b v="0"/>
    <n v="50"/>
    <b v="0"/>
    <s v="theater/spaces"/>
    <n v="15.06"/>
    <n v="30.12"/>
    <x v="1"/>
    <s v="spaces"/>
    <d v="2015-10-09T15:38:43"/>
    <x v="3076"/>
    <x v="14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x v="3072"/>
    <n v="1485903478"/>
    <b v="0"/>
    <n v="2"/>
    <b v="0"/>
    <s v="theater/spaces"/>
    <n v="0.47727272727272729"/>
    <n v="52.5"/>
    <x v="1"/>
    <s v="spaces"/>
    <d v="2017-03-02T22:57:5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x v="3073"/>
    <n v="1422328795"/>
    <b v="0"/>
    <n v="3"/>
    <b v="0"/>
    <s v="theater/spaces"/>
    <n v="0.11833333333333333"/>
    <n v="23.666666666666668"/>
    <x v="1"/>
    <s v="spaces"/>
    <d v="2015-02-26T03:19:55"/>
    <x v="3078"/>
    <x v="1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x v="3074"/>
    <n v="1424452035"/>
    <b v="0"/>
    <n v="27"/>
    <b v="0"/>
    <s v="theater/spaces"/>
    <n v="0.8417399858735245"/>
    <n v="415.77777777777777"/>
    <x v="1"/>
    <s v="spaces"/>
    <d v="2015-03-22T16:07:15"/>
    <x v="3079"/>
    <x v="22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x v="3075"/>
    <n v="1414456844"/>
    <b v="0"/>
    <n v="7"/>
    <b v="0"/>
    <s v="theater/spaces"/>
    <n v="1.8799999999999997E-2"/>
    <n v="53.714285714285715"/>
    <x v="1"/>
    <s v="spaces"/>
    <d v="2014-12-27T01:40:44"/>
    <x v="3080"/>
    <x v="42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x v="3076"/>
    <n v="1440130891"/>
    <b v="0"/>
    <n v="5"/>
    <b v="0"/>
    <s v="theater/spaces"/>
    <n v="0.21029999999999999"/>
    <n v="420.6"/>
    <x v="1"/>
    <s v="spaces"/>
    <d v="2015-09-20T04:21:31"/>
    <x v="3081"/>
    <x v="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x v="3077"/>
    <n v="1445033346"/>
    <b v="0"/>
    <n v="0"/>
    <b v="0"/>
    <s v="theater/spaces"/>
    <n v="0"/>
    <n v="0"/>
    <x v="1"/>
    <s v="spaces"/>
    <d v="2015-11-15T23:09:06"/>
    <x v="3082"/>
    <x v="13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x v="3078"/>
    <n v="1406986278"/>
    <b v="0"/>
    <n v="3"/>
    <b v="0"/>
    <s v="theater/spaces"/>
    <n v="0.27999999999999997"/>
    <n v="18.666666666666668"/>
    <x v="1"/>
    <s v="spaces"/>
    <d v="2014-09-01T05:00:00"/>
    <x v="3083"/>
    <x v="106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x v="3079"/>
    <n v="1428340931"/>
    <b v="0"/>
    <n v="6"/>
    <b v="0"/>
    <s v="theater/spaces"/>
    <n v="11.57920670115792"/>
    <n v="78.333333333333329"/>
    <x v="1"/>
    <s v="spaces"/>
    <d v="2015-05-05T18:48:00"/>
    <x v="3084"/>
    <x v="1061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x v="3080"/>
    <n v="1440969159"/>
    <b v="0"/>
    <n v="9"/>
    <b v="0"/>
    <s v="theater/spaces"/>
    <n v="2.44"/>
    <n v="67.777777777777771"/>
    <x v="1"/>
    <s v="spaces"/>
    <d v="2015-09-29T21:12:39"/>
    <x v="3085"/>
    <x v="1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x v="3081"/>
    <n v="1434643559"/>
    <b v="0"/>
    <n v="3"/>
    <b v="0"/>
    <s v="theater/spaces"/>
    <n v="0.25"/>
    <n v="16.666666666666668"/>
    <x v="1"/>
    <s v="spaces"/>
    <d v="2015-08-17T16:05:59"/>
    <x v="3086"/>
    <x v="14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x v="3082"/>
    <n v="1477107390"/>
    <b v="0"/>
    <n v="2"/>
    <b v="0"/>
    <s v="theater/spaces"/>
    <n v="0.625"/>
    <n v="62.5"/>
    <x v="1"/>
    <s v="spaces"/>
    <d v="2016-12-21T04:36:30"/>
    <x v="3087"/>
    <x v="4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x v="3083"/>
    <n v="1418046247"/>
    <b v="0"/>
    <n v="3"/>
    <b v="0"/>
    <s v="theater/spaces"/>
    <n v="0.19384615384615383"/>
    <n v="42"/>
    <x v="1"/>
    <s v="spaces"/>
    <d v="2015-01-08T13:41:00"/>
    <x v="3088"/>
    <x v="1062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x v="3084"/>
    <n v="1465304483"/>
    <b v="0"/>
    <n v="45"/>
    <b v="0"/>
    <s v="theater/spaces"/>
    <n v="23.416"/>
    <n v="130.0888888888889"/>
    <x v="1"/>
    <s v="spaces"/>
    <d v="2016-07-09T01:59:00"/>
    <x v="3089"/>
    <x v="1063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x v="3085"/>
    <n v="1425325145"/>
    <b v="0"/>
    <n v="9"/>
    <b v="0"/>
    <s v="theater/spaces"/>
    <n v="5.0808888888888886"/>
    <n v="1270.2222222222222"/>
    <x v="1"/>
    <s v="spaces"/>
    <d v="2015-05-01T18:39:05"/>
    <x v="3090"/>
    <x v="82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x v="3086"/>
    <n v="1468622743"/>
    <b v="0"/>
    <n v="9"/>
    <b v="0"/>
    <s v="theater/spaces"/>
    <n v="15.920000000000002"/>
    <n v="88.444444444444443"/>
    <x v="1"/>
    <s v="spaces"/>
    <d v="2016-08-14T22:45:43"/>
    <x v="3091"/>
    <x v="1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x v="3087"/>
    <n v="1441723912"/>
    <b v="0"/>
    <n v="21"/>
    <b v="0"/>
    <s v="theater/spaces"/>
    <n v="1.1831900000000002"/>
    <n v="56.342380952380957"/>
    <x v="1"/>
    <s v="spaces"/>
    <d v="2015-10-15T22:00:00"/>
    <x v="3092"/>
    <x v="1064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x v="2806"/>
    <n v="1398980941"/>
    <b v="0"/>
    <n v="17"/>
    <b v="0"/>
    <s v="theater/spaces"/>
    <n v="22.75"/>
    <n v="53.529411764705884"/>
    <x v="1"/>
    <s v="spaces"/>
    <d v="2014-06-01T03:59:00"/>
    <x v="3093"/>
    <x v="1065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x v="3088"/>
    <n v="1437591956"/>
    <b v="0"/>
    <n v="1"/>
    <b v="0"/>
    <s v="theater/spaces"/>
    <n v="2.5000000000000001E-2"/>
    <n v="25"/>
    <x v="1"/>
    <s v="spaces"/>
    <d v="2015-09-20T19:05:56"/>
    <x v="3094"/>
    <x v="14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x v="3089"/>
    <n v="1464827780"/>
    <b v="0"/>
    <n v="1"/>
    <b v="0"/>
    <s v="theater/spaces"/>
    <n v="0.33512064343163539"/>
    <n v="50"/>
    <x v="1"/>
    <s v="spaces"/>
    <d v="2016-08-01T00:36:20"/>
    <x v="3095"/>
    <x v="14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x v="3090"/>
    <n v="1429559326"/>
    <b v="0"/>
    <n v="14"/>
    <b v="0"/>
    <s v="theater/spaces"/>
    <n v="3.9750000000000001"/>
    <n v="56.785714285714285"/>
    <x v="1"/>
    <s v="spaces"/>
    <d v="2015-05-20T19:48:46"/>
    <x v="3096"/>
    <x v="1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x v="3091"/>
    <n v="1474027501"/>
    <b v="0"/>
    <n v="42"/>
    <b v="0"/>
    <s v="theater/spaces"/>
    <n v="17.150000000000002"/>
    <n v="40.833333333333336"/>
    <x v="1"/>
    <s v="spaces"/>
    <d v="2016-10-07T14:00:00"/>
    <x v="3097"/>
    <x v="1066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x v="3092"/>
    <n v="1450724449"/>
    <b v="0"/>
    <n v="27"/>
    <b v="0"/>
    <s v="theater/spaces"/>
    <n v="3.6080041046690612"/>
    <n v="65.111111111111114"/>
    <x v="1"/>
    <s v="spaces"/>
    <d v="2016-02-08T00:17:00"/>
    <x v="3098"/>
    <x v="1067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x v="3093"/>
    <n v="1452659591"/>
    <b v="0"/>
    <n v="5"/>
    <b v="0"/>
    <s v="theater/spaces"/>
    <n v="13.900000000000002"/>
    <n v="55.6"/>
    <x v="1"/>
    <s v="spaces"/>
    <d v="2016-02-12T04:33:11"/>
    <x v="3099"/>
    <x v="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x v="3094"/>
    <n v="1411224975"/>
    <b v="0"/>
    <n v="13"/>
    <b v="0"/>
    <s v="theater/spaces"/>
    <n v="15.225"/>
    <n v="140.53846153846155"/>
    <x v="1"/>
    <s v="spaces"/>
    <d v="2014-10-20T14:56:15"/>
    <x v="3100"/>
    <x v="1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x v="3095"/>
    <n v="1434445937"/>
    <b v="0"/>
    <n v="12"/>
    <b v="0"/>
    <s v="theater/spaces"/>
    <n v="12"/>
    <n v="25"/>
    <x v="1"/>
    <s v="spaces"/>
    <d v="2015-07-16T07:56:00"/>
    <x v="3101"/>
    <x v="1068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x v="3096"/>
    <n v="1467619818"/>
    <b v="0"/>
    <n v="90"/>
    <b v="0"/>
    <s v="theater/spaces"/>
    <n v="39.112499999999997"/>
    <n v="69.533333333333331"/>
    <x v="1"/>
    <s v="spaces"/>
    <d v="2016-08-23T08:10:18"/>
    <x v="3102"/>
    <x v="78"/>
  </r>
  <r>
    <n v="3103"/>
    <s v="Professional Venue for local artists!!"/>
    <s v="Creating a place for local artists to perform, at substantially less cost for them"/>
    <x v="393"/>
    <n v="11"/>
    <x v="2"/>
    <s v="US"/>
    <s v="USD"/>
    <x v="3097"/>
    <n v="1428896706"/>
    <b v="0"/>
    <n v="2"/>
    <b v="0"/>
    <s v="theater/spaces"/>
    <n v="0.26829268292682928"/>
    <n v="5.5"/>
    <x v="1"/>
    <s v="spaces"/>
    <d v="2015-06-12T03:45:06"/>
    <x v="3103"/>
    <x v="14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x v="3098"/>
    <n v="1420235311"/>
    <b v="0"/>
    <n v="5"/>
    <b v="0"/>
    <s v="theater/spaces"/>
    <n v="29.625"/>
    <n v="237"/>
    <x v="1"/>
    <s v="spaces"/>
    <d v="2015-02-03T02:00:00"/>
    <x v="3104"/>
    <x v="1069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x v="3099"/>
    <n v="1408986916"/>
    <b v="0"/>
    <n v="31"/>
    <b v="0"/>
    <s v="theater/spaces"/>
    <n v="42.360992301112063"/>
    <n v="79.870967741935488"/>
    <x v="1"/>
    <s v="spaces"/>
    <d v="2014-10-19T05:00:00"/>
    <x v="3105"/>
    <x v="107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x v="3100"/>
    <n v="1440497876"/>
    <b v="0"/>
    <n v="4"/>
    <b v="0"/>
    <s v="theater/spaces"/>
    <n v="4.1000000000000005"/>
    <n v="10.25"/>
    <x v="1"/>
    <s v="spaces"/>
    <d v="2015-09-16T22:00:00"/>
    <x v="3106"/>
    <x v="1071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x v="3101"/>
    <n v="1430767951"/>
    <b v="0"/>
    <n v="29"/>
    <b v="0"/>
    <s v="theater/spaces"/>
    <n v="19.762499999999999"/>
    <n v="272.58620689655174"/>
    <x v="1"/>
    <s v="spaces"/>
    <d v="2015-05-11T19:32:31"/>
    <x v="3107"/>
    <x v="410"/>
  </r>
  <r>
    <n v="3108"/>
    <s v="Funding a home for our Children's Theater"/>
    <s v="We need a permanent home for the theater!"/>
    <x v="63"/>
    <n v="26"/>
    <x v="2"/>
    <s v="US"/>
    <s v="USD"/>
    <x v="3102"/>
    <n v="1425053994"/>
    <b v="0"/>
    <n v="2"/>
    <b v="0"/>
    <s v="theater/spaces"/>
    <n v="5.1999999999999998E-2"/>
    <n v="13"/>
    <x v="1"/>
    <s v="spaces"/>
    <d v="2015-04-28T15:19:54"/>
    <x v="3108"/>
    <x v="82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x v="3103"/>
    <n v="1406170810"/>
    <b v="0"/>
    <n v="114"/>
    <b v="0"/>
    <s v="theater/spaces"/>
    <n v="25.030188679245285"/>
    <n v="58.184210526315788"/>
    <x v="1"/>
    <s v="spaces"/>
    <d v="2014-08-28T03:00:10"/>
    <x v="3109"/>
    <x v="6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x v="3104"/>
    <n v="1484009119"/>
    <b v="0"/>
    <n v="1"/>
    <b v="0"/>
    <s v="theater/spaces"/>
    <n v="0.04"/>
    <n v="10"/>
    <x v="1"/>
    <s v="spaces"/>
    <d v="2017-02-19T00:45:19"/>
    <x v="3110"/>
    <x v="4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x v="3105"/>
    <n v="1409753820"/>
    <b v="0"/>
    <n v="76"/>
    <b v="0"/>
    <s v="theater/spaces"/>
    <n v="26.640000000000004"/>
    <n v="70.10526315789474"/>
    <x v="1"/>
    <s v="spaces"/>
    <d v="2014-10-04T14:17:00"/>
    <x v="3111"/>
    <x v="106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x v="3106"/>
    <n v="1472784934"/>
    <b v="0"/>
    <n v="9"/>
    <b v="0"/>
    <s v="theater/spaces"/>
    <n v="4.7363636363636363"/>
    <n v="57.888888888888886"/>
    <x v="1"/>
    <s v="spaces"/>
    <d v="2016-11-01T02:55:34"/>
    <x v="3112"/>
    <x v="1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x v="3107"/>
    <n v="1426699982"/>
    <b v="0"/>
    <n v="37"/>
    <b v="0"/>
    <s v="theater/spaces"/>
    <n v="4.2435339894712749"/>
    <n v="125.27027027027027"/>
    <x v="1"/>
    <s v="spaces"/>
    <d v="2015-04-17T17:33:02"/>
    <x v="3113"/>
    <x v="1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x v="3108"/>
    <n v="1406128250"/>
    <b v="0"/>
    <n v="0"/>
    <b v="0"/>
    <s v="theater/spaces"/>
    <n v="0"/>
    <n v="0"/>
    <x v="1"/>
    <s v="spaces"/>
    <d v="2014-09-21T15:10:50"/>
    <x v="3114"/>
    <x v="14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x v="3109"/>
    <n v="1462531427"/>
    <b v="0"/>
    <n v="1"/>
    <b v="0"/>
    <s v="theater/spaces"/>
    <n v="3"/>
    <n v="300"/>
    <x v="1"/>
    <s v="spaces"/>
    <d v="2016-06-05T10:43:47"/>
    <x v="3115"/>
    <x v="1"/>
  </r>
  <r>
    <n v="3116"/>
    <s v="CoreCon Asylum"/>
    <s v="Creating a consuite for CoreCon. A focus on the insanity of asylums and early medical practices from history."/>
    <x v="47"/>
    <n v="430"/>
    <x v="2"/>
    <s v="US"/>
    <s v="USD"/>
    <x v="3110"/>
    <n v="1426681325"/>
    <b v="0"/>
    <n v="10"/>
    <b v="0"/>
    <s v="theater/spaces"/>
    <n v="57.333333333333336"/>
    <n v="43"/>
    <x v="1"/>
    <s v="spaces"/>
    <d v="2015-04-01T12:22:05"/>
    <x v="3116"/>
    <x v="60"/>
  </r>
  <r>
    <n v="3117"/>
    <s v="Cowes and The Sea"/>
    <s v="Performing Arts workshops, for young people aged 5 -16, exploring how the sea has shaped Cowes as a settlement."/>
    <x v="28"/>
    <n v="1"/>
    <x v="2"/>
    <s v="GB"/>
    <s v="GBP"/>
    <x v="3111"/>
    <n v="1463648360"/>
    <b v="0"/>
    <n v="1"/>
    <b v="0"/>
    <s v="theater/spaces"/>
    <n v="0.1"/>
    <n v="1"/>
    <x v="1"/>
    <s v="spaces"/>
    <d v="2016-05-27T13:12:00"/>
    <x v="3117"/>
    <x v="1072"/>
  </r>
  <r>
    <n v="3118"/>
    <s v="Garden Eden, theatre, meeting, culture, music, art"/>
    <s v="a magical place for all kind of people, like a fairytaile in all colours"/>
    <x v="69"/>
    <n v="1550"/>
    <x v="2"/>
    <s v="SE"/>
    <s v="SEK"/>
    <x v="3112"/>
    <n v="1465832123"/>
    <b v="0"/>
    <n v="2"/>
    <b v="0"/>
    <s v="theater/spaces"/>
    <n v="0.31"/>
    <n v="775"/>
    <x v="1"/>
    <s v="spaces"/>
    <d v="2016-07-02T15:35:23"/>
    <x v="3118"/>
    <x v="107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x v="3113"/>
    <n v="1424826332"/>
    <b v="0"/>
    <n v="1"/>
    <b v="0"/>
    <s v="theater/spaces"/>
    <n v="0.05"/>
    <n v="5"/>
    <x v="1"/>
    <s v="spaces"/>
    <d v="2015-03-27T00:05:32"/>
    <x v="3119"/>
    <x v="164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x v="3114"/>
    <n v="1457303796"/>
    <b v="0"/>
    <n v="10"/>
    <b v="0"/>
    <s v="theater/spaces"/>
    <n v="9.8461538461538465E-3"/>
    <n v="12.8"/>
    <x v="1"/>
    <s v="spaces"/>
    <d v="2016-05-05T21:36:36"/>
    <x v="3120"/>
    <x v="10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x v="3115"/>
    <n v="1406564335"/>
    <b v="0"/>
    <n v="1"/>
    <b v="0"/>
    <s v="theater/spaces"/>
    <n v="0.66666666666666674"/>
    <n v="10"/>
    <x v="1"/>
    <s v="spaces"/>
    <d v="2014-09-26T16:18:55"/>
    <x v="3121"/>
    <x v="14"/>
  </r>
  <r>
    <n v="3122"/>
    <s v="be back soon (Canceled)"/>
    <s v="cancelled until further notice"/>
    <x v="212"/>
    <n v="116"/>
    <x v="1"/>
    <s v="US"/>
    <s v="USD"/>
    <x v="3116"/>
    <n v="1478298132"/>
    <b v="0"/>
    <n v="2"/>
    <b v="0"/>
    <s v="theater/spaces"/>
    <n v="58.291457286432156"/>
    <n v="58"/>
    <x v="1"/>
    <s v="spaces"/>
    <d v="2016-11-09T23:22:12"/>
    <x v="3122"/>
    <x v="1074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x v="3117"/>
    <n v="1465516198"/>
    <b v="0"/>
    <n v="348"/>
    <b v="0"/>
    <s v="theater/spaces"/>
    <n v="68.153599999999997"/>
    <n v="244.80459770114942"/>
    <x v="1"/>
    <s v="spaces"/>
    <d v="2016-07-09T23:49:58"/>
    <x v="3123"/>
    <x v="1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x v="3118"/>
    <n v="1417718601"/>
    <b v="0"/>
    <n v="4"/>
    <b v="0"/>
    <s v="theater/spaces"/>
    <n v="3.2499999999999999E-3"/>
    <n v="6.5"/>
    <x v="1"/>
    <s v="spaces"/>
    <d v="2015-02-02T18:43:21"/>
    <x v="3124"/>
    <x v="14"/>
  </r>
  <r>
    <n v="3125"/>
    <s v="N/A (Canceled)"/>
    <s v="N/A"/>
    <x v="86"/>
    <n v="0"/>
    <x v="1"/>
    <s v="US"/>
    <s v="USD"/>
    <x v="3119"/>
    <n v="1449550672"/>
    <b v="0"/>
    <n v="0"/>
    <b v="0"/>
    <s v="theater/spaces"/>
    <n v="0"/>
    <n v="0"/>
    <x v="1"/>
    <s v="spaces"/>
    <d v="2016-01-07T04:57:52"/>
    <x v="3125"/>
    <x v="1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x v="3120"/>
    <n v="1456532762"/>
    <b v="0"/>
    <n v="17"/>
    <b v="0"/>
    <s v="theater/spaces"/>
    <n v="4.16"/>
    <n v="61.176470588235297"/>
    <x v="1"/>
    <s v="spaces"/>
    <d v="2016-03-27T23:26:02"/>
    <x v="3126"/>
    <x v="2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x v="3121"/>
    <n v="1422650029"/>
    <b v="0"/>
    <n v="0"/>
    <b v="0"/>
    <s v="theater/spaces"/>
    <n v="0"/>
    <n v="0"/>
    <x v="1"/>
    <s v="spaces"/>
    <d v="2015-03-01T20:33:49"/>
    <x v="3127"/>
    <x v="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x v="3122"/>
    <n v="1487101741"/>
    <b v="0"/>
    <n v="117"/>
    <b v="0"/>
    <s v="theater/plays"/>
    <n v="108.60666666666667"/>
    <n v="139.23931623931625"/>
    <x v="1"/>
    <s v="plays"/>
    <d v="2017-03-16T18:49:01"/>
    <x v="3128"/>
    <x v="22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x v="3123"/>
    <n v="1489090419"/>
    <b v="0"/>
    <n v="1"/>
    <b v="0"/>
    <s v="theater/plays"/>
    <n v="0.8"/>
    <n v="10"/>
    <x v="1"/>
    <s v="plays"/>
    <d v="2017-04-18T19:13:39"/>
    <x v="3129"/>
    <x v="173"/>
  </r>
  <r>
    <n v="3130"/>
    <s v="MEDEA | A New Vision"/>
    <s v="A shockingly relevant modern take on a 2,000-year-old tragedy that confronts current gender politics."/>
    <x v="3"/>
    <n v="375"/>
    <x v="3"/>
    <s v="US"/>
    <s v="USD"/>
    <x v="3124"/>
    <n v="1489504916"/>
    <b v="0"/>
    <n v="4"/>
    <b v="0"/>
    <s v="theater/plays"/>
    <n v="3.75"/>
    <n v="93.75"/>
    <x v="1"/>
    <s v="plays"/>
    <d v="2017-04-14T04:59:00"/>
    <x v="3130"/>
    <x v="1075"/>
  </r>
  <r>
    <n v="3131"/>
    <s v="SNAKE EYES"/>
    <s v="A Staged Reading of &quot;Snake Eyes,&quot; a new play by Alex Rafala"/>
    <x v="393"/>
    <n v="645"/>
    <x v="3"/>
    <s v="US"/>
    <s v="USD"/>
    <x v="3125"/>
    <n v="1489067645"/>
    <b v="0"/>
    <n v="12"/>
    <b v="0"/>
    <s v="theater/plays"/>
    <n v="15.731707317073171"/>
    <n v="53.75"/>
    <x v="1"/>
    <s v="plays"/>
    <d v="2017-04-08T12:54:05"/>
    <x v="3131"/>
    <x v="111"/>
  </r>
  <r>
    <n v="3132"/>
    <s v="A Bite of a Snake Play"/>
    <s v="Smells Like Money, Drips Like Honey, Taste Like Mocha, Better Run AWAY"/>
    <x v="11"/>
    <n v="10"/>
    <x v="3"/>
    <s v="US"/>
    <s v="USD"/>
    <x v="3126"/>
    <n v="1487579060"/>
    <b v="0"/>
    <n v="1"/>
    <b v="0"/>
    <s v="theater/plays"/>
    <n v="3.3333333333333333E-2"/>
    <n v="10"/>
    <x v="1"/>
    <s v="plays"/>
    <d v="2017-04-21T07:24:20"/>
    <x v="3132"/>
    <x v="20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x v="3127"/>
    <n v="1487770434"/>
    <b v="0"/>
    <n v="16"/>
    <b v="0"/>
    <s v="theater/plays"/>
    <n v="108"/>
    <n v="33.75"/>
    <x v="1"/>
    <s v="plays"/>
    <d v="2017-03-24T12:33:54"/>
    <x v="3133"/>
    <x v="70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x v="3128"/>
    <n v="1488820619"/>
    <b v="0"/>
    <n v="12"/>
    <b v="0"/>
    <s v="theater/plays"/>
    <n v="22.5"/>
    <n v="18.75"/>
    <x v="1"/>
    <s v="plays"/>
    <d v="2017-03-27T16:16:59"/>
    <x v="3134"/>
    <x v="107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x v="3129"/>
    <n v="1489376321"/>
    <b v="0"/>
    <n v="7"/>
    <b v="0"/>
    <s v="theater/plays"/>
    <n v="20.849420849420849"/>
    <n v="23.142857142857142"/>
    <x v="1"/>
    <s v="plays"/>
    <d v="2017-04-04T03:38:41"/>
    <x v="3135"/>
    <x v="35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x v="3130"/>
    <n v="1487847954"/>
    <b v="0"/>
    <n v="22"/>
    <b v="0"/>
    <s v="theater/plays"/>
    <n v="127.8"/>
    <n v="29.045454545454547"/>
    <x v="1"/>
    <s v="plays"/>
    <d v="2017-03-31T22:59:00"/>
    <x v="3136"/>
    <x v="1077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x v="3131"/>
    <n v="1489439669"/>
    <b v="0"/>
    <n v="1"/>
    <b v="0"/>
    <s v="theater/plays"/>
    <n v="3.3333333333333335"/>
    <n v="50"/>
    <x v="1"/>
    <s v="plays"/>
    <d v="2017-05-03T19:12:00"/>
    <x v="3137"/>
    <x v="1078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x v="3132"/>
    <n v="1489591807"/>
    <b v="0"/>
    <n v="0"/>
    <b v="0"/>
    <s v="theater/plays"/>
    <n v="0"/>
    <n v="0"/>
    <x v="1"/>
    <s v="plays"/>
    <d v="2017-04-03T15:30:07"/>
    <x v="3138"/>
    <x v="1073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x v="3133"/>
    <n v="1487485760"/>
    <b v="0"/>
    <n v="6"/>
    <b v="0"/>
    <s v="theater/plays"/>
    <n v="5.4"/>
    <n v="450"/>
    <x v="1"/>
    <s v="plays"/>
    <d v="2017-03-25T04:33:00"/>
    <x v="3139"/>
    <x v="1079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x v="3134"/>
    <n v="1488993303"/>
    <b v="0"/>
    <n v="4"/>
    <b v="0"/>
    <s v="theater/plays"/>
    <n v="0.96"/>
    <n v="24"/>
    <x v="1"/>
    <s v="plays"/>
    <d v="2017-04-07T16:15:03"/>
    <x v="3140"/>
    <x v="70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x v="3135"/>
    <n v="1488823488"/>
    <b v="0"/>
    <n v="8"/>
    <b v="0"/>
    <s v="theater/plays"/>
    <n v="51.6"/>
    <n v="32.25"/>
    <x v="1"/>
    <s v="plays"/>
    <d v="2017-04-16T20:00:00"/>
    <x v="3141"/>
    <x v="108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x v="3136"/>
    <n v="1487333939"/>
    <b v="0"/>
    <n v="3"/>
    <b v="0"/>
    <s v="theater/plays"/>
    <n v="1.6363636363636365"/>
    <n v="15"/>
    <x v="1"/>
    <s v="plays"/>
    <d v="2017-03-19T11:18:59"/>
    <x v="3142"/>
    <x v="22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x v="3137"/>
    <n v="1489480556"/>
    <b v="0"/>
    <n v="0"/>
    <b v="0"/>
    <s v="theater/plays"/>
    <n v="0"/>
    <n v="0"/>
    <x v="1"/>
    <s v="plays"/>
    <d v="2017-04-09T08:35:56"/>
    <x v="3143"/>
    <x v="48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x v="3138"/>
    <n v="1488459307"/>
    <b v="0"/>
    <n v="30"/>
    <b v="0"/>
    <s v="theater/plays"/>
    <n v="75.400000000000006"/>
    <n v="251.33333333333334"/>
    <x v="1"/>
    <s v="plays"/>
    <d v="2017-03-19T06:00:00"/>
    <x v="3144"/>
    <x v="1081"/>
  </r>
  <r>
    <n v="3145"/>
    <s v="Arlington's 1st Dinner Theatre"/>
    <s v="Dominion Theatre Company is the first community dinner theatre  to be established in Arlington TX."/>
    <x v="31"/>
    <n v="0"/>
    <x v="3"/>
    <s v="US"/>
    <s v="USD"/>
    <x v="3139"/>
    <n v="1485478734"/>
    <b v="0"/>
    <n v="0"/>
    <b v="0"/>
    <s v="theater/plays"/>
    <n v="0"/>
    <n v="0"/>
    <x v="1"/>
    <s v="plays"/>
    <d v="2017-03-27T23:58:54"/>
    <x v="3145"/>
    <x v="82"/>
  </r>
  <r>
    <n v="3146"/>
    <s v="SoÃ±Ã© una ciudad amurallada"/>
    <s v="Somos... Podemos... Amamos... Nuestra muralla, nuestra utopÃ­a. Que el amor sea el lÃ­mite"/>
    <x v="63"/>
    <n v="5250"/>
    <x v="3"/>
    <s v="MX"/>
    <s v="MXN"/>
    <x v="3140"/>
    <n v="1488471766"/>
    <b v="0"/>
    <n v="12"/>
    <b v="0"/>
    <s v="theater/plays"/>
    <n v="10.5"/>
    <n v="437.5"/>
    <x v="1"/>
    <s v="plays"/>
    <d v="2017-04-16T15:22:46"/>
    <x v="3146"/>
    <x v="36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x v="3141"/>
    <n v="1411859755"/>
    <b v="1"/>
    <n v="213"/>
    <b v="1"/>
    <s v="theater/plays"/>
    <n v="117.52499999999999"/>
    <n v="110.35211267605634"/>
    <x v="1"/>
    <s v="plays"/>
    <d v="2014-11-07T00:15:55"/>
    <x v="3147"/>
    <x v="201"/>
  </r>
  <r>
    <n v="3148"/>
    <s v="The Aurora Project: A Sci-Fi Epic by Bella Poynton"/>
    <s v="Help fund The Aurora Project, an immersive science fiction epic."/>
    <x v="40"/>
    <n v="2361"/>
    <x v="0"/>
    <s v="US"/>
    <s v="USD"/>
    <x v="3142"/>
    <n v="1410278284"/>
    <b v="1"/>
    <n v="57"/>
    <b v="1"/>
    <s v="theater/plays"/>
    <n v="131.16666666666669"/>
    <n v="41.421052631578945"/>
    <x v="1"/>
    <s v="plays"/>
    <d v="2014-10-01T04:00:00"/>
    <x v="3148"/>
    <x v="1082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x v="3143"/>
    <n v="1352766300"/>
    <b v="1"/>
    <n v="25"/>
    <b v="1"/>
    <s v="theater/plays"/>
    <n v="104"/>
    <n v="52"/>
    <x v="1"/>
    <s v="plays"/>
    <d v="2012-12-07T02:00:00"/>
    <x v="3149"/>
    <x v="108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x v="3144"/>
    <n v="1288160403"/>
    <b v="1"/>
    <n v="104"/>
    <b v="1"/>
    <s v="theater/plays"/>
    <n v="101"/>
    <n v="33.990384615384613"/>
    <x v="1"/>
    <s v="plays"/>
    <d v="2011-01-25T04:00:00"/>
    <x v="3150"/>
    <x v="1084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x v="3145"/>
    <n v="1407787774"/>
    <b v="1"/>
    <n v="34"/>
    <b v="1"/>
    <s v="theater/plays"/>
    <n v="100.4"/>
    <n v="103.35294117647059"/>
    <x v="1"/>
    <s v="plays"/>
    <d v="2014-09-10T20:09:34"/>
    <x v="3151"/>
    <x v="1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x v="3146"/>
    <n v="1380833367"/>
    <b v="1"/>
    <n v="67"/>
    <b v="1"/>
    <s v="theater/plays"/>
    <n v="105.95454545454545"/>
    <n v="34.791044776119406"/>
    <x v="1"/>
    <s v="plays"/>
    <d v="2013-11-02T20:49:27"/>
    <x v="3152"/>
    <x v="1"/>
  </r>
  <r>
    <n v="3153"/>
    <s v="Terminator the Second"/>
    <s v="A stage production of Terminator 2: Judgment Day, composed entirely of the words of William Shakespeare"/>
    <x v="9"/>
    <n v="10067.5"/>
    <x v="0"/>
    <s v="US"/>
    <s v="USD"/>
    <x v="3147"/>
    <n v="1301542937"/>
    <b v="1"/>
    <n v="241"/>
    <b v="1"/>
    <s v="theater/plays"/>
    <n v="335.58333333333337"/>
    <n v="41.773858921161825"/>
    <x v="1"/>
    <s v="plays"/>
    <d v="2011-05-01T04:59:00"/>
    <x v="3153"/>
    <x v="1085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x v="3148"/>
    <n v="1330722058"/>
    <b v="1"/>
    <n v="123"/>
    <b v="1"/>
    <s v="theater/plays"/>
    <n v="112.92857142857142"/>
    <n v="64.268292682926827"/>
    <x v="1"/>
    <s v="plays"/>
    <d v="2012-04-01T20:00:58"/>
    <x v="3154"/>
    <x v="22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x v="3149"/>
    <n v="1353412725"/>
    <b v="1"/>
    <n v="302"/>
    <b v="1"/>
    <s v="theater/plays"/>
    <n v="188.50460000000001"/>
    <n v="31.209370860927152"/>
    <x v="1"/>
    <s v="plays"/>
    <d v="2012-12-20T11:58:45"/>
    <x v="3155"/>
    <x v="1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x v="3150"/>
    <n v="1335567144"/>
    <b v="1"/>
    <n v="89"/>
    <b v="1"/>
    <s v="theater/plays"/>
    <n v="101.81818181818181"/>
    <n v="62.921348314606739"/>
    <x v="1"/>
    <s v="plays"/>
    <d v="2012-06-01T22:52:24"/>
    <x v="3156"/>
    <x v="6"/>
  </r>
  <r>
    <n v="3157"/>
    <s v="Summer FourPlay"/>
    <s v="Four Directors.  Four One Acts.  Four Genres.  For You."/>
    <x v="23"/>
    <n v="4040"/>
    <x v="0"/>
    <s v="US"/>
    <s v="USD"/>
    <x v="3151"/>
    <n v="1404932105"/>
    <b v="1"/>
    <n v="41"/>
    <b v="1"/>
    <s v="theater/plays"/>
    <n v="101"/>
    <n v="98.536585365853654"/>
    <x v="1"/>
    <s v="plays"/>
    <d v="2014-07-19T05:00:00"/>
    <x v="3157"/>
    <x v="1086"/>
  </r>
  <r>
    <n v="3158"/>
    <s v="Nursery Crimes"/>
    <s v="A 40s crime-noir play using nursery rhyme characters."/>
    <x v="10"/>
    <n v="5700"/>
    <x v="0"/>
    <s v="US"/>
    <s v="USD"/>
    <x v="3152"/>
    <n v="1371931752"/>
    <b v="1"/>
    <n v="69"/>
    <b v="1"/>
    <s v="theater/plays"/>
    <n v="113.99999999999999"/>
    <n v="82.608695652173907"/>
    <x v="1"/>
    <s v="plays"/>
    <d v="2013-07-22T20:09:12"/>
    <x v="3158"/>
    <x v="1"/>
  </r>
  <r>
    <n v="3159"/>
    <s v="Waxwing: A New Play"/>
    <s v="WAXWING is an exciting new world premiere of mythic (perhaps even apocalyptic!) proportions."/>
    <x v="15"/>
    <n v="2002.22"/>
    <x v="0"/>
    <s v="US"/>
    <s v="USD"/>
    <x v="3153"/>
    <n v="1323221761"/>
    <b v="1"/>
    <n v="52"/>
    <b v="1"/>
    <s v="theater/plays"/>
    <n v="133.48133333333334"/>
    <n v="38.504230769230773"/>
    <x v="1"/>
    <s v="plays"/>
    <d v="2012-01-18T23:00:00"/>
    <x v="3159"/>
    <x v="1087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x v="3154"/>
    <n v="1405923687"/>
    <b v="1"/>
    <n v="57"/>
    <b v="1"/>
    <s v="theater/plays"/>
    <n v="101.53333333333335"/>
    <n v="80.15789473684211"/>
    <x v="1"/>
    <s v="plays"/>
    <d v="2014-08-13T04:59:00"/>
    <x v="3160"/>
    <x v="1088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x v="3155"/>
    <n v="1410785522"/>
    <b v="1"/>
    <n v="74"/>
    <b v="1"/>
    <s v="theater/plays"/>
    <n v="105.1"/>
    <n v="28.405405405405407"/>
    <x v="1"/>
    <s v="plays"/>
    <d v="2014-10-15T12:52:02"/>
    <x v="3161"/>
    <x v="1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x v="3156"/>
    <n v="1402331262"/>
    <b v="1"/>
    <n v="63"/>
    <b v="1"/>
    <s v="theater/plays"/>
    <n v="127.15"/>
    <n v="80.730158730158735"/>
    <x v="1"/>
    <s v="plays"/>
    <d v="2014-07-07T02:00:00"/>
    <x v="3162"/>
    <x v="1089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x v="3157"/>
    <n v="1400263525"/>
    <b v="1"/>
    <n v="72"/>
    <b v="1"/>
    <s v="theater/plays"/>
    <n v="111.15384615384616"/>
    <n v="200.69444444444446"/>
    <x v="1"/>
    <s v="plays"/>
    <d v="2014-06-15T18:05:25"/>
    <x v="3163"/>
    <x v="1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x v="3158"/>
    <n v="1399490415"/>
    <b v="1"/>
    <n v="71"/>
    <b v="1"/>
    <s v="theater/plays"/>
    <n v="106.76"/>
    <n v="37.591549295774648"/>
    <x v="1"/>
    <s v="plays"/>
    <d v="2014-06-09T19:20:15"/>
    <x v="3164"/>
    <x v="157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x v="73"/>
    <n v="1302493760"/>
    <b v="1"/>
    <n v="21"/>
    <b v="1"/>
    <s v="theater/plays"/>
    <n v="162.66666666666666"/>
    <n v="58.095238095238095"/>
    <x v="1"/>
    <s v="plays"/>
    <d v="2011-05-03T03:59:00"/>
    <x v="3165"/>
    <x v="109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x v="3159"/>
    <n v="1414514153"/>
    <b v="1"/>
    <n v="930"/>
    <b v="1"/>
    <s v="theater/plays"/>
    <n v="160.22808571428573"/>
    <n v="60.300892473118282"/>
    <x v="1"/>
    <s v="plays"/>
    <d v="2014-11-26T07:59:00"/>
    <x v="3166"/>
    <x v="1091"/>
  </r>
  <r>
    <n v="3167"/>
    <s v="Destiny is Judd Nelson: a new play at FringeNYC"/>
    <s v="What is destiny? Explore it with us this August at FringeNYC."/>
    <x v="9"/>
    <n v="3485"/>
    <x v="0"/>
    <s v="US"/>
    <s v="USD"/>
    <x v="3160"/>
    <n v="1405743181"/>
    <b v="1"/>
    <n v="55"/>
    <b v="1"/>
    <s v="theater/plays"/>
    <n v="116.16666666666666"/>
    <n v="63.363636363636367"/>
    <x v="1"/>
    <s v="plays"/>
    <d v="2014-08-02T04:13:01"/>
    <x v="3167"/>
    <x v="60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x v="3161"/>
    <n v="1399948353"/>
    <b v="1"/>
    <n v="61"/>
    <b v="1"/>
    <s v="theater/plays"/>
    <n v="124.2"/>
    <n v="50.901639344262293"/>
    <x v="1"/>
    <s v="plays"/>
    <d v="2014-06-13T22:00:00"/>
    <x v="3168"/>
    <x v="1092"/>
  </r>
  <r>
    <n v="3169"/>
    <s v="The Window"/>
    <s v="We're bringing The Window to the Cherry Lane Theater in January 2014."/>
    <x v="6"/>
    <n v="8241"/>
    <x v="0"/>
    <s v="US"/>
    <s v="USD"/>
    <x v="3162"/>
    <n v="1384364561"/>
    <b v="1"/>
    <n v="82"/>
    <b v="1"/>
    <s v="theater/plays"/>
    <n v="103.01249999999999"/>
    <n v="100.5"/>
    <x v="1"/>
    <s v="plays"/>
    <d v="2013-12-13T04:59:00"/>
    <x v="3169"/>
    <x v="1093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x v="3163"/>
    <n v="1401414944"/>
    <b v="1"/>
    <n v="71"/>
    <b v="1"/>
    <s v="theater/plays"/>
    <n v="112.25"/>
    <n v="31.619718309859156"/>
    <x v="1"/>
    <s v="plays"/>
    <d v="2014-07-02T04:00:00"/>
    <x v="3170"/>
    <x v="1094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x v="3164"/>
    <n v="1459953358"/>
    <b v="1"/>
    <n v="117"/>
    <b v="1"/>
    <s v="theater/plays"/>
    <n v="108.8142857142857"/>
    <n v="65.102564102564102"/>
    <x v="1"/>
    <s v="plays"/>
    <d v="2016-05-06T14:35:58"/>
    <x v="3171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x v="3165"/>
    <n v="1326648668"/>
    <b v="1"/>
    <n v="29"/>
    <b v="1"/>
    <s v="theater/plays"/>
    <n v="114.99999999999999"/>
    <n v="79.310344827586206"/>
    <x v="1"/>
    <s v="plays"/>
    <d v="2012-02-14T17:31:08"/>
    <x v="3172"/>
    <x v="1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x v="3166"/>
    <n v="1409173492"/>
    <b v="1"/>
    <n v="74"/>
    <b v="1"/>
    <s v="theater/plays"/>
    <n v="103"/>
    <n v="139.18918918918919"/>
    <x v="1"/>
    <s v="plays"/>
    <d v="2014-09-26T21:04:52"/>
    <x v="3173"/>
    <x v="1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x v="3167"/>
    <n v="1407789908"/>
    <b v="1"/>
    <n v="23"/>
    <b v="1"/>
    <s v="theater/plays"/>
    <n v="101.13333333333334"/>
    <n v="131.91304347826087"/>
    <x v="1"/>
    <s v="plays"/>
    <d v="2014-08-25T20:45:08"/>
    <x v="3174"/>
    <x v="60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x v="3168"/>
    <n v="1292793427"/>
    <b v="1"/>
    <n v="60"/>
    <b v="1"/>
    <s v="theater/plays"/>
    <n v="109.55999999999999"/>
    <n v="91.3"/>
    <x v="1"/>
    <s v="plays"/>
    <d v="2011-02-17T21:17:07"/>
    <x v="3175"/>
    <x v="14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x v="3169"/>
    <n v="1374531631"/>
    <b v="1"/>
    <n v="55"/>
    <b v="1"/>
    <s v="theater/plays"/>
    <n v="114.8421052631579"/>
    <n v="39.672727272727272"/>
    <x v="1"/>
    <s v="plays"/>
    <d v="2013-08-18T15:00:00"/>
    <x v="3176"/>
    <x v="1095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x v="3170"/>
    <n v="1400774409"/>
    <b v="1"/>
    <n v="51"/>
    <b v="1"/>
    <s v="theater/plays"/>
    <n v="117.39999999999999"/>
    <n v="57.549019607843135"/>
    <x v="1"/>
    <s v="plays"/>
    <d v="2014-06-21T16:00:09"/>
    <x v="3177"/>
    <x v="1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x v="3171"/>
    <n v="1402929075"/>
    <b v="1"/>
    <n v="78"/>
    <b v="1"/>
    <s v="theater/plays"/>
    <n v="171.73333333333335"/>
    <n v="33.025641025641029"/>
    <x v="1"/>
    <s v="plays"/>
    <d v="2014-07-16T14:31:15"/>
    <x v="3178"/>
    <x v="1"/>
  </r>
  <r>
    <n v="3179"/>
    <s v="I Do Wonder"/>
    <s v="A Sci-fi play in several vignettes that will narrate an alternate history in the mid-20th century."/>
    <x v="285"/>
    <n v="4794.82"/>
    <x v="0"/>
    <s v="US"/>
    <s v="USD"/>
    <x v="3172"/>
    <n v="1365699071"/>
    <b v="1"/>
    <n v="62"/>
    <b v="1"/>
    <s v="theater/plays"/>
    <n v="114.16238095238094"/>
    <n v="77.335806451612896"/>
    <x v="1"/>
    <s v="plays"/>
    <d v="2013-05-06T16:51:11"/>
    <x v="3179"/>
    <x v="36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x v="3173"/>
    <n v="1400666049"/>
    <b v="1"/>
    <n v="45"/>
    <b v="1"/>
    <s v="theater/plays"/>
    <n v="119.75"/>
    <n v="31.933333333333334"/>
    <x v="1"/>
    <s v="plays"/>
    <d v="2014-06-20T09:54:09"/>
    <x v="3180"/>
    <x v="1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x v="3174"/>
    <n v="1400570787"/>
    <b v="1"/>
    <n v="15"/>
    <b v="1"/>
    <s v="theater/plays"/>
    <n v="109.00000000000001"/>
    <n v="36.333333333333336"/>
    <x v="1"/>
    <s v="plays"/>
    <d v="2014-06-15T16:00:00"/>
    <x v="3181"/>
    <x v="1096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x v="3175"/>
    <n v="1323211621"/>
    <b v="1"/>
    <n v="151"/>
    <b v="1"/>
    <s v="theater/plays"/>
    <n v="100.88571428571429"/>
    <n v="46.768211920529801"/>
    <x v="1"/>
    <s v="plays"/>
    <d v="2012-01-31T17:00:00"/>
    <x v="3182"/>
    <x v="1097"/>
  </r>
  <r>
    <n v="3183"/>
    <s v="The Seagull on The River"/>
    <s v="Anton Chekhov's The Seagull. An outdoor Amphitheater in Manhattan. Trees. A River. Daybreak."/>
    <x v="30"/>
    <n v="2725"/>
    <x v="0"/>
    <s v="US"/>
    <s v="USD"/>
    <x v="3176"/>
    <n v="1375729469"/>
    <b v="1"/>
    <n v="68"/>
    <b v="1"/>
    <s v="theater/plays"/>
    <n v="109.00000000000001"/>
    <n v="40.073529411764703"/>
    <x v="1"/>
    <s v="plays"/>
    <d v="2013-08-23T19:04:29"/>
    <x v="3183"/>
    <x v="18"/>
  </r>
  <r>
    <n v="3184"/>
    <s v="Equus at Frenetic Theatre"/>
    <s v="Equus is the story of a psychiatrist treating a teenaged boy who blinds six horses with a metal spike."/>
    <x v="270"/>
    <n v="4610"/>
    <x v="0"/>
    <s v="US"/>
    <s v="USD"/>
    <x v="3177"/>
    <n v="1401666631"/>
    <b v="1"/>
    <n v="46"/>
    <b v="1"/>
    <s v="theater/plays"/>
    <n v="107.20930232558139"/>
    <n v="100.21739130434783"/>
    <x v="1"/>
    <s v="plays"/>
    <d v="2014-07-01T23:50:31"/>
    <x v="3184"/>
    <x v="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x v="3178"/>
    <n v="1404948441"/>
    <b v="1"/>
    <n v="24"/>
    <b v="1"/>
    <s v="theater/plays"/>
    <n v="100"/>
    <n v="41.666666666666664"/>
    <x v="1"/>
    <s v="plays"/>
    <d v="2014-07-16T23:27:21"/>
    <x v="3185"/>
    <x v="410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x v="3179"/>
    <n v="1408313438"/>
    <b v="1"/>
    <n v="70"/>
    <b v="1"/>
    <s v="theater/plays"/>
    <n v="102.18750000000001"/>
    <n v="46.714285714285715"/>
    <x v="1"/>
    <s v="plays"/>
    <d v="2014-09-16T21:00:00"/>
    <x v="3186"/>
    <x v="1098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x v="3180"/>
    <n v="1405439973"/>
    <b v="1"/>
    <n v="244"/>
    <b v="1"/>
    <s v="theater/plays"/>
    <n v="116.29333333333334"/>
    <n v="71.491803278688522"/>
    <x v="1"/>
    <s v="plays"/>
    <d v="2014-08-04T15:59:33"/>
    <x v="3187"/>
    <x v="52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x v="3181"/>
    <n v="1432115902"/>
    <b v="0"/>
    <n v="9"/>
    <b v="0"/>
    <s v="theater/musical"/>
    <n v="65"/>
    <n v="14.444444444444445"/>
    <x v="1"/>
    <s v="musical"/>
    <d v="2015-06-10T09:58:22"/>
    <x v="3188"/>
    <x v="3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x v="3182"/>
    <n v="1429863532"/>
    <b v="0"/>
    <n v="19"/>
    <b v="0"/>
    <s v="theater/musical"/>
    <n v="12.327272727272726"/>
    <n v="356.84210526315792"/>
    <x v="1"/>
    <s v="musical"/>
    <d v="2015-05-24T08:18:52"/>
    <x v="3189"/>
    <x v="1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x v="3183"/>
    <n v="1478662675"/>
    <b v="0"/>
    <n v="0"/>
    <b v="0"/>
    <s v="theater/musical"/>
    <n v="0"/>
    <n v="0"/>
    <x v="1"/>
    <s v="musical"/>
    <d v="2016-12-09T04:37:55"/>
    <x v="3190"/>
    <x v="13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x v="3184"/>
    <n v="1466186869"/>
    <b v="0"/>
    <n v="4"/>
    <b v="0"/>
    <s v="theater/musical"/>
    <n v="4.0266666666666664"/>
    <n v="37.75"/>
    <x v="1"/>
    <s v="musical"/>
    <d v="2016-08-16T18:07:49"/>
    <x v="3191"/>
    <x v="14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x v="3185"/>
    <n v="1421274859"/>
    <b v="0"/>
    <n v="8"/>
    <b v="0"/>
    <s v="theater/musical"/>
    <n v="1.02"/>
    <n v="12.75"/>
    <x v="1"/>
    <s v="musical"/>
    <d v="2015-02-28T22:00:00"/>
    <x v="3192"/>
    <x v="1099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x v="3186"/>
    <n v="1420586056"/>
    <b v="0"/>
    <n v="24"/>
    <b v="0"/>
    <s v="theater/musical"/>
    <n v="11.74"/>
    <n v="24.458333333333332"/>
    <x v="1"/>
    <s v="musical"/>
    <d v="2015-02-20T23:14:16"/>
    <x v="3193"/>
    <x v="2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x v="3187"/>
    <n v="1435368598"/>
    <b v="0"/>
    <n v="0"/>
    <b v="0"/>
    <s v="theater/musical"/>
    <n v="0"/>
    <n v="0"/>
    <x v="1"/>
    <s v="musical"/>
    <d v="2015-07-27T01:29:58"/>
    <x v="3194"/>
    <x v="1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x v="3188"/>
    <n v="1421158542"/>
    <b v="0"/>
    <n v="39"/>
    <b v="0"/>
    <s v="theater/musical"/>
    <n v="59.142857142857139"/>
    <n v="53.07692307692308"/>
    <x v="1"/>
    <s v="musical"/>
    <d v="2015-02-12T14:15:42"/>
    <x v="3195"/>
    <x v="1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x v="3189"/>
    <n v="1433254875"/>
    <b v="0"/>
    <n v="6"/>
    <b v="0"/>
    <s v="theater/musical"/>
    <n v="0.06"/>
    <n v="300"/>
    <x v="1"/>
    <s v="musical"/>
    <d v="2015-08-01T14:00:00"/>
    <x v="3196"/>
    <x v="1100"/>
  </r>
  <r>
    <n v="3197"/>
    <s v="Mirror, mirror on the wall"/>
    <s v="This years most important stage project for young artists in our region. www.ungespor.no"/>
    <x v="3"/>
    <n v="1145"/>
    <x v="2"/>
    <s v="NO"/>
    <s v="NOK"/>
    <x v="3190"/>
    <n v="1420458618"/>
    <b v="0"/>
    <n v="4"/>
    <b v="0"/>
    <s v="theater/musical"/>
    <n v="11.450000000000001"/>
    <n v="286.25"/>
    <x v="1"/>
    <s v="musical"/>
    <d v="2015-02-04T11:50:18"/>
    <x v="3197"/>
    <x v="1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x v="3191"/>
    <n v="1420798277"/>
    <b v="0"/>
    <n v="3"/>
    <b v="0"/>
    <s v="theater/musical"/>
    <n v="0.36666666666666664"/>
    <n v="36.666666666666664"/>
    <x v="1"/>
    <s v="musical"/>
    <d v="2015-02-16T10:11:17"/>
    <x v="3198"/>
    <x v="376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x v="3192"/>
    <n v="1407435418"/>
    <b v="0"/>
    <n v="53"/>
    <b v="0"/>
    <s v="theater/musical"/>
    <n v="52.16"/>
    <n v="49.20754716981132"/>
    <x v="1"/>
    <s v="musical"/>
    <d v="2014-09-06T21:00:00"/>
    <x v="3199"/>
    <x v="1101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x v="3193"/>
    <n v="1459410101"/>
    <b v="0"/>
    <n v="1"/>
    <b v="0"/>
    <s v="theater/musical"/>
    <n v="2E-3"/>
    <n v="1"/>
    <x v="1"/>
    <s v="musical"/>
    <d v="2016-04-30T05:34:00"/>
    <x v="3200"/>
    <x v="110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x v="3194"/>
    <n v="1407695077"/>
    <b v="0"/>
    <n v="2"/>
    <b v="0"/>
    <s v="theater/musical"/>
    <n v="1.25"/>
    <n v="12.5"/>
    <x v="1"/>
    <s v="musical"/>
    <d v="2014-08-31T18:24:37"/>
    <x v="3201"/>
    <x v="31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x v="3195"/>
    <n v="1445027346"/>
    <b v="0"/>
    <n v="25"/>
    <b v="0"/>
    <s v="theater/musical"/>
    <n v="54.52"/>
    <n v="109.04"/>
    <x v="1"/>
    <s v="musical"/>
    <d v="2015-12-14T05:59:00"/>
    <x v="3202"/>
    <x v="1103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x v="3196"/>
    <n v="1440632622"/>
    <b v="0"/>
    <n v="6"/>
    <b v="0"/>
    <s v="theater/musical"/>
    <n v="25"/>
    <n v="41.666666666666664"/>
    <x v="1"/>
    <s v="musical"/>
    <d v="2015-09-25T23:43:42"/>
    <x v="3203"/>
    <x v="1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x v="3197"/>
    <n v="1434558479"/>
    <b v="0"/>
    <n v="0"/>
    <b v="0"/>
    <s v="theater/musical"/>
    <n v="0"/>
    <n v="0"/>
    <x v="1"/>
    <s v="musical"/>
    <d v="2015-07-17T16:14:00"/>
    <x v="3204"/>
    <x v="1104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x v="3198"/>
    <n v="1427878772"/>
    <b v="0"/>
    <n v="12"/>
    <b v="0"/>
    <s v="theater/musical"/>
    <n v="3.4125000000000001"/>
    <n v="22.75"/>
    <x v="1"/>
    <s v="musical"/>
    <d v="2015-05-01T08:59:32"/>
    <x v="3205"/>
    <x v="1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x v="3199"/>
    <n v="1440052651"/>
    <b v="0"/>
    <n v="0"/>
    <b v="0"/>
    <s v="theater/musical"/>
    <n v="0"/>
    <n v="0"/>
    <x v="1"/>
    <s v="musical"/>
    <d v="2015-09-19T06:37:31"/>
    <x v="3206"/>
    <x v="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x v="3200"/>
    <n v="1424587207"/>
    <b v="0"/>
    <n v="36"/>
    <b v="0"/>
    <s v="theater/musical"/>
    <n v="46.36363636363636"/>
    <n v="70.833333333333329"/>
    <x v="1"/>
    <s v="musical"/>
    <d v="2015-04-23T05:40:07"/>
    <x v="3207"/>
    <x v="102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x v="3201"/>
    <n v="1404743477"/>
    <b v="1"/>
    <n v="82"/>
    <b v="1"/>
    <s v="theater/plays"/>
    <n v="103.49999999999999"/>
    <n v="63.109756097560975"/>
    <x v="1"/>
    <s v="plays"/>
    <d v="2014-07-28T14:31:17"/>
    <x v="3208"/>
    <x v="3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x v="3202"/>
    <n v="1400512658"/>
    <b v="1"/>
    <n v="226"/>
    <b v="1"/>
    <s v="theater/plays"/>
    <n v="119.32315789473684"/>
    <n v="50.157964601769912"/>
    <x v="1"/>
    <s v="plays"/>
    <d v="2014-06-20T23:00:00"/>
    <x v="3209"/>
    <x v="1105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x v="3203"/>
    <n v="1334442519"/>
    <b v="1"/>
    <n v="60"/>
    <b v="1"/>
    <s v="theater/plays"/>
    <n v="125.76666666666667"/>
    <n v="62.883333333333333"/>
    <x v="1"/>
    <s v="plays"/>
    <d v="2012-06-01T03:59:00"/>
    <x v="3210"/>
    <x v="110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x v="3204"/>
    <n v="1405346680"/>
    <b v="1"/>
    <n v="322"/>
    <b v="1"/>
    <s v="theater/plays"/>
    <n v="119.74347826086958"/>
    <n v="85.531055900621112"/>
    <x v="1"/>
    <s v="plays"/>
    <d v="2014-08-15T02:00:00"/>
    <x v="3211"/>
    <x v="1107"/>
  </r>
  <r>
    <n v="3212"/>
    <s v="Campo Maldito"/>
    <s v="Help us bring our production of Campo Maldito to New York AND San Francisco!"/>
    <x v="23"/>
    <n v="5050"/>
    <x v="0"/>
    <s v="US"/>
    <s v="USD"/>
    <x v="3205"/>
    <n v="1404932751"/>
    <b v="1"/>
    <n v="94"/>
    <b v="1"/>
    <s v="theater/plays"/>
    <n v="126.25"/>
    <n v="53.723404255319146"/>
    <x v="1"/>
    <s v="plays"/>
    <d v="2014-08-08T19:05:51"/>
    <x v="3212"/>
    <x v="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x v="3206"/>
    <n v="1434478759"/>
    <b v="1"/>
    <n v="47"/>
    <b v="1"/>
    <s v="theater/plays"/>
    <n v="100.11666666666667"/>
    <n v="127.80851063829788"/>
    <x v="1"/>
    <s v="plays"/>
    <d v="2015-07-26T18:19:19"/>
    <x v="3213"/>
    <x v="4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x v="3207"/>
    <n v="1448823673"/>
    <b v="1"/>
    <n v="115"/>
    <b v="1"/>
    <s v="theater/plays"/>
    <n v="102.13333333333334"/>
    <n v="106.57391304347826"/>
    <x v="1"/>
    <s v="plays"/>
    <d v="2016-01-05T23:55:00"/>
    <x v="3214"/>
    <x v="1108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x v="3208"/>
    <n v="1438617471"/>
    <b v="1"/>
    <n v="134"/>
    <b v="1"/>
    <s v="theater/plays"/>
    <n v="100.35142857142858"/>
    <n v="262.11194029850748"/>
    <x v="1"/>
    <s v="plays"/>
    <d v="2015-09-10T03:59:00"/>
    <x v="3215"/>
    <x v="1109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x v="3209"/>
    <n v="1433934371"/>
    <b v="1"/>
    <n v="35"/>
    <b v="1"/>
    <s v="theater/plays"/>
    <n v="100.05"/>
    <n v="57.171428571428571"/>
    <x v="1"/>
    <s v="plays"/>
    <d v="2015-07-11T14:30:00"/>
    <x v="3216"/>
    <x v="1110"/>
  </r>
  <r>
    <n v="3217"/>
    <s v="Wake Up Call @ IRT Theater"/>
    <s v="Wake Up Call is a comedic play about a group of hotel employees working on Christmas Eve."/>
    <x v="37"/>
    <n v="5221"/>
    <x v="0"/>
    <s v="US"/>
    <s v="USD"/>
    <x v="3210"/>
    <n v="1475672784"/>
    <b v="1"/>
    <n v="104"/>
    <b v="1"/>
    <s v="theater/plays"/>
    <n v="116.02222222222223"/>
    <n v="50.20192307692308"/>
    <x v="1"/>
    <s v="plays"/>
    <d v="2016-11-04T13:06:24"/>
    <x v="3217"/>
    <x v="1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x v="3211"/>
    <n v="1417132986"/>
    <b v="1"/>
    <n v="184"/>
    <b v="1"/>
    <s v="theater/plays"/>
    <n v="102.1"/>
    <n v="66.586956521739125"/>
    <x v="1"/>
    <s v="plays"/>
    <d v="2014-12-31T00:00:00"/>
    <x v="3218"/>
    <x v="1111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x v="3212"/>
    <n v="1424043347"/>
    <b v="1"/>
    <n v="119"/>
    <b v="1"/>
    <s v="theater/plays"/>
    <n v="100.11000000000001"/>
    <n v="168.25210084033614"/>
    <x v="1"/>
    <s v="plays"/>
    <d v="2015-03-22T22:35:47"/>
    <x v="3219"/>
    <x v="863"/>
  </r>
  <r>
    <n v="3220"/>
    <s v="Burners"/>
    <s v="A sci-fi thriller for the stage opening March 10 in Los Angeles."/>
    <x v="36"/>
    <n v="15126"/>
    <x v="0"/>
    <s v="US"/>
    <s v="USD"/>
    <x v="3213"/>
    <n v="1486411204"/>
    <b v="1"/>
    <n v="59"/>
    <b v="1"/>
    <s v="theater/plays"/>
    <n v="100.84"/>
    <n v="256.37288135593218"/>
    <x v="1"/>
    <s v="plays"/>
    <d v="2017-03-12T21:00:00"/>
    <x v="3220"/>
    <x v="1112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x v="3214"/>
    <n v="1433090603"/>
    <b v="1"/>
    <n v="113"/>
    <b v="1"/>
    <s v="theater/plays"/>
    <n v="103.42499999999998"/>
    <n v="36.610619469026545"/>
    <x v="1"/>
    <s v="plays"/>
    <d v="2015-07-05T16:43:23"/>
    <x v="3221"/>
    <x v="6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x v="3215"/>
    <n v="1443016697"/>
    <b v="1"/>
    <n v="84"/>
    <b v="1"/>
    <s v="theater/plays"/>
    <n v="124.8"/>
    <n v="37.142857142857146"/>
    <x v="1"/>
    <s v="plays"/>
    <d v="2015-10-24T21:29:00"/>
    <x v="3222"/>
    <x v="1113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x v="3216"/>
    <n v="1437508976"/>
    <b v="1"/>
    <n v="74"/>
    <b v="1"/>
    <s v="theater/plays"/>
    <n v="109.51612903225806"/>
    <n v="45.878378378378379"/>
    <x v="1"/>
    <s v="plays"/>
    <d v="2015-08-20T20:02:56"/>
    <x v="3223"/>
    <x v="1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x v="3217"/>
    <n v="1479932713"/>
    <b v="1"/>
    <n v="216"/>
    <b v="1"/>
    <s v="theater/plays"/>
    <n v="102.03333333333333"/>
    <n v="141.71296296296296"/>
    <x v="1"/>
    <s v="plays"/>
    <d v="2017-01-10T05:00:00"/>
    <x v="3224"/>
    <x v="1114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x v="3218"/>
    <n v="1463145938"/>
    <b v="1"/>
    <n v="39"/>
    <b v="1"/>
    <s v="theater/plays"/>
    <n v="102.35000000000001"/>
    <n v="52.487179487179489"/>
    <x v="1"/>
    <s v="plays"/>
    <d v="2016-06-03T21:00:00"/>
    <x v="3225"/>
    <x v="1115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x v="3219"/>
    <n v="1443621612"/>
    <b v="1"/>
    <n v="21"/>
    <b v="1"/>
    <s v="theater/plays"/>
    <n v="104.16666666666667"/>
    <n v="59.523809523809526"/>
    <x v="1"/>
    <s v="plays"/>
    <d v="2015-10-30T14:00:12"/>
    <x v="3226"/>
    <x v="1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x v="3220"/>
    <n v="1482095436"/>
    <b v="0"/>
    <n v="30"/>
    <b v="1"/>
    <s v="theater/plays"/>
    <n v="125"/>
    <n v="50"/>
    <x v="1"/>
    <s v="plays"/>
    <d v="2017-01-17T21:10:36"/>
    <x v="3227"/>
    <x v="1"/>
  </r>
  <r>
    <n v="3228"/>
    <s v="Hear Me Roar: A Season of Powerful Women"/>
    <s v="A Season of Powerful Women. A Season of Defiance."/>
    <x v="39"/>
    <n v="7164"/>
    <x v="0"/>
    <s v="US"/>
    <s v="USD"/>
    <x v="3221"/>
    <n v="1447606884"/>
    <b v="1"/>
    <n v="37"/>
    <b v="1"/>
    <s v="theater/plays"/>
    <n v="102.34285714285714"/>
    <n v="193.62162162162161"/>
    <x v="1"/>
    <s v="plays"/>
    <d v="2015-12-17T04:59:00"/>
    <x v="3228"/>
    <x v="1116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x v="3222"/>
    <n v="1413874798"/>
    <b v="1"/>
    <n v="202"/>
    <b v="1"/>
    <s v="theater/plays"/>
    <n v="107.86500000000001"/>
    <n v="106.79702970297029"/>
    <x v="1"/>
    <s v="plays"/>
    <d v="2014-11-20T07:59:58"/>
    <x v="3229"/>
    <x v="145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x v="341"/>
    <n v="1410840126"/>
    <b v="1"/>
    <n v="37"/>
    <b v="1"/>
    <s v="theater/plays"/>
    <n v="109.88461538461539"/>
    <n v="77.21621621621621"/>
    <x v="1"/>
    <s v="plays"/>
    <d v="2014-10-01T03:59:00"/>
    <x v="3230"/>
    <x v="1117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x v="3223"/>
    <n v="1458254347"/>
    <b v="0"/>
    <n v="28"/>
    <b v="1"/>
    <s v="theater/plays"/>
    <n v="161"/>
    <n v="57.5"/>
    <x v="1"/>
    <s v="plays"/>
    <d v="2016-04-16T22:39:07"/>
    <x v="3231"/>
    <x v="1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x v="3224"/>
    <n v="1459711917"/>
    <b v="1"/>
    <n v="26"/>
    <b v="1"/>
    <s v="theater/plays"/>
    <n v="131.20000000000002"/>
    <n v="50.46153846153846"/>
    <x v="1"/>
    <s v="plays"/>
    <d v="2016-05-04T03:59:00"/>
    <x v="3232"/>
    <x v="1118"/>
  </r>
  <r>
    <n v="3233"/>
    <s v="64 Squares"/>
    <s v="64 Squares is an autobiographical one-man exploration of the internal chess game played to reconcile relationships."/>
    <x v="10"/>
    <n v="5940"/>
    <x v="0"/>
    <s v="US"/>
    <s v="USD"/>
    <x v="3225"/>
    <n v="1485890355"/>
    <b v="0"/>
    <n v="61"/>
    <b v="1"/>
    <s v="theater/plays"/>
    <n v="118.8"/>
    <n v="97.377049180327873"/>
    <x v="1"/>
    <s v="plays"/>
    <d v="2017-03-02T19:19:15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x v="3226"/>
    <n v="1483124208"/>
    <b v="0"/>
    <n v="115"/>
    <b v="1"/>
    <s v="theater/plays"/>
    <n v="100.39275000000001"/>
    <n v="34.91921739130435"/>
    <x v="1"/>
    <s v="plays"/>
    <d v="2017-02-01T23:31:00"/>
    <x v="3234"/>
    <x v="1119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x v="3227"/>
    <n v="1464769251"/>
    <b v="1"/>
    <n v="181"/>
    <b v="1"/>
    <s v="theater/plays"/>
    <n v="103.20666666666666"/>
    <n v="85.530386740331494"/>
    <x v="1"/>
    <s v="plays"/>
    <d v="2016-07-01T08:20:51"/>
    <x v="3235"/>
    <x v="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x v="3228"/>
    <n v="1480370433"/>
    <b v="0"/>
    <n v="110"/>
    <b v="1"/>
    <s v="theater/plays"/>
    <n v="100.6"/>
    <n v="182.90909090909091"/>
    <x v="1"/>
    <s v="plays"/>
    <d v="2016-12-28T22:00:33"/>
    <x v="3236"/>
    <x v="1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x v="3229"/>
    <n v="1441452184"/>
    <b v="1"/>
    <n v="269"/>
    <b v="1"/>
    <s v="theater/plays"/>
    <n v="100.78754285714287"/>
    <n v="131.13620817843866"/>
    <x v="1"/>
    <s v="plays"/>
    <d v="2015-09-29T03:59:00"/>
    <x v="3237"/>
    <x v="112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x v="3230"/>
    <n v="1433160898"/>
    <b v="1"/>
    <n v="79"/>
    <b v="1"/>
    <s v="theater/plays"/>
    <n v="112.32142857142857"/>
    <n v="39.810126582278478"/>
    <x v="1"/>
    <s v="plays"/>
    <d v="2015-07-01T12:14:58"/>
    <x v="3238"/>
    <x v="1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x v="3231"/>
    <n v="1443665293"/>
    <b v="1"/>
    <n v="104"/>
    <b v="1"/>
    <s v="theater/plays"/>
    <n v="105.91914022517912"/>
    <n v="59.701730769230764"/>
    <x v="1"/>
    <s v="plays"/>
    <d v="2015-10-25T23:59:00"/>
    <x v="3239"/>
    <x v="112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x v="3232"/>
    <n v="1484843948"/>
    <b v="0"/>
    <n v="34"/>
    <b v="1"/>
    <s v="theater/plays"/>
    <n v="100.56666666666668"/>
    <n v="88.735294117647058"/>
    <x v="1"/>
    <s v="plays"/>
    <d v="2017-02-16T23:00:00"/>
    <x v="3240"/>
    <x v="1122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x v="3233"/>
    <n v="1410421670"/>
    <b v="1"/>
    <n v="167"/>
    <b v="1"/>
    <s v="theater/plays"/>
    <n v="115.30588235294117"/>
    <n v="58.688622754491021"/>
    <x v="1"/>
    <s v="plays"/>
    <d v="2014-10-14T06:59:00"/>
    <x v="3241"/>
    <x v="112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x v="3234"/>
    <n v="1408558092"/>
    <b v="1"/>
    <n v="183"/>
    <b v="1"/>
    <s v="theater/plays"/>
    <n v="127.30419999999999"/>
    <n v="69.56513661202186"/>
    <x v="1"/>
    <s v="plays"/>
    <d v="2014-09-19T18:08:12"/>
    <x v="3242"/>
    <x v="1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x v="3235"/>
    <n v="1442283562"/>
    <b v="1"/>
    <n v="71"/>
    <b v="1"/>
    <s v="theater/plays"/>
    <n v="102.83750000000001"/>
    <n v="115.87323943661971"/>
    <x v="1"/>
    <s v="plays"/>
    <d v="2015-10-09T00:00:00"/>
    <x v="3243"/>
    <x v="1124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x v="3236"/>
    <n v="1478018382"/>
    <b v="0"/>
    <n v="69"/>
    <b v="1"/>
    <s v="theater/plays"/>
    <n v="102.9375"/>
    <n v="23.869565217391305"/>
    <x v="1"/>
    <s v="plays"/>
    <d v="2016-12-01T17:39:42"/>
    <x v="3244"/>
    <x v="13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x v="3237"/>
    <n v="1431354258"/>
    <b v="0"/>
    <n v="270"/>
    <b v="1"/>
    <s v="theater/plays"/>
    <n v="104.3047619047619"/>
    <n v="81.125925925925927"/>
    <x v="1"/>
    <s v="plays"/>
    <d v="2015-06-12T02:00:00"/>
    <x v="3245"/>
    <x v="1125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x v="3238"/>
    <n v="1439551200"/>
    <b v="1"/>
    <n v="193"/>
    <b v="1"/>
    <s v="theater/plays"/>
    <n v="111.22000000000001"/>
    <n v="57.626943005181346"/>
    <x v="1"/>
    <s v="plays"/>
    <d v="2015-09-12T03:59:00"/>
    <x v="3246"/>
    <x v="112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x v="3239"/>
    <n v="1434104712"/>
    <b v="1"/>
    <n v="57"/>
    <b v="1"/>
    <s v="theater/plays"/>
    <n v="105.86"/>
    <n v="46.429824561403507"/>
    <x v="1"/>
    <s v="plays"/>
    <d v="2015-07-12T10:25:12"/>
    <x v="3247"/>
    <x v="1"/>
  </r>
  <r>
    <n v="3248"/>
    <s v="Honest Accomplice Theatre 2015-16 Season"/>
    <s v="Honest Accomplice Theatre produces theatre for social change."/>
    <x v="14"/>
    <n v="12095"/>
    <x v="0"/>
    <s v="US"/>
    <s v="USD"/>
    <x v="3240"/>
    <n v="1425590357"/>
    <b v="1"/>
    <n v="200"/>
    <b v="1"/>
    <s v="theater/plays"/>
    <n v="100.79166666666666"/>
    <n v="60.475000000000001"/>
    <x v="1"/>
    <s v="plays"/>
    <d v="2015-04-04T20:19:17"/>
    <x v="3248"/>
    <x v="22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x v="3241"/>
    <n v="1432230914"/>
    <b v="1"/>
    <n v="88"/>
    <b v="1"/>
    <s v="theater/plays"/>
    <n v="104.92727272727274"/>
    <n v="65.579545454545453"/>
    <x v="1"/>
    <s v="plays"/>
    <d v="2015-06-20T17:55:14"/>
    <x v="3249"/>
    <x v="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x v="3242"/>
    <n v="1412617724"/>
    <b v="1"/>
    <n v="213"/>
    <b v="1"/>
    <s v="theater/plays"/>
    <n v="101.55199999999999"/>
    <n v="119.1924882629108"/>
    <x v="1"/>
    <s v="plays"/>
    <d v="2014-11-05T18:48:44"/>
    <x v="3250"/>
    <x v="1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x v="3243"/>
    <n v="1432315966"/>
    <b v="1"/>
    <n v="20"/>
    <b v="1"/>
    <s v="theater/plays"/>
    <n v="110.73333333333333"/>
    <n v="83.05"/>
    <x v="1"/>
    <s v="plays"/>
    <d v="2015-06-21T17:32:46"/>
    <x v="3251"/>
    <x v="1"/>
  </r>
  <r>
    <n v="3252"/>
    <s v="Modern Love"/>
    <s v="How do we navigate the boundaries between friendship, sexual intimacy and obsessive desire?"/>
    <x v="268"/>
    <n v="2876"/>
    <x v="0"/>
    <s v="GB"/>
    <s v="GBP"/>
    <x v="3244"/>
    <n v="1470655240"/>
    <b v="1"/>
    <n v="50"/>
    <b v="1"/>
    <s v="theater/plays"/>
    <n v="127.82222222222221"/>
    <n v="57.52"/>
    <x v="1"/>
    <s v="plays"/>
    <d v="2016-09-07T11:20:40"/>
    <x v="3252"/>
    <x v="1"/>
  </r>
  <r>
    <n v="3253"/>
    <s v="EMPATHITRAX, a new play by Ana Nogueira"/>
    <s v="Can you ever truly feel what someone else is feeling?_x000a_Do you want to?"/>
    <x v="22"/>
    <n v="20365"/>
    <x v="0"/>
    <s v="US"/>
    <s v="USD"/>
    <x v="3245"/>
    <n v="1471701028"/>
    <b v="1"/>
    <n v="115"/>
    <b v="1"/>
    <s v="theater/plays"/>
    <n v="101.82500000000002"/>
    <n v="177.08695652173913"/>
    <x v="1"/>
    <s v="plays"/>
    <d v="2016-09-08T03:45:00"/>
    <x v="3253"/>
    <x v="1127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x v="3246"/>
    <n v="1424743409"/>
    <b v="1"/>
    <n v="186"/>
    <b v="1"/>
    <s v="theater/plays"/>
    <n v="101.25769230769231"/>
    <n v="70.771505376344081"/>
    <x v="1"/>
    <s v="plays"/>
    <d v="2015-03-26T01:03:29"/>
    <x v="3254"/>
    <x v="22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x v="3247"/>
    <n v="1410114375"/>
    <b v="1"/>
    <n v="18"/>
    <b v="1"/>
    <s v="theater/plays"/>
    <n v="175"/>
    <n v="29.166666666666668"/>
    <x v="1"/>
    <s v="plays"/>
    <d v="2014-10-07T18:26:15"/>
    <x v="3255"/>
    <x v="1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x v="3248"/>
    <n v="1432129577"/>
    <b v="1"/>
    <n v="176"/>
    <b v="1"/>
    <s v="theater/plays"/>
    <n v="128.06"/>
    <n v="72.76136363636364"/>
    <x v="1"/>
    <s v="plays"/>
    <d v="2015-06-11T03:59:00"/>
    <x v="3256"/>
    <x v="1128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x v="3249"/>
    <n v="1485177952"/>
    <b v="0"/>
    <n v="41"/>
    <b v="1"/>
    <s v="theater/plays"/>
    <n v="106.29949999999999"/>
    <n v="51.853414634146333"/>
    <x v="1"/>
    <s v="plays"/>
    <d v="2017-02-22T13:25:52"/>
    <x v="3257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x v="3250"/>
    <n v="1418159861"/>
    <b v="1"/>
    <n v="75"/>
    <b v="1"/>
    <s v="theater/plays"/>
    <n v="105.21428571428571"/>
    <n v="98.2"/>
    <x v="1"/>
    <s v="plays"/>
    <d v="2015-01-08T21:17:41"/>
    <x v="3258"/>
    <x v="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x v="3251"/>
    <n v="1472753745"/>
    <b v="1"/>
    <n v="97"/>
    <b v="1"/>
    <s v="theater/plays"/>
    <n v="106.16782608695652"/>
    <n v="251.7381443298969"/>
    <x v="1"/>
    <s v="plays"/>
    <d v="2016-10-01T03:59:00"/>
    <x v="3259"/>
    <x v="1129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x v="3252"/>
    <n v="1445875718"/>
    <b v="1"/>
    <n v="73"/>
    <b v="1"/>
    <s v="theater/plays"/>
    <n v="109.24000000000001"/>
    <n v="74.821917808219183"/>
    <x v="1"/>
    <s v="plays"/>
    <d v="2015-11-30T17:08:38"/>
    <x v="3260"/>
    <x v="155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x v="3253"/>
    <n v="1434475476"/>
    <b v="1"/>
    <n v="49"/>
    <b v="1"/>
    <s v="theater/plays"/>
    <n v="100.45454545454547"/>
    <n v="67.65306122448979"/>
    <x v="1"/>
    <s v="plays"/>
    <d v="2015-07-16T17:24:36"/>
    <x v="3261"/>
    <x v="1"/>
  </r>
  <r>
    <n v="3262"/>
    <s v="Prison Boxing: A New Play by Leah Joki"/>
    <s v="A one-woman theatrical exploration of the prison system and its inhabitants."/>
    <x v="401"/>
    <n v="12571"/>
    <x v="0"/>
    <s v="US"/>
    <s v="USD"/>
    <x v="3254"/>
    <n v="1416555262"/>
    <b v="1"/>
    <n v="134"/>
    <b v="1"/>
    <s v="theater/plays"/>
    <n v="103.04098360655738"/>
    <n v="93.81343283582089"/>
    <x v="1"/>
    <s v="plays"/>
    <d v="2014-12-22T04:00:00"/>
    <x v="3262"/>
    <x v="113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x v="3255"/>
    <n v="1444220588"/>
    <b v="1"/>
    <n v="68"/>
    <b v="1"/>
    <s v="theater/plays"/>
    <n v="112.1664"/>
    <n v="41.237647058823526"/>
    <x v="1"/>
    <s v="plays"/>
    <d v="2015-10-30T21:00:00"/>
    <x v="3263"/>
    <x v="1131"/>
  </r>
  <r>
    <n v="3264"/>
    <s v="Kapow-i GoGo at The PIT"/>
    <s v="The three part comedic saga of Kapow-i GoGo, who saves the world.  Again.  And again."/>
    <x v="30"/>
    <n v="2575"/>
    <x v="0"/>
    <s v="US"/>
    <s v="USD"/>
    <x v="3256"/>
    <n v="1421089938"/>
    <b v="1"/>
    <n v="49"/>
    <b v="1"/>
    <s v="theater/plays"/>
    <n v="103"/>
    <n v="52.551020408163268"/>
    <x v="1"/>
    <s v="plays"/>
    <d v="2015-01-28T22:00:00"/>
    <x v="3264"/>
    <x v="1132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x v="3257"/>
    <n v="1446570315"/>
    <b v="1"/>
    <n v="63"/>
    <b v="1"/>
    <s v="theater/plays"/>
    <n v="164"/>
    <n v="70.285714285714292"/>
    <x v="1"/>
    <s v="plays"/>
    <d v="2015-12-03T17:00:00"/>
    <x v="3265"/>
    <x v="1133"/>
  </r>
  <r>
    <n v="3266"/>
    <s v="Macbeth"/>
    <s v="An original version of Shakespeare's masterpiece that emphasizes family and explores the destruction of blood ties"/>
    <x v="12"/>
    <n v="7877"/>
    <x v="0"/>
    <s v="US"/>
    <s v="USD"/>
    <x v="3258"/>
    <n v="1431435122"/>
    <b v="1"/>
    <n v="163"/>
    <b v="1"/>
    <s v="theater/plays"/>
    <n v="131.28333333333333"/>
    <n v="48.325153374233132"/>
    <x v="1"/>
    <s v="plays"/>
    <d v="2015-06-12T21:00:00"/>
    <x v="3266"/>
    <x v="1134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x v="3259"/>
    <n v="1434564660"/>
    <b v="1"/>
    <n v="288"/>
    <b v="1"/>
    <s v="theater/plays"/>
    <n v="102.1"/>
    <n v="53.177083333333336"/>
    <x v="1"/>
    <s v="plays"/>
    <d v="2015-07-17T18:11:00"/>
    <x v="3267"/>
    <x v="1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x v="3260"/>
    <n v="1470692528"/>
    <b v="1"/>
    <n v="42"/>
    <b v="1"/>
    <s v="theater/plays"/>
    <n v="128"/>
    <n v="60.952380952380949"/>
    <x v="1"/>
    <s v="plays"/>
    <d v="2016-08-24T21:42:08"/>
    <x v="3268"/>
    <x v="203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x v="3261"/>
    <n v="1431509397"/>
    <b v="1"/>
    <n v="70"/>
    <b v="1"/>
    <s v="theater/plays"/>
    <n v="101.49999999999999"/>
    <n v="116"/>
    <x v="1"/>
    <s v="plays"/>
    <d v="2015-06-16T11:00:00"/>
    <x v="3269"/>
    <x v="1135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x v="3262"/>
    <n v="1434113265"/>
    <b v="1"/>
    <n v="30"/>
    <b v="1"/>
    <s v="theater/plays"/>
    <n v="101.66666666666666"/>
    <n v="61"/>
    <x v="1"/>
    <s v="plays"/>
    <d v="2015-07-12T12:47:45"/>
    <x v="3270"/>
    <x v="1"/>
  </r>
  <r>
    <n v="3271"/>
    <s v="Saxon Court at Southwark Playhouse"/>
    <s v="A razor sharp satire to darken your Christmas."/>
    <x v="15"/>
    <n v="1950"/>
    <x v="0"/>
    <s v="GB"/>
    <s v="GBP"/>
    <x v="3263"/>
    <n v="1412332175"/>
    <b v="1"/>
    <n v="51"/>
    <b v="1"/>
    <s v="theater/plays"/>
    <n v="130"/>
    <n v="38.235294117647058"/>
    <x v="1"/>
    <s v="plays"/>
    <d v="2014-11-02T11:29:35"/>
    <x v="3271"/>
    <x v="1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x v="3264"/>
    <n v="1444219209"/>
    <b v="1"/>
    <n v="145"/>
    <b v="1"/>
    <s v="theater/plays"/>
    <n v="154.43"/>
    <n v="106.50344827586207"/>
    <x v="1"/>
    <s v="plays"/>
    <d v="2015-11-06T13:00:09"/>
    <x v="3272"/>
    <x v="174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x v="3265"/>
    <n v="1472498042"/>
    <b v="1"/>
    <n v="21"/>
    <b v="1"/>
    <s v="theater/plays"/>
    <n v="107.4"/>
    <n v="204.57142857142858"/>
    <x v="1"/>
    <s v="plays"/>
    <d v="2016-09-14T19:00:00"/>
    <x v="3273"/>
    <x v="113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x v="3266"/>
    <n v="1454259272"/>
    <b v="1"/>
    <n v="286"/>
    <b v="1"/>
    <s v="theater/plays"/>
    <n v="101.32258064516128"/>
    <n v="54.912587412587413"/>
    <x v="1"/>
    <s v="plays"/>
    <d v="2016-03-15T21:00:00"/>
    <x v="3274"/>
    <x v="1137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x v="3267"/>
    <n v="1421183271"/>
    <b v="1"/>
    <n v="12"/>
    <b v="1"/>
    <s v="theater/plays"/>
    <n v="100.27777777777777"/>
    <n v="150.41666666666666"/>
    <x v="1"/>
    <s v="plays"/>
    <d v="2015-02-09T04:30:00"/>
    <x v="3275"/>
    <x v="1138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x v="3268"/>
    <n v="1456526879"/>
    <b v="1"/>
    <n v="100"/>
    <b v="1"/>
    <s v="theater/plays"/>
    <n v="116.84444444444443"/>
    <n v="52.58"/>
    <x v="1"/>
    <s v="plays"/>
    <d v="2016-04-01T03:59:00"/>
    <x v="3276"/>
    <x v="1139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x v="3269"/>
    <n v="1413735806"/>
    <b v="1"/>
    <n v="100"/>
    <b v="1"/>
    <s v="theater/plays"/>
    <n v="108.60000000000001"/>
    <n v="54.3"/>
    <x v="1"/>
    <s v="plays"/>
    <d v="2014-11-18T17:23:26"/>
    <x v="3277"/>
    <x v="1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x v="3270"/>
    <n v="1430425303"/>
    <b v="1"/>
    <n v="34"/>
    <b v="1"/>
    <s v="theater/plays"/>
    <n v="103.4"/>
    <n v="76.029411764705884"/>
    <x v="1"/>
    <s v="plays"/>
    <d v="2015-05-30T20:21:43"/>
    <x v="3278"/>
    <x v="1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x v="3271"/>
    <n v="1456885659"/>
    <b v="0"/>
    <n v="63"/>
    <b v="1"/>
    <s v="theater/plays"/>
    <n v="114.27586206896552"/>
    <n v="105.2063492063492"/>
    <x v="1"/>
    <s v="plays"/>
    <d v="2016-04-01T01:27:39"/>
    <x v="3279"/>
    <x v="2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x v="3272"/>
    <n v="1430158198"/>
    <b v="0"/>
    <n v="30"/>
    <b v="1"/>
    <s v="theater/plays"/>
    <n v="103"/>
    <n v="68.666666666666671"/>
    <x v="1"/>
    <s v="plays"/>
    <d v="2015-06-01T05:00:00"/>
    <x v="3280"/>
    <x v="114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x v="3273"/>
    <n v="1438561705"/>
    <b v="0"/>
    <n v="47"/>
    <b v="1"/>
    <s v="theater/plays"/>
    <n v="121.6"/>
    <n v="129.36170212765958"/>
    <x v="1"/>
    <s v="plays"/>
    <d v="2015-09-02T00:28:25"/>
    <x v="3281"/>
    <x v="1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x v="3274"/>
    <n v="1458103188"/>
    <b v="0"/>
    <n v="237"/>
    <b v="1"/>
    <s v="theater/plays"/>
    <n v="102.6467741935484"/>
    <n v="134.26371308016877"/>
    <x v="1"/>
    <s v="plays"/>
    <d v="2016-04-29T04:39:48"/>
    <x v="3282"/>
    <x v="70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x v="3275"/>
    <n v="1452448298"/>
    <b v="0"/>
    <n v="47"/>
    <b v="1"/>
    <s v="theater/plays"/>
    <n v="104.75000000000001"/>
    <n v="17.829787234042552"/>
    <x v="1"/>
    <s v="plays"/>
    <d v="2016-02-10T21:00:00"/>
    <x v="3283"/>
    <x v="1141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x v="3276"/>
    <n v="1452546853"/>
    <b v="0"/>
    <n v="15"/>
    <b v="1"/>
    <s v="theater/plays"/>
    <n v="101.6"/>
    <n v="203.2"/>
    <x v="1"/>
    <s v="plays"/>
    <d v="2016-01-29T05:59:00"/>
    <x v="3284"/>
    <x v="1142"/>
  </r>
  <r>
    <n v="3285"/>
    <s v="By Morning"/>
    <s v="A new play by Matthew Gasda"/>
    <x v="402"/>
    <n v="5604"/>
    <x v="0"/>
    <s v="US"/>
    <s v="USD"/>
    <x v="3277"/>
    <n v="1485556626"/>
    <b v="0"/>
    <n v="81"/>
    <b v="1"/>
    <s v="theater/plays"/>
    <n v="112.10242048409683"/>
    <n v="69.18518518518519"/>
    <x v="1"/>
    <s v="plays"/>
    <d v="2017-02-28T05:00:00"/>
    <x v="3285"/>
    <x v="1143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x v="3278"/>
    <n v="1468699782"/>
    <b v="0"/>
    <n v="122"/>
    <b v="1"/>
    <s v="theater/plays"/>
    <n v="101.76666666666667"/>
    <n v="125.12295081967213"/>
    <x v="1"/>
    <s v="plays"/>
    <d v="2016-08-15T20:09:42"/>
    <x v="3286"/>
    <x v="1"/>
  </r>
  <r>
    <n v="3287"/>
    <s v="Three Things: Stories About Life"/>
    <s v="An inspirational one-man play about crisis, community, and the search for wholeness."/>
    <x v="30"/>
    <n v="2500"/>
    <x v="0"/>
    <s v="CA"/>
    <s v="CAD"/>
    <x v="3279"/>
    <n v="1446573628"/>
    <b v="0"/>
    <n v="34"/>
    <b v="1"/>
    <s v="theater/plays"/>
    <n v="100"/>
    <n v="73.529411764705884"/>
    <x v="1"/>
    <s v="plays"/>
    <d v="2015-11-28T18:00:28"/>
    <x v="3287"/>
    <x v="3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x v="3280"/>
    <n v="1463337315"/>
    <b v="0"/>
    <n v="207"/>
    <b v="1"/>
    <s v="theater/plays"/>
    <n v="100.26489999999998"/>
    <n v="48.437149758454105"/>
    <x v="1"/>
    <s v="plays"/>
    <d v="2016-06-20T23:00:00"/>
    <x v="3288"/>
    <x v="1144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x v="3281"/>
    <n v="1485161402"/>
    <b v="0"/>
    <n v="25"/>
    <b v="1"/>
    <s v="theater/plays"/>
    <n v="133.04200000000003"/>
    <n v="26.608400000000003"/>
    <x v="1"/>
    <s v="plays"/>
    <d v="2017-02-20T08:50:02"/>
    <x v="3289"/>
    <x v="274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x v="3282"/>
    <n v="1486642891"/>
    <b v="0"/>
    <n v="72"/>
    <b v="1"/>
    <s v="theater/plays"/>
    <n v="121.2"/>
    <n v="33.666666666666664"/>
    <x v="1"/>
    <s v="plays"/>
    <d v="2017-03-11T12:21:31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x v="3283"/>
    <n v="1439743900"/>
    <b v="0"/>
    <n v="14"/>
    <b v="1"/>
    <s v="theater/plays"/>
    <n v="113.99999999999999"/>
    <n v="40.714285714285715"/>
    <x v="1"/>
    <s v="plays"/>
    <d v="2015-09-17T03:59:00"/>
    <x v="3291"/>
    <x v="1145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x v="3284"/>
    <n v="1444069748"/>
    <b v="0"/>
    <n v="15"/>
    <b v="1"/>
    <s v="theater/plays"/>
    <n v="286.13861386138615"/>
    <n v="19.266666666666666"/>
    <x v="1"/>
    <s v="plays"/>
    <d v="2015-12-04T19:29:08"/>
    <x v="3292"/>
    <x v="97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x v="3285"/>
    <n v="1486030352"/>
    <b v="0"/>
    <n v="91"/>
    <b v="1"/>
    <s v="theater/plays"/>
    <n v="170.44444444444446"/>
    <n v="84.285714285714292"/>
    <x v="1"/>
    <s v="plays"/>
    <d v="2017-03-04T10:12:32"/>
    <x v="3293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x v="3286"/>
    <n v="1431867554"/>
    <b v="0"/>
    <n v="24"/>
    <b v="1"/>
    <s v="theater/plays"/>
    <n v="118.33333333333333"/>
    <n v="29.583333333333332"/>
    <x v="1"/>
    <s v="plays"/>
    <d v="2015-06-16T12:59:14"/>
    <x v="3294"/>
    <x v="1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x v="3287"/>
    <n v="1472294229"/>
    <b v="0"/>
    <n v="27"/>
    <b v="1"/>
    <s v="theater/plays"/>
    <n v="102.85857142857142"/>
    <n v="26.667037037037037"/>
    <x v="1"/>
    <s v="plays"/>
    <d v="2016-09-26T10:37:09"/>
    <x v="3295"/>
    <x v="1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x v="3288"/>
    <n v="1446401372"/>
    <b v="0"/>
    <n v="47"/>
    <b v="1"/>
    <s v="theater/plays"/>
    <n v="144.06666666666666"/>
    <n v="45.978723404255319"/>
    <x v="1"/>
    <s v="plays"/>
    <d v="2015-11-22T22:00:00"/>
    <x v="3296"/>
    <x v="1146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x v="3289"/>
    <n v="1436380256"/>
    <b v="0"/>
    <n v="44"/>
    <b v="1"/>
    <s v="theater/plays"/>
    <n v="100.07272727272726"/>
    <n v="125.09090909090909"/>
    <x v="1"/>
    <s v="plays"/>
    <d v="2015-07-27T22:59:00"/>
    <x v="3297"/>
    <x v="1147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x v="3290"/>
    <n v="1440370768"/>
    <b v="0"/>
    <n v="72"/>
    <b v="1"/>
    <s v="theater/plays"/>
    <n v="101.73"/>
    <n v="141.29166666666666"/>
    <x v="1"/>
    <s v="plays"/>
    <d v="2015-09-13T00:00:00"/>
    <x v="3298"/>
    <x v="1148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x v="3291"/>
    <n v="1442268063"/>
    <b v="0"/>
    <n v="63"/>
    <b v="1"/>
    <s v="theater/plays"/>
    <n v="116.19999999999999"/>
    <n v="55.333333333333336"/>
    <x v="1"/>
    <s v="plays"/>
    <d v="2015-10-14T22:01:03"/>
    <x v="3299"/>
    <x v="1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x v="3292"/>
    <n v="1428515462"/>
    <b v="0"/>
    <n v="88"/>
    <b v="1"/>
    <s v="theater/plays"/>
    <n v="136.16666666666666"/>
    <n v="46.420454545454547"/>
    <x v="1"/>
    <s v="plays"/>
    <d v="2015-04-29T17:51:02"/>
    <x v="3300"/>
    <x v="31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x v="3293"/>
    <n v="1466185176"/>
    <b v="0"/>
    <n v="70"/>
    <b v="1"/>
    <s v="theater/plays"/>
    <n v="133.46666666666667"/>
    <n v="57.2"/>
    <x v="1"/>
    <s v="plays"/>
    <d v="2016-08-01T06:59:00"/>
    <x v="3301"/>
    <x v="1149"/>
  </r>
  <r>
    <n v="3302"/>
    <s v="El muro de BorÃ­s KiÃ©n"/>
    <s v="FilosofÃ­a de los anÃ³nimos"/>
    <x v="33"/>
    <n v="8685"/>
    <x v="0"/>
    <s v="ES"/>
    <s v="EUR"/>
    <x v="3294"/>
    <n v="1478507176"/>
    <b v="0"/>
    <n v="50"/>
    <b v="1"/>
    <s v="theater/plays"/>
    <n v="103.39285714285715"/>
    <n v="173.7"/>
    <x v="1"/>
    <s v="plays"/>
    <d v="2016-12-07T08:26:16"/>
    <x v="3302"/>
    <x v="1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x v="3295"/>
    <n v="1424533084"/>
    <b v="0"/>
    <n v="35"/>
    <b v="1"/>
    <s v="theater/plays"/>
    <n v="115.88888888888889"/>
    <n v="59.6"/>
    <x v="1"/>
    <s v="plays"/>
    <d v="2015-03-28T14:38:04"/>
    <x v="3303"/>
    <x v="863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x v="3296"/>
    <n v="1479826752"/>
    <b v="0"/>
    <n v="175"/>
    <b v="1"/>
    <s v="theater/plays"/>
    <n v="104.51666666666665"/>
    <n v="89.585714285714289"/>
    <x v="1"/>
    <s v="plays"/>
    <d v="2016-12-22T14:59:12"/>
    <x v="3304"/>
    <x v="1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x v="3297"/>
    <n v="1435782748"/>
    <b v="0"/>
    <n v="20"/>
    <b v="1"/>
    <s v="theater/plays"/>
    <n v="102.02500000000001"/>
    <n v="204.05"/>
    <x v="1"/>
    <s v="plays"/>
    <d v="2015-07-31T20:32:28"/>
    <x v="33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x v="3298"/>
    <n v="1462252542"/>
    <b v="0"/>
    <n v="54"/>
    <b v="1"/>
    <s v="theater/plays"/>
    <n v="175.33333333333334"/>
    <n v="48.703703703703702"/>
    <x v="1"/>
    <s v="plays"/>
    <d v="2016-06-10T03:00:00"/>
    <x v="3306"/>
    <x v="115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x v="3299"/>
    <n v="1460683339"/>
    <b v="0"/>
    <n v="20"/>
    <b v="1"/>
    <s v="theater/plays"/>
    <n v="106.67999999999999"/>
    <n v="53.339999999999996"/>
    <x v="1"/>
    <s v="plays"/>
    <d v="2016-05-15T01:22:19"/>
    <x v="3307"/>
    <x v="1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x v="3300"/>
    <n v="1458766965"/>
    <b v="0"/>
    <n v="57"/>
    <b v="1"/>
    <s v="theater/plays"/>
    <n v="122.28571428571429"/>
    <n v="75.087719298245617"/>
    <x v="1"/>
    <s v="plays"/>
    <d v="2016-04-13T21:02:45"/>
    <x v="3308"/>
    <x v="31"/>
  </r>
  <r>
    <n v="3309"/>
    <s v="Collision Course"/>
    <s v="Two unlikely friends, a garage, tinned beans &amp; the end of the world."/>
    <x v="18"/>
    <n v="558"/>
    <x v="0"/>
    <s v="GB"/>
    <s v="GBP"/>
    <x v="3301"/>
    <n v="1473953778"/>
    <b v="0"/>
    <n v="31"/>
    <b v="1"/>
    <s v="theater/plays"/>
    <n v="159.42857142857144"/>
    <n v="18"/>
    <x v="1"/>
    <s v="plays"/>
    <d v="2016-10-16T15:36:18"/>
    <x v="3309"/>
    <x v="106"/>
  </r>
  <r>
    <n v="3310"/>
    <s v="The Island Boys: A New Play"/>
    <s v="A new play about coming coming home, recovery, and trying to find God in the process."/>
    <x v="115"/>
    <n v="6505"/>
    <x v="0"/>
    <s v="US"/>
    <s v="USD"/>
    <x v="3302"/>
    <n v="1441577825"/>
    <b v="0"/>
    <n v="31"/>
    <b v="1"/>
    <s v="theater/plays"/>
    <n v="100.07692307692308"/>
    <n v="209.83870967741936"/>
    <x v="1"/>
    <s v="plays"/>
    <d v="2015-10-06T22:17:05"/>
    <x v="331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x v="3303"/>
    <n v="1442473210"/>
    <b v="0"/>
    <n v="45"/>
    <b v="1"/>
    <s v="theater/plays"/>
    <n v="109.84"/>
    <n v="61.022222222222226"/>
    <x v="1"/>
    <s v="plays"/>
    <d v="2015-10-17T07:00:10"/>
    <x v="3311"/>
    <x v="1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x v="3304"/>
    <n v="1477077946"/>
    <b v="0"/>
    <n v="41"/>
    <b v="1"/>
    <s v="theater/plays"/>
    <n v="100.03999999999999"/>
    <n v="61"/>
    <x v="1"/>
    <s v="plays"/>
    <d v="2016-11-11T22:00:00"/>
    <x v="3312"/>
    <x v="1151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x v="3305"/>
    <n v="1452664317"/>
    <b v="0"/>
    <n v="29"/>
    <b v="1"/>
    <s v="theater/plays"/>
    <n v="116.05000000000001"/>
    <n v="80.034482758620683"/>
    <x v="1"/>
    <s v="plays"/>
    <d v="2016-01-27T01:00:00"/>
    <x v="3313"/>
    <x v="115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x v="3306"/>
    <n v="1428733511"/>
    <b v="0"/>
    <n v="58"/>
    <b v="1"/>
    <s v="theater/plays"/>
    <n v="210.75"/>
    <n v="29.068965517241381"/>
    <x v="1"/>
    <s v="plays"/>
    <d v="2015-05-08T20:05:00"/>
    <x v="3314"/>
    <x v="1153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x v="3307"/>
    <n v="1459927041"/>
    <b v="0"/>
    <n v="89"/>
    <b v="1"/>
    <s v="theater/plays"/>
    <n v="110.00000000000001"/>
    <n v="49.438202247191015"/>
    <x v="1"/>
    <s v="plays"/>
    <d v="2016-05-06T07:17:21"/>
    <x v="3315"/>
    <x v="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x v="3308"/>
    <n v="1404680075"/>
    <b v="0"/>
    <n v="125"/>
    <b v="1"/>
    <s v="theater/plays"/>
    <n v="100.08673425918037"/>
    <n v="93.977440000000001"/>
    <x v="1"/>
    <s v="plays"/>
    <d v="2014-08-08T13:54:00"/>
    <x v="3316"/>
    <x v="1154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x v="3309"/>
    <n v="1462755424"/>
    <b v="0"/>
    <n v="18"/>
    <b v="1"/>
    <s v="theater/plays"/>
    <n v="106.19047619047619"/>
    <n v="61.944444444444443"/>
    <x v="1"/>
    <s v="plays"/>
    <d v="2016-06-08T00:57:04"/>
    <x v="3317"/>
    <x v="1"/>
  </r>
  <r>
    <n v="3318"/>
    <s v="ROOMIES - Atlantic Canada Tour 2016-17"/>
    <s v="Help us strengthen and inspire disability arts in Atlantic Canada"/>
    <x v="13"/>
    <n v="2512"/>
    <x v="0"/>
    <s v="CA"/>
    <s v="CAD"/>
    <x v="3310"/>
    <n v="1456902893"/>
    <b v="0"/>
    <n v="32"/>
    <b v="1"/>
    <s v="theater/plays"/>
    <n v="125.6"/>
    <n v="78.5"/>
    <x v="1"/>
    <s v="plays"/>
    <d v="2016-04-11T02:30:00"/>
    <x v="3318"/>
    <x v="1155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x v="3311"/>
    <n v="1418824986"/>
    <b v="0"/>
    <n v="16"/>
    <b v="1"/>
    <s v="theater/plays"/>
    <n v="108"/>
    <n v="33.75"/>
    <x v="1"/>
    <s v="plays"/>
    <d v="2015-01-31T14:03:06"/>
    <x v="3319"/>
    <x v="2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x v="3312"/>
    <n v="1463965557"/>
    <b v="0"/>
    <n v="38"/>
    <b v="1"/>
    <s v="theater/plays"/>
    <n v="101"/>
    <n v="66.44736842105263"/>
    <x v="1"/>
    <s v="plays"/>
    <d v="2016-06-22T01:05:57"/>
    <x v="3320"/>
    <x v="1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x v="3313"/>
    <n v="1412216665"/>
    <b v="0"/>
    <n v="15"/>
    <b v="1"/>
    <s v="theater/plays"/>
    <n v="107.4"/>
    <n v="35.799999999999997"/>
    <x v="1"/>
    <s v="plays"/>
    <d v="2014-10-16T03:59:00"/>
    <x v="3321"/>
    <x v="115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x v="3314"/>
    <n v="1464653696"/>
    <b v="0"/>
    <n v="23"/>
    <b v="1"/>
    <s v="theater/plays"/>
    <n v="101.51515151515152"/>
    <n v="145.65217391304347"/>
    <x v="1"/>
    <s v="plays"/>
    <d v="2016-06-22T03:55:00"/>
    <x v="3322"/>
    <x v="1157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x v="3315"/>
    <n v="1472201208"/>
    <b v="0"/>
    <n v="49"/>
    <b v="1"/>
    <s v="theater/plays"/>
    <n v="125.89999999999999"/>
    <n v="25.693877551020407"/>
    <x v="1"/>
    <s v="plays"/>
    <d v="2016-09-25T08:46:48"/>
    <x v="3323"/>
    <x v="1"/>
  </r>
  <r>
    <n v="3324"/>
    <s v="At Swim, Two Boys"/>
    <s v="The play tells the story of Jim and Doyler and their friendship on the brink of Irish independence."/>
    <x v="15"/>
    <n v="1525"/>
    <x v="0"/>
    <s v="IE"/>
    <s v="EUR"/>
    <x v="3316"/>
    <n v="1463925590"/>
    <b v="0"/>
    <n v="10"/>
    <b v="1"/>
    <s v="theater/plays"/>
    <n v="101.66666666666666"/>
    <n v="152.5"/>
    <x v="1"/>
    <s v="plays"/>
    <d v="2016-06-05T13:59:50"/>
    <x v="3324"/>
    <x v="6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x v="3317"/>
    <n v="1425235877"/>
    <b v="0"/>
    <n v="15"/>
    <b v="1"/>
    <s v="theater/plays"/>
    <n v="112.5"/>
    <n v="30"/>
    <x v="1"/>
    <s v="plays"/>
    <d v="2015-04-05T17:51:17"/>
    <x v="3325"/>
    <x v="863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x v="3318"/>
    <n v="1423242505"/>
    <b v="0"/>
    <n v="57"/>
    <b v="1"/>
    <s v="theater/plays"/>
    <n v="101.375"/>
    <n v="142.28070175438597"/>
    <x v="1"/>
    <s v="plays"/>
    <d v="2015-03-08T16:08:25"/>
    <x v="3326"/>
    <x v="7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x v="3319"/>
    <n v="1460105966"/>
    <b v="0"/>
    <n v="33"/>
    <b v="1"/>
    <s v="theater/plays"/>
    <n v="101.25"/>
    <n v="24.545454545454547"/>
    <x v="1"/>
    <s v="plays"/>
    <d v="2016-05-08T08:59:26"/>
    <x v="3327"/>
    <x v="1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x v="3320"/>
    <n v="1404308883"/>
    <b v="0"/>
    <n v="9"/>
    <b v="1"/>
    <s v="theater/plays"/>
    <n v="146.38888888888889"/>
    <n v="292.77777777777777"/>
    <x v="1"/>
    <s v="plays"/>
    <d v="2014-07-05T01:00:00"/>
    <x v="3328"/>
    <x v="1158"/>
  </r>
  <r>
    <n v="3329"/>
    <s v="Jestia and Raedon"/>
    <s v="Jestia and Raedon is a brand new romantic comedy play going to the Edinburgh Fringe Festival this summer."/>
    <x v="28"/>
    <n v="1168"/>
    <x v="0"/>
    <s v="GB"/>
    <s v="GBP"/>
    <x v="3321"/>
    <n v="1405583108"/>
    <b v="0"/>
    <n v="26"/>
    <b v="1"/>
    <s v="theater/plays"/>
    <n v="116.8"/>
    <n v="44.92307692307692"/>
    <x v="1"/>
    <s v="plays"/>
    <d v="2014-07-27T23:00:00"/>
    <x v="3329"/>
    <x v="1159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x v="3322"/>
    <n v="1425331068"/>
    <b v="0"/>
    <n v="69"/>
    <b v="1"/>
    <s v="theater/plays"/>
    <n v="106.26666666666667"/>
    <n v="23.10144927536232"/>
    <x v="1"/>
    <s v="plays"/>
    <d v="2015-04-01T20:17:48"/>
    <x v="3330"/>
    <x v="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x v="3323"/>
    <n v="1441125886"/>
    <b v="0"/>
    <n v="65"/>
    <b v="1"/>
    <s v="theater/plays"/>
    <n v="104.52"/>
    <n v="80.400000000000006"/>
    <x v="1"/>
    <s v="plays"/>
    <d v="2015-10-06T16:44:46"/>
    <x v="3331"/>
    <x v="6"/>
  </r>
  <r>
    <n v="3332"/>
    <s v="Cortez"/>
    <s v="Two marine biologists are at odds during an important expedition. When a stranded shark refuses to die, things get weird."/>
    <x v="12"/>
    <n v="6000"/>
    <x v="0"/>
    <s v="US"/>
    <s v="USD"/>
    <x v="3324"/>
    <n v="1403210330"/>
    <b v="0"/>
    <n v="83"/>
    <b v="1"/>
    <s v="theater/plays"/>
    <n v="100"/>
    <n v="72.289156626506028"/>
    <x v="1"/>
    <s v="plays"/>
    <d v="2014-07-19T20:38:50"/>
    <x v="3332"/>
    <x v="1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x v="3325"/>
    <n v="1432484080"/>
    <b v="0"/>
    <n v="111"/>
    <b v="1"/>
    <s v="theater/plays"/>
    <n v="104.57142857142858"/>
    <n v="32.972972972972975"/>
    <x v="1"/>
    <s v="plays"/>
    <d v="2015-06-15T16:14:40"/>
    <x v="3333"/>
    <x v="35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x v="3326"/>
    <n v="1435667422"/>
    <b v="0"/>
    <n v="46"/>
    <b v="1"/>
    <s v="theater/plays"/>
    <n v="138.62051149573753"/>
    <n v="116.65217391304348"/>
    <x v="1"/>
    <s v="plays"/>
    <d v="2015-07-30T12:30:22"/>
    <x v="3334"/>
    <x v="1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x v="3327"/>
    <n v="1404749446"/>
    <b v="0"/>
    <n v="63"/>
    <b v="1"/>
    <s v="theater/plays"/>
    <n v="100.32000000000001"/>
    <n v="79.61904761904762"/>
    <x v="1"/>
    <s v="plays"/>
    <d v="2014-08-03T23:00:00"/>
    <x v="3335"/>
    <x v="1160"/>
  </r>
  <r>
    <n v="3336"/>
    <s v="WILDE TALES"/>
    <s v="A theatrical adaptation of Oscar Wilde's short stories, presented by Suitcase Civilians at The Space, April 5-10 2016."/>
    <x v="49"/>
    <n v="250"/>
    <x v="0"/>
    <s v="GB"/>
    <s v="GBP"/>
    <x v="3328"/>
    <n v="1457429646"/>
    <b v="0"/>
    <n v="9"/>
    <b v="1"/>
    <s v="theater/plays"/>
    <n v="100"/>
    <n v="27.777777777777779"/>
    <x v="1"/>
    <s v="plays"/>
    <d v="2016-04-05T08:34:06"/>
    <x v="3336"/>
    <x v="1161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x v="3329"/>
    <n v="1411109167"/>
    <b v="0"/>
    <n v="34"/>
    <b v="1"/>
    <s v="theater/plays"/>
    <n v="110.2"/>
    <n v="81.029411764705884"/>
    <x v="1"/>
    <s v="plays"/>
    <d v="2014-10-10T21:00:00"/>
    <x v="3337"/>
    <x v="1162"/>
  </r>
  <r>
    <n v="3338"/>
    <s v="The Last Days of Judas Iscariot"/>
    <s v="Join Estelle Parsons in support of Theater That Looks and Sounds Like America"/>
    <x v="36"/>
    <n v="15327"/>
    <x v="0"/>
    <s v="US"/>
    <s v="USD"/>
    <x v="3330"/>
    <n v="1486129680"/>
    <b v="0"/>
    <n v="112"/>
    <b v="1"/>
    <s v="theater/plays"/>
    <n v="102.18"/>
    <n v="136.84821428571428"/>
    <x v="1"/>
    <s v="plays"/>
    <d v="2017-02-24T13:48:00"/>
    <x v="3338"/>
    <x v="3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x v="3331"/>
    <n v="1467129518"/>
    <b v="0"/>
    <n v="47"/>
    <b v="1"/>
    <s v="theater/plays"/>
    <n v="104.35000000000001"/>
    <n v="177.61702127659575"/>
    <x v="1"/>
    <s v="plays"/>
    <d v="2016-07-28T15:58:38"/>
    <x v="3339"/>
    <x v="1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x v="3332"/>
    <n v="1478906554"/>
    <b v="0"/>
    <n v="38"/>
    <b v="1"/>
    <s v="theater/plays"/>
    <n v="138.16666666666666"/>
    <n v="109.07894736842105"/>
    <x v="1"/>
    <s v="plays"/>
    <d v="2016-12-06T23:22:34"/>
    <x v="3340"/>
    <x v="36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x v="3333"/>
    <n v="1463771421"/>
    <b v="0"/>
    <n v="28"/>
    <b v="1"/>
    <s v="theater/plays"/>
    <n v="100"/>
    <n v="119.64285714285714"/>
    <x v="1"/>
    <s v="plays"/>
    <d v="2016-06-12T17:00:00"/>
    <x v="3341"/>
    <x v="1163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x v="3334"/>
    <n v="1425020810"/>
    <b v="0"/>
    <n v="78"/>
    <b v="1"/>
    <s v="theater/plays"/>
    <n v="101.66666666666666"/>
    <n v="78.205128205128204"/>
    <x v="1"/>
    <s v="plays"/>
    <d v="2015-04-01T04:59:00"/>
    <x v="3342"/>
    <x v="1164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x v="3335"/>
    <n v="1458770384"/>
    <b v="0"/>
    <n v="23"/>
    <b v="1"/>
    <s v="theater/plays"/>
    <n v="171.42857142857142"/>
    <n v="52.173913043478258"/>
    <x v="1"/>
    <s v="plays"/>
    <d v="2016-04-13T13:18:00"/>
    <x v="3343"/>
    <x v="1165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x v="3336"/>
    <n v="1406782093"/>
    <b v="0"/>
    <n v="40"/>
    <b v="1"/>
    <s v="theater/plays"/>
    <n v="101.44444444444444"/>
    <n v="114.125"/>
    <x v="1"/>
    <s v="plays"/>
    <d v="2014-08-30T04:48:13"/>
    <x v="3344"/>
    <x v="1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x v="3337"/>
    <n v="1424226768"/>
    <b v="0"/>
    <n v="13"/>
    <b v="1"/>
    <s v="theater/plays"/>
    <n v="130"/>
    <n v="50"/>
    <x v="1"/>
    <s v="plays"/>
    <d v="2015-04-18T00:37:00"/>
    <x v="3345"/>
    <x v="116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x v="3338"/>
    <n v="1424306110"/>
    <b v="0"/>
    <n v="18"/>
    <b v="1"/>
    <s v="theater/plays"/>
    <n v="110.00000000000001"/>
    <n v="91.666666666666671"/>
    <x v="1"/>
    <s v="plays"/>
    <d v="2015-02-26T00:35:10"/>
    <x v="3346"/>
    <x v="4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x v="3339"/>
    <n v="1461503654"/>
    <b v="0"/>
    <n v="22"/>
    <b v="1"/>
    <s v="theater/plays"/>
    <n v="119.44999999999999"/>
    <n v="108.59090909090909"/>
    <x v="1"/>
    <s v="plays"/>
    <d v="2016-05-08T21:00:00"/>
    <x v="3347"/>
    <x v="1167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x v="3340"/>
    <n v="1459949080"/>
    <b v="0"/>
    <n v="79"/>
    <b v="1"/>
    <s v="theater/plays"/>
    <n v="100.2909090909091"/>
    <n v="69.822784810126578"/>
    <x v="1"/>
    <s v="plays"/>
    <d v="2016-04-30T03:59:00"/>
    <x v="3348"/>
    <x v="1168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x v="3341"/>
    <n v="1463971172"/>
    <b v="0"/>
    <n v="14"/>
    <b v="1"/>
    <s v="theater/plays"/>
    <n v="153.4"/>
    <n v="109.57142857142857"/>
    <x v="1"/>
    <s v="plays"/>
    <d v="2016-06-13T17:00:00"/>
    <x v="3349"/>
    <x v="1169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x v="3342"/>
    <n v="1445791811"/>
    <b v="0"/>
    <n v="51"/>
    <b v="1"/>
    <s v="theater/plays"/>
    <n v="104.42857142857143"/>
    <n v="71.666666666666671"/>
    <x v="1"/>
    <s v="plays"/>
    <d v="2015-11-29T23:00:00"/>
    <x v="3350"/>
    <x v="117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x v="3343"/>
    <n v="1402910965"/>
    <b v="0"/>
    <n v="54"/>
    <b v="1"/>
    <s v="theater/plays"/>
    <n v="101.1"/>
    <n v="93.611111111111114"/>
    <x v="1"/>
    <s v="plays"/>
    <d v="2014-07-23T11:00:00"/>
    <x v="3351"/>
    <x v="1171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x v="3344"/>
    <n v="1462492178"/>
    <b v="0"/>
    <n v="70"/>
    <b v="1"/>
    <s v="theater/plays"/>
    <n v="107.52"/>
    <n v="76.8"/>
    <x v="1"/>
    <s v="plays"/>
    <d v="2016-07-01T23:00:00"/>
    <x v="3352"/>
    <x v="117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x v="3345"/>
    <n v="1461061350"/>
    <b v="0"/>
    <n v="44"/>
    <b v="1"/>
    <s v="theater/plays"/>
    <n v="315"/>
    <n v="35.795454545454547"/>
    <x v="1"/>
    <s v="plays"/>
    <d v="2016-05-02T23:00:00"/>
    <x v="3353"/>
    <x v="1173"/>
  </r>
  <r>
    <n v="3354"/>
    <s v="Strangeloop Theatre - A Focus on New Works"/>
    <s v="Help Strangeloop Theatre create and support new work by sponsoring our 2015-2016 season."/>
    <x v="9"/>
    <n v="3058"/>
    <x v="0"/>
    <s v="US"/>
    <s v="USD"/>
    <x v="3346"/>
    <n v="1443029206"/>
    <b v="0"/>
    <n v="55"/>
    <b v="1"/>
    <s v="theater/plays"/>
    <n v="101.93333333333334"/>
    <n v="55.6"/>
    <x v="1"/>
    <s v="plays"/>
    <d v="2015-10-29T04:01:00"/>
    <x v="3354"/>
    <x v="1174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x v="3347"/>
    <n v="1461941527"/>
    <b v="0"/>
    <n v="15"/>
    <b v="1"/>
    <s v="theater/plays"/>
    <n v="126.28571428571429"/>
    <n v="147.33333333333334"/>
    <x v="1"/>
    <s v="plays"/>
    <d v="2016-05-10T11:17:00"/>
    <x v="3355"/>
    <x v="1175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x v="3348"/>
    <n v="1466019272"/>
    <b v="0"/>
    <n v="27"/>
    <b v="1"/>
    <s v="theater/plays"/>
    <n v="101.4"/>
    <n v="56.333333333333336"/>
    <x v="1"/>
    <s v="plays"/>
    <d v="2016-07-15T19:34:32"/>
    <x v="3356"/>
    <x v="1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x v="3349"/>
    <n v="1404295310"/>
    <b v="0"/>
    <n v="21"/>
    <b v="1"/>
    <s v="theater/plays"/>
    <n v="101"/>
    <n v="96.19047619047619"/>
    <x v="1"/>
    <s v="plays"/>
    <d v="2014-08-01T10:01:50"/>
    <x v="3357"/>
    <x v="1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x v="3350"/>
    <n v="1413790079"/>
    <b v="0"/>
    <n v="162"/>
    <b v="1"/>
    <s v="theater/plays"/>
    <n v="102.99000000000001"/>
    <n v="63.574074074074076"/>
    <x v="1"/>
    <s v="plays"/>
    <d v="2014-11-19T08:27:59"/>
    <x v="3358"/>
    <x v="13"/>
  </r>
  <r>
    <n v="3359"/>
    <s v="BEIRUT, LADY OF LEBANON"/>
    <s v="A Theatrical Production Celebrating the Lebanese Culture and the Human Spirit in Time of War."/>
    <x v="23"/>
    <n v="4250"/>
    <x v="0"/>
    <s v="US"/>
    <s v="USD"/>
    <x v="3351"/>
    <n v="1484097734"/>
    <b v="0"/>
    <n v="23"/>
    <b v="1"/>
    <s v="theater/plays"/>
    <n v="106.25"/>
    <n v="184.78260869565219"/>
    <x v="1"/>
    <s v="plays"/>
    <d v="2017-02-25T01:22:14"/>
    <x v="3359"/>
    <x v="26"/>
  </r>
  <r>
    <n v="3360"/>
    <s v="Pretty Butch"/>
    <s v="World Premiere, an M1 Singapore Fringe Festival 2017 commission."/>
    <x v="7"/>
    <n v="9124"/>
    <x v="0"/>
    <s v="SG"/>
    <s v="SGD"/>
    <x v="3352"/>
    <n v="1479866343"/>
    <b v="0"/>
    <n v="72"/>
    <b v="1"/>
    <s v="theater/plays"/>
    <n v="101.37777777777779"/>
    <n v="126.72222222222223"/>
    <x v="1"/>
    <s v="plays"/>
    <d v="2016-12-14T15:59:00"/>
    <x v="3360"/>
    <x v="117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x v="3353"/>
    <n v="1408062990"/>
    <b v="0"/>
    <n v="68"/>
    <b v="1"/>
    <s v="theater/plays"/>
    <n v="113.46000000000001"/>
    <n v="83.42647058823529"/>
    <x v="1"/>
    <s v="plays"/>
    <d v="2014-09-01T15:59:00"/>
    <x v="3361"/>
    <x v="1177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x v="3354"/>
    <n v="1424484717"/>
    <b v="0"/>
    <n v="20"/>
    <b v="1"/>
    <s v="theater/plays"/>
    <n v="218.00000000000003"/>
    <n v="54.5"/>
    <x v="1"/>
    <s v="plays"/>
    <d v="2015-03-07T04:55:00"/>
    <x v="3362"/>
    <x v="1178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x v="3355"/>
    <n v="1406831445"/>
    <b v="0"/>
    <n v="26"/>
    <b v="1"/>
    <s v="theater/plays"/>
    <n v="101.41935483870968"/>
    <n v="302.30769230769232"/>
    <x v="1"/>
    <s v="plays"/>
    <d v="2014-08-19T16:00:00"/>
    <x v="3363"/>
    <x v="1179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x v="3266"/>
    <n v="1456183649"/>
    <b v="0"/>
    <n v="72"/>
    <b v="1"/>
    <s v="theater/plays"/>
    <n v="105.93333333333332"/>
    <n v="44.138888888888886"/>
    <x v="1"/>
    <s v="plays"/>
    <d v="2016-03-15T21:00:00"/>
    <x v="3364"/>
    <x v="118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x v="3356"/>
    <n v="1447381592"/>
    <b v="0"/>
    <n v="3"/>
    <b v="1"/>
    <s v="theater/plays"/>
    <n v="104"/>
    <n v="866.66666666666663"/>
    <x v="1"/>
    <s v="plays"/>
    <d v="2015-12-13T02:26:32"/>
    <x v="3365"/>
    <x v="1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x v="3357"/>
    <n v="1428889037"/>
    <b v="0"/>
    <n v="18"/>
    <b v="1"/>
    <s v="theater/plays"/>
    <n v="221"/>
    <n v="61.388888888888886"/>
    <x v="1"/>
    <s v="plays"/>
    <d v="2015-05-13T01:37:17"/>
    <x v="3366"/>
    <x v="1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x v="3358"/>
    <n v="1436307894"/>
    <b v="0"/>
    <n v="30"/>
    <b v="1"/>
    <s v="theater/plays"/>
    <n v="118.66666666666667"/>
    <n v="29.666666666666668"/>
    <x v="1"/>
    <s v="plays"/>
    <d v="2015-08-01T22:24:54"/>
    <x v="3367"/>
    <x v="36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x v="3359"/>
    <n v="1416977259"/>
    <b v="0"/>
    <n v="23"/>
    <b v="1"/>
    <s v="theater/plays"/>
    <n v="104.60000000000001"/>
    <n v="45.478260869565219"/>
    <x v="1"/>
    <s v="plays"/>
    <d v="2015-01-01T05:00:00"/>
    <x v="3368"/>
    <x v="1181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x v="3360"/>
    <n v="1479257980"/>
    <b v="0"/>
    <n v="54"/>
    <b v="1"/>
    <s v="theater/plays"/>
    <n v="103.89999999999999"/>
    <n v="96.203703703703709"/>
    <x v="1"/>
    <s v="plays"/>
    <d v="2017-01-15T00:59:40"/>
    <x v="3369"/>
    <x v="14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x v="3361"/>
    <n v="1479283285"/>
    <b v="0"/>
    <n v="26"/>
    <b v="1"/>
    <s v="theater/plays"/>
    <n v="117.73333333333333"/>
    <n v="67.92307692307692"/>
    <x v="1"/>
    <s v="plays"/>
    <d v="2016-12-17T08:00:00"/>
    <x v="3370"/>
    <x v="118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x v="3362"/>
    <n v="1446670765"/>
    <b v="0"/>
    <n v="9"/>
    <b v="1"/>
    <s v="theater/plays"/>
    <n v="138.5"/>
    <n v="30.777777777777779"/>
    <x v="1"/>
    <s v="plays"/>
    <d v="2015-12-02T20:59:25"/>
    <x v="3371"/>
    <x v="274"/>
  </r>
  <r>
    <n v="3372"/>
    <s v="All the Best, Jack"/>
    <s v="This play tells the story of the toxicity of sensationalism shown through one man's struggle with notoriety."/>
    <x v="28"/>
    <n v="1035"/>
    <x v="0"/>
    <s v="US"/>
    <s v="USD"/>
    <x v="2835"/>
    <n v="1407157756"/>
    <b v="0"/>
    <n v="27"/>
    <b v="1"/>
    <s v="theater/plays"/>
    <n v="103.49999999999999"/>
    <n v="38.333333333333336"/>
    <x v="1"/>
    <s v="plays"/>
    <d v="2014-08-25T04:59:00"/>
    <x v="3372"/>
    <x v="118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x v="3363"/>
    <n v="1435177840"/>
    <b v="0"/>
    <n v="30"/>
    <b v="1"/>
    <s v="theater/plays"/>
    <n v="100.25"/>
    <n v="66.833333333333329"/>
    <x v="1"/>
    <s v="plays"/>
    <d v="2015-07-18T16:00:00"/>
    <x v="3373"/>
    <x v="1184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x v="3364"/>
    <n v="1443461616"/>
    <b v="0"/>
    <n v="52"/>
    <b v="1"/>
    <s v="theater/plays"/>
    <n v="106.57142857142856"/>
    <n v="71.730769230769226"/>
    <x v="1"/>
    <s v="plays"/>
    <d v="2015-10-28T17:33:36"/>
    <x v="3374"/>
    <x v="1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x v="3365"/>
    <n v="1399387173"/>
    <b v="0"/>
    <n v="17"/>
    <b v="1"/>
    <s v="theater/plays"/>
    <n v="100"/>
    <n v="176.47058823529412"/>
    <x v="1"/>
    <s v="plays"/>
    <d v="2014-05-18T14:39:33"/>
    <x v="3375"/>
    <x v="635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x v="3366"/>
    <n v="1424796594"/>
    <b v="0"/>
    <n v="19"/>
    <b v="1"/>
    <s v="theater/plays"/>
    <n v="100.01249999999999"/>
    <n v="421.10526315789474"/>
    <x v="1"/>
    <s v="plays"/>
    <d v="2015-04-25T15:49:54"/>
    <x v="3376"/>
    <x v="102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x v="3367"/>
    <n v="1424280899"/>
    <b v="0"/>
    <n v="77"/>
    <b v="1"/>
    <s v="theater/plays"/>
    <n v="101.05"/>
    <n v="104.98701298701299"/>
    <x v="1"/>
    <s v="plays"/>
    <d v="2015-03-20T16:56:00"/>
    <x v="3377"/>
    <x v="1185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x v="3368"/>
    <n v="1407400306"/>
    <b v="0"/>
    <n v="21"/>
    <b v="1"/>
    <s v="theater/plays"/>
    <n v="107.63636363636364"/>
    <n v="28.19047619047619"/>
    <x v="1"/>
    <s v="plays"/>
    <d v="2014-08-31T13:08:00"/>
    <x v="3378"/>
    <x v="1186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x v="3369"/>
    <n v="1439122800"/>
    <b v="0"/>
    <n v="38"/>
    <b v="1"/>
    <s v="theater/plays"/>
    <n v="103.64999999999999"/>
    <n v="54.55263157894737"/>
    <x v="1"/>
    <s v="plays"/>
    <d v="2015-08-26T23:00:00"/>
    <x v="3379"/>
    <x v="1187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x v="3370"/>
    <n v="1414277578"/>
    <b v="0"/>
    <n v="28"/>
    <b v="1"/>
    <s v="theater/plays"/>
    <n v="104.43333333333334"/>
    <n v="111.89285714285714"/>
    <x v="1"/>
    <s v="plays"/>
    <d v="2014-11-29T23:52:58"/>
    <x v="3380"/>
    <x v="118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x v="3371"/>
    <n v="1423455983"/>
    <b v="0"/>
    <n v="48"/>
    <b v="1"/>
    <s v="theater/plays"/>
    <n v="102.25"/>
    <n v="85.208333333333329"/>
    <x v="1"/>
    <s v="plays"/>
    <d v="2015-03-11T03:26:23"/>
    <x v="3381"/>
    <x v="7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x v="3372"/>
    <n v="1467973256"/>
    <b v="0"/>
    <n v="46"/>
    <b v="1"/>
    <s v="theater/plays"/>
    <n v="100.74285714285713"/>
    <n v="76.652173913043484"/>
    <x v="1"/>
    <s v="plays"/>
    <d v="2016-08-01T22:59:00"/>
    <x v="3382"/>
    <x v="1189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x v="3373"/>
    <n v="1464979620"/>
    <b v="0"/>
    <n v="30"/>
    <b v="1"/>
    <s v="theater/plays"/>
    <n v="111.71428571428572"/>
    <n v="65.166666666666671"/>
    <x v="1"/>
    <s v="plays"/>
    <d v="2016-06-23T18:47:00"/>
    <x v="3383"/>
    <x v="5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x v="3374"/>
    <n v="1444874768"/>
    <b v="0"/>
    <n v="64"/>
    <b v="1"/>
    <s v="theater/plays"/>
    <n v="100.01100000000001"/>
    <n v="93.760312499999998"/>
    <x v="1"/>
    <s v="plays"/>
    <d v="2015-11-21T03:00:00"/>
    <x v="3384"/>
    <x v="119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x v="3375"/>
    <n v="1415652552"/>
    <b v="0"/>
    <n v="15"/>
    <b v="1"/>
    <s v="theater/plays"/>
    <n v="100"/>
    <n v="133.33333333333334"/>
    <x v="1"/>
    <s v="plays"/>
    <d v="2014-12-10T20:49:12"/>
    <x v="3385"/>
    <x v="1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x v="3376"/>
    <n v="1415028506"/>
    <b v="0"/>
    <n v="41"/>
    <b v="1"/>
    <s v="theater/plays"/>
    <n v="105"/>
    <n v="51.219512195121951"/>
    <x v="1"/>
    <s v="plays"/>
    <d v="2014-12-03T15:28:26"/>
    <x v="3386"/>
    <x v="1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x v="3377"/>
    <n v="1415125088"/>
    <b v="0"/>
    <n v="35"/>
    <b v="1"/>
    <s v="theater/plays"/>
    <n v="116.86666666666667"/>
    <n v="100.17142857142858"/>
    <x v="1"/>
    <s v="plays"/>
    <d v="2014-12-14T18:18:08"/>
    <x v="3387"/>
    <x v="4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x v="3378"/>
    <n v="1432033441"/>
    <b v="0"/>
    <n v="45"/>
    <b v="1"/>
    <s v="theater/plays"/>
    <n v="103.8"/>
    <n v="34.6"/>
    <x v="1"/>
    <s v="plays"/>
    <d v="2015-06-18T11:04:01"/>
    <x v="3388"/>
    <x v="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x v="3379"/>
    <n v="1462368682"/>
    <b v="0"/>
    <n v="62"/>
    <b v="1"/>
    <s v="theater/plays"/>
    <n v="114.5"/>
    <n v="184.67741935483872"/>
    <x v="1"/>
    <s v="plays"/>
    <d v="2016-06-03T13:31:22"/>
    <x v="3389"/>
    <x v="1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x v="3380"/>
    <n v="1403721345"/>
    <b v="0"/>
    <n v="22"/>
    <b v="1"/>
    <s v="theater/plays"/>
    <n v="102.4"/>
    <n v="69.818181818181813"/>
    <x v="1"/>
    <s v="plays"/>
    <d v="2014-07-10T18:35:45"/>
    <x v="3390"/>
    <x v="20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x v="3381"/>
    <n v="1404997548"/>
    <b v="0"/>
    <n v="18"/>
    <b v="1"/>
    <s v="theater/plays"/>
    <n v="223"/>
    <n v="61.944444444444443"/>
    <x v="1"/>
    <s v="plays"/>
    <d v="2014-08-08T22:28:00"/>
    <x v="3391"/>
    <x v="1191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x v="3382"/>
    <n v="1458245855"/>
    <b v="0"/>
    <n v="12"/>
    <b v="1"/>
    <s v="theater/plays"/>
    <n v="100"/>
    <n v="41.666666666666664"/>
    <x v="1"/>
    <s v="plays"/>
    <d v="2016-05-06T20:17:35"/>
    <x v="3392"/>
    <x v="78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x v="3383"/>
    <n v="1413065230"/>
    <b v="0"/>
    <n v="44"/>
    <b v="1"/>
    <s v="theater/plays"/>
    <n v="105.80000000000001"/>
    <n v="36.06818181818182"/>
    <x v="1"/>
    <s v="plays"/>
    <d v="2014-11-06T00:46:00"/>
    <x v="3393"/>
    <x v="1192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x v="3384"/>
    <n v="1403878645"/>
    <b v="0"/>
    <n v="27"/>
    <b v="1"/>
    <s v="theater/plays"/>
    <n v="142.36363636363635"/>
    <n v="29"/>
    <x v="1"/>
    <s v="plays"/>
    <d v="2014-07-27T14:17:25"/>
    <x v="3394"/>
    <x v="1"/>
  </r>
  <r>
    <n v="3395"/>
    <s v="MIRAMAR"/>
    <s v="Miramar is a a darkly funny play exploring what it is we call â€˜homeâ€™."/>
    <x v="2"/>
    <n v="920"/>
    <x v="0"/>
    <s v="GB"/>
    <s v="GBP"/>
    <x v="3385"/>
    <n v="1431795944"/>
    <b v="0"/>
    <n v="38"/>
    <b v="1"/>
    <s v="theater/plays"/>
    <n v="184"/>
    <n v="24.210526315789473"/>
    <x v="1"/>
    <s v="plays"/>
    <d v="2015-05-30T18:10:00"/>
    <x v="3395"/>
    <x v="1193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x v="2806"/>
    <n v="1399286589"/>
    <b v="0"/>
    <n v="28"/>
    <b v="1"/>
    <s v="theater/plays"/>
    <n v="104.33333333333333"/>
    <n v="55.892857142857146"/>
    <x v="1"/>
    <s v="plays"/>
    <d v="2014-06-01T03:59:00"/>
    <x v="3396"/>
    <x v="1194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x v="3386"/>
    <n v="1452338929"/>
    <b v="0"/>
    <n v="24"/>
    <b v="1"/>
    <s v="theater/plays"/>
    <n v="112.00000000000001"/>
    <n v="11.666666666666666"/>
    <x v="1"/>
    <s v="plays"/>
    <d v="2016-02-18T22:00:00"/>
    <x v="3397"/>
    <x v="1195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x v="3387"/>
    <n v="1414605776"/>
    <b v="0"/>
    <n v="65"/>
    <b v="1"/>
    <s v="theater/plays"/>
    <n v="111.07499999999999"/>
    <n v="68.353846153846149"/>
    <x v="1"/>
    <s v="plays"/>
    <d v="2014-11-21T17:00:00"/>
    <x v="3398"/>
    <x v="1196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x v="3388"/>
    <n v="1421964325"/>
    <b v="0"/>
    <n v="46"/>
    <b v="1"/>
    <s v="theater/plays"/>
    <n v="103.75000000000001"/>
    <n v="27.065217391304348"/>
    <x v="1"/>
    <s v="plays"/>
    <d v="2015-02-21T22:05:25"/>
    <x v="3399"/>
    <x v="1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x v="3389"/>
    <n v="1405378414"/>
    <b v="0"/>
    <n v="85"/>
    <b v="1"/>
    <s v="theater/plays"/>
    <n v="100.41"/>
    <n v="118.12941176470588"/>
    <x v="1"/>
    <s v="plays"/>
    <d v="2014-08-28T22:53:34"/>
    <x v="3400"/>
    <x v="2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x v="3390"/>
    <n v="1436376146"/>
    <b v="0"/>
    <n v="66"/>
    <b v="1"/>
    <s v="theater/plays"/>
    <n v="101.86206896551724"/>
    <n v="44.757575757575758"/>
    <x v="1"/>
    <s v="plays"/>
    <d v="2015-08-07T17:22:26"/>
    <x v="3401"/>
    <x v="1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x v="3391"/>
    <n v="1444747843"/>
    <b v="0"/>
    <n v="165"/>
    <b v="1"/>
    <s v="theater/plays"/>
    <n v="109.76666666666665"/>
    <n v="99.787878787878782"/>
    <x v="1"/>
    <s v="plays"/>
    <d v="2015-11-12T02:31:00"/>
    <x v="3402"/>
    <x v="1197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x v="3392"/>
    <n v="1432638324"/>
    <b v="0"/>
    <n v="17"/>
    <b v="1"/>
    <s v="theater/plays"/>
    <n v="100"/>
    <n v="117.64705882352941"/>
    <x v="1"/>
    <s v="plays"/>
    <d v="2015-06-25T11:05:24"/>
    <x v="3403"/>
    <x v="1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x v="3393"/>
    <n v="1432814702"/>
    <b v="0"/>
    <n v="3"/>
    <b v="1"/>
    <s v="theater/plays"/>
    <n v="122"/>
    <n v="203.33333333333334"/>
    <x v="1"/>
    <s v="plays"/>
    <d v="2015-06-17T12:05:02"/>
    <x v="3404"/>
    <x v="5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x v="3394"/>
    <n v="1455063886"/>
    <b v="0"/>
    <n v="17"/>
    <b v="1"/>
    <s v="theater/plays"/>
    <n v="137.57142857142856"/>
    <n v="28.323529411764707"/>
    <x v="1"/>
    <s v="plays"/>
    <d v="2016-03-01T23:59:00"/>
    <x v="3405"/>
    <x v="1198"/>
  </r>
  <r>
    <n v="3406"/>
    <s v="Voices of Swords"/>
    <s v="A funny and moving new play about two families dealing with aging parents in very different ways!"/>
    <x v="3"/>
    <n v="10031"/>
    <x v="0"/>
    <s v="US"/>
    <s v="USD"/>
    <x v="3395"/>
    <n v="1401623376"/>
    <b v="0"/>
    <n v="91"/>
    <b v="1"/>
    <s v="theater/plays"/>
    <n v="100.31000000000002"/>
    <n v="110.23076923076923"/>
    <x v="1"/>
    <s v="plays"/>
    <d v="2014-07-16T11:49:36"/>
    <x v="3406"/>
    <x v="2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x v="3396"/>
    <n v="1402049289"/>
    <b v="0"/>
    <n v="67"/>
    <b v="1"/>
    <s v="theater/plays"/>
    <n v="107.1"/>
    <n v="31.970149253731343"/>
    <x v="1"/>
    <s v="plays"/>
    <d v="2014-07-06T10:08:09"/>
    <x v="3407"/>
    <x v="1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x v="3397"/>
    <n v="1403135304"/>
    <b v="0"/>
    <n v="18"/>
    <b v="1"/>
    <s v="theater/plays"/>
    <n v="211"/>
    <n v="58.611111111111114"/>
    <x v="1"/>
    <s v="plays"/>
    <d v="2014-07-18T23:48:24"/>
    <x v="3408"/>
    <x v="1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x v="3398"/>
    <n v="1466710358"/>
    <b v="0"/>
    <n v="21"/>
    <b v="1"/>
    <s v="theater/plays"/>
    <n v="123.6"/>
    <n v="29.428571428571427"/>
    <x v="1"/>
    <s v="plays"/>
    <d v="2016-07-31T20:58:00"/>
    <x v="3409"/>
    <x v="1199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x v="3399"/>
    <n v="1462841990"/>
    <b v="0"/>
    <n v="40"/>
    <b v="1"/>
    <s v="theater/plays"/>
    <n v="108.5"/>
    <n v="81.375"/>
    <x v="1"/>
    <s v="plays"/>
    <d v="2016-06-06T07:00:00"/>
    <x v="3410"/>
    <x v="12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x v="3400"/>
    <n v="1442536372"/>
    <b v="0"/>
    <n v="78"/>
    <b v="1"/>
    <s v="theater/plays"/>
    <n v="103.56666666666668"/>
    <n v="199.16666666666666"/>
    <x v="1"/>
    <s v="plays"/>
    <d v="2015-10-08T00:32:52"/>
    <x v="3411"/>
    <x v="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x v="3401"/>
    <n v="1409266862"/>
    <b v="0"/>
    <n v="26"/>
    <b v="1"/>
    <s v="theater/plays"/>
    <n v="100"/>
    <n v="115.38461538461539"/>
    <x v="1"/>
    <s v="plays"/>
    <d v="2014-09-27T23:01:02"/>
    <x v="3412"/>
    <x v="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x v="3402"/>
    <n v="1424280938"/>
    <b v="0"/>
    <n v="14"/>
    <b v="1"/>
    <s v="theater/plays"/>
    <n v="130"/>
    <n v="46.428571428571431"/>
    <x v="1"/>
    <s v="plays"/>
    <d v="2015-02-28T04:59:00"/>
    <x v="3413"/>
    <x v="1201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x v="3403"/>
    <n v="1478030325"/>
    <b v="0"/>
    <n v="44"/>
    <b v="1"/>
    <s v="theater/plays"/>
    <n v="103.49999999999999"/>
    <n v="70.568181818181813"/>
    <x v="1"/>
    <s v="plays"/>
    <d v="2016-12-01T07:59:00"/>
    <x v="3414"/>
    <x v="1202"/>
  </r>
  <r>
    <n v="3415"/>
    <s v="Balm in Gilead at Columbia"/>
    <s v="We are raising funds to allow for enhanced scenic, costume, and lighting design. Every dollar helps!"/>
    <x v="48"/>
    <n v="200"/>
    <x v="0"/>
    <s v="US"/>
    <s v="USD"/>
    <x v="3404"/>
    <n v="1459999656"/>
    <b v="0"/>
    <n v="9"/>
    <b v="1"/>
    <s v="theater/plays"/>
    <n v="100"/>
    <n v="22.222222222222221"/>
    <x v="1"/>
    <s v="plays"/>
    <d v="2016-04-17T23:30:00"/>
    <x v="3415"/>
    <x v="1203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x v="3405"/>
    <n v="1427363645"/>
    <b v="0"/>
    <n v="30"/>
    <b v="1"/>
    <s v="theater/plays"/>
    <n v="119.6"/>
    <n v="159.46666666666667"/>
    <x v="1"/>
    <s v="plays"/>
    <d v="2015-04-23T18:30:00"/>
    <x v="3416"/>
    <x v="1204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x v="3406"/>
    <n v="1410558948"/>
    <b v="0"/>
    <n v="45"/>
    <b v="1"/>
    <s v="theater/plays"/>
    <n v="100.00058823529412"/>
    <n v="37.777999999999999"/>
    <x v="1"/>
    <s v="plays"/>
    <d v="2014-10-26T00:43:00"/>
    <x v="3417"/>
    <x v="1205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x v="3407"/>
    <n v="1398283307"/>
    <b v="0"/>
    <n v="56"/>
    <b v="1"/>
    <s v="theater/plays"/>
    <n v="100.875"/>
    <n v="72.053571428571431"/>
    <x v="1"/>
    <s v="plays"/>
    <d v="2014-05-23T20:01:47"/>
    <x v="3418"/>
    <x v="1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x v="3408"/>
    <n v="1458416585"/>
    <b v="0"/>
    <n v="46"/>
    <b v="1"/>
    <s v="theater/plays"/>
    <n v="106.54545454545455"/>
    <n v="63.695652173913047"/>
    <x v="1"/>
    <s v="plays"/>
    <d v="2016-04-06T21:30:00"/>
    <x v="3419"/>
    <x v="1206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x v="3409"/>
    <n v="1454638202"/>
    <b v="0"/>
    <n v="34"/>
    <b v="1"/>
    <s v="theater/plays"/>
    <n v="138"/>
    <n v="28.411764705882351"/>
    <x v="1"/>
    <s v="plays"/>
    <d v="2016-02-14T00:00:00"/>
    <x v="3420"/>
    <x v="1207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x v="3410"/>
    <n v="1422903563"/>
    <b v="0"/>
    <n v="98"/>
    <b v="1"/>
    <s v="theater/plays"/>
    <n v="101.15"/>
    <n v="103.21428571428571"/>
    <x v="1"/>
    <s v="plays"/>
    <d v="2015-03-04T18:59:23"/>
    <x v="3421"/>
    <x v="1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x v="2232"/>
    <n v="1447594176"/>
    <b v="0"/>
    <n v="46"/>
    <b v="1"/>
    <s v="theater/plays"/>
    <n v="109.1"/>
    <n v="71.152173913043484"/>
    <x v="1"/>
    <s v="plays"/>
    <d v="2015-12-14T00:00:00"/>
    <x v="3422"/>
    <x v="1208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x v="3411"/>
    <n v="1427320341"/>
    <b v="0"/>
    <n v="10"/>
    <b v="1"/>
    <s v="theater/plays"/>
    <n v="140"/>
    <n v="35"/>
    <x v="1"/>
    <s v="plays"/>
    <d v="2015-04-24T21:52:21"/>
    <x v="3423"/>
    <x v="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x v="3412"/>
    <n v="1421252084"/>
    <b v="0"/>
    <n v="76"/>
    <b v="1"/>
    <s v="theater/plays"/>
    <n v="103.58333333333334"/>
    <n v="81.776315789473685"/>
    <x v="1"/>
    <s v="plays"/>
    <d v="2015-02-05T06:59:00"/>
    <x v="3424"/>
    <x v="1209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x v="3413"/>
    <n v="1409669336"/>
    <b v="0"/>
    <n v="104"/>
    <b v="1"/>
    <s v="theater/plays"/>
    <n v="102.97033333333331"/>
    <n v="297.02980769230766"/>
    <x v="1"/>
    <s v="plays"/>
    <d v="2014-10-04T14:48:56"/>
    <x v="3425"/>
    <x v="432"/>
  </r>
  <r>
    <n v="3426"/>
    <s v="Holocene"/>
    <s v="Part ghost story, part cautionary tale, Holocene is a play about the end of our world, and the beginning of another."/>
    <x v="192"/>
    <n v="4055"/>
    <x v="0"/>
    <s v="US"/>
    <s v="USD"/>
    <x v="3414"/>
    <n v="1409620903"/>
    <b v="0"/>
    <n v="87"/>
    <b v="1"/>
    <s v="theater/plays"/>
    <n v="108.13333333333333"/>
    <n v="46.609195402298852"/>
    <x v="1"/>
    <s v="plays"/>
    <d v="2014-09-21T02:00:00"/>
    <x v="3426"/>
    <x v="121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x v="3415"/>
    <n v="1401722952"/>
    <b v="0"/>
    <n v="29"/>
    <b v="1"/>
    <s v="theater/plays"/>
    <n v="100"/>
    <n v="51.724137931034484"/>
    <x v="1"/>
    <s v="plays"/>
    <d v="2014-07-02T15:29:12"/>
    <x v="3427"/>
    <x v="1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x v="3416"/>
    <n v="1422983847"/>
    <b v="0"/>
    <n v="51"/>
    <b v="1"/>
    <s v="theater/plays"/>
    <n v="102.75000000000001"/>
    <n v="40.294117647058826"/>
    <x v="1"/>
    <s v="plays"/>
    <d v="2015-02-28T17:00:00"/>
    <x v="3428"/>
    <x v="1211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x v="3417"/>
    <n v="1476837061"/>
    <b v="0"/>
    <n v="12"/>
    <b v="1"/>
    <s v="theater/plays"/>
    <n v="130"/>
    <n v="16.25"/>
    <x v="1"/>
    <s v="plays"/>
    <d v="2016-11-02T00:31:01"/>
    <x v="3429"/>
    <x v="60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x v="3418"/>
    <n v="1404168101"/>
    <b v="0"/>
    <n v="72"/>
    <b v="1"/>
    <s v="theater/plays"/>
    <n v="108.54949999999999"/>
    <n v="30.152638888888887"/>
    <x v="1"/>
    <s v="plays"/>
    <d v="2014-07-30T22:41:41"/>
    <x v="3430"/>
    <x v="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x v="3419"/>
    <n v="1405791153"/>
    <b v="0"/>
    <n v="21"/>
    <b v="1"/>
    <s v="theater/plays"/>
    <n v="100"/>
    <n v="95.238095238095241"/>
    <x v="1"/>
    <s v="plays"/>
    <d v="2014-08-18T17:32:33"/>
    <x v="3431"/>
    <x v="1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x v="3420"/>
    <n v="1452520614"/>
    <b v="0"/>
    <n v="42"/>
    <b v="1"/>
    <s v="theater/plays"/>
    <n v="109.65"/>
    <n v="52.214285714285715"/>
    <x v="1"/>
    <s v="plays"/>
    <d v="2016-02-05T22:00:00"/>
    <x v="3432"/>
    <x v="1212"/>
  </r>
  <r>
    <n v="3433"/>
    <s v="The Dybbuk"/>
    <s v="death&amp;pretzels presents their first Chicago based project:_x000a_The Dybbuk by S. Ansky"/>
    <x v="196"/>
    <n v="9525"/>
    <x v="0"/>
    <s v="US"/>
    <s v="USD"/>
    <x v="3421"/>
    <n v="1400290255"/>
    <b v="0"/>
    <n v="71"/>
    <b v="1"/>
    <s v="theater/plays"/>
    <n v="100.26315789473684"/>
    <n v="134.1549295774648"/>
    <x v="1"/>
    <s v="plays"/>
    <d v="2014-06-17T03:00:00"/>
    <x v="3433"/>
    <x v="121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x v="3422"/>
    <n v="1402391269"/>
    <b v="0"/>
    <n v="168"/>
    <b v="1"/>
    <s v="theater/plays"/>
    <n v="105.55000000000001"/>
    <n v="62.827380952380949"/>
    <x v="1"/>
    <s v="plays"/>
    <d v="2014-07-10T09:07:49"/>
    <x v="3434"/>
    <x v="1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x v="3423"/>
    <n v="1469112493"/>
    <b v="0"/>
    <n v="19"/>
    <b v="1"/>
    <s v="theater/plays"/>
    <n v="112.00000000000001"/>
    <n v="58.94736842105263"/>
    <x v="1"/>
    <s v="plays"/>
    <d v="2016-08-07T03:00:00"/>
    <x v="3435"/>
    <x v="1214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x v="3424"/>
    <n v="1406811593"/>
    <b v="0"/>
    <n v="37"/>
    <b v="1"/>
    <s v="theater/plays"/>
    <n v="105.89999999999999"/>
    <n v="143.1081081081081"/>
    <x v="1"/>
    <s v="plays"/>
    <d v="2014-08-21T16:28:00"/>
    <x v="3436"/>
    <x v="1215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x v="3425"/>
    <n v="1437411820"/>
    <b v="0"/>
    <n v="36"/>
    <b v="1"/>
    <s v="theater/plays"/>
    <n v="101"/>
    <n v="84.166666666666671"/>
    <x v="1"/>
    <s v="plays"/>
    <d v="2015-08-19T17:03:40"/>
    <x v="3437"/>
    <x v="1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x v="3426"/>
    <n v="1428358567"/>
    <b v="0"/>
    <n v="14"/>
    <b v="1"/>
    <s v="theater/plays"/>
    <n v="104.2"/>
    <n v="186.07142857142858"/>
    <x v="1"/>
    <s v="plays"/>
    <d v="2015-05-02T21:00:00"/>
    <x v="3438"/>
    <x v="1216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x v="3427"/>
    <n v="1452030730"/>
    <b v="0"/>
    <n v="18"/>
    <b v="1"/>
    <s v="theater/plays"/>
    <n v="134.67833333333334"/>
    <n v="89.785555555555561"/>
    <x v="1"/>
    <s v="plays"/>
    <d v="2016-01-19T04:59:00"/>
    <x v="3439"/>
    <x v="1217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x v="3428"/>
    <n v="1403146628"/>
    <b v="0"/>
    <n v="82"/>
    <b v="1"/>
    <s v="theater/plays"/>
    <n v="105.2184"/>
    <n v="64.157560975609755"/>
    <x v="1"/>
    <s v="plays"/>
    <d v="2014-07-11T16:15:00"/>
    <x v="3440"/>
    <x v="121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x v="3429"/>
    <n v="1445077121"/>
    <b v="0"/>
    <n v="43"/>
    <b v="1"/>
    <s v="theater/plays"/>
    <n v="102.60000000000001"/>
    <n v="59.651162790697676"/>
    <x v="1"/>
    <s v="plays"/>
    <d v="2015-11-13T20:17:00"/>
    <x v="3441"/>
    <x v="1219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x v="3430"/>
    <n v="1430424672"/>
    <b v="0"/>
    <n v="8"/>
    <b v="1"/>
    <s v="theater/plays"/>
    <n v="100"/>
    <n v="31.25"/>
    <x v="1"/>
    <s v="plays"/>
    <d v="2015-05-30T20:11:12"/>
    <x v="3442"/>
    <x v="1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x v="3431"/>
    <n v="1407674146"/>
    <b v="0"/>
    <n v="45"/>
    <b v="1"/>
    <s v="theater/plays"/>
    <n v="185.5"/>
    <n v="41.222222222222221"/>
    <x v="1"/>
    <s v="plays"/>
    <d v="2014-09-09T12:35:46"/>
    <x v="3443"/>
    <x v="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x v="3432"/>
    <n v="1464677986"/>
    <b v="0"/>
    <n v="20"/>
    <b v="1"/>
    <s v="theater/plays"/>
    <n v="289"/>
    <n v="43.35"/>
    <x v="1"/>
    <s v="plays"/>
    <d v="2016-06-08T13:59:00"/>
    <x v="3444"/>
    <x v="122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x v="3433"/>
    <n v="1443185036"/>
    <b v="0"/>
    <n v="31"/>
    <b v="1"/>
    <s v="theater/plays"/>
    <n v="100"/>
    <n v="64.516129032258064"/>
    <x v="1"/>
    <s v="plays"/>
    <d v="2015-10-23T12:43:56"/>
    <x v="3445"/>
    <x v="274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x v="3434"/>
    <n v="1421092725"/>
    <b v="0"/>
    <n v="25"/>
    <b v="1"/>
    <s v="theater/plays"/>
    <n v="108.2"/>
    <n v="43.28"/>
    <x v="1"/>
    <s v="plays"/>
    <d v="2015-02-05T12:20:00"/>
    <x v="3446"/>
    <x v="1221"/>
  </r>
  <r>
    <n v="3447"/>
    <s v="The Vagabond Halfback"/>
    <s v="&quot;He was a poet, a vagrant, a philosopher, a lady's man and a hard drinker&quot;"/>
    <x v="28"/>
    <n v="1078"/>
    <x v="0"/>
    <s v="US"/>
    <s v="USD"/>
    <x v="3435"/>
    <n v="1454448012"/>
    <b v="0"/>
    <n v="14"/>
    <b v="1"/>
    <s v="theater/plays"/>
    <n v="107.80000000000001"/>
    <n v="77"/>
    <x v="1"/>
    <s v="plays"/>
    <d v="2016-03-18T20:20:12"/>
    <x v="3447"/>
    <x v="13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x v="3436"/>
    <n v="1416192689"/>
    <b v="0"/>
    <n v="45"/>
    <b v="1"/>
    <s v="theater/plays"/>
    <n v="109.76190476190477"/>
    <n v="51.222222222222221"/>
    <x v="1"/>
    <s v="plays"/>
    <d v="2014-12-17T02:51:29"/>
    <x v="3448"/>
    <x v="1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x v="3437"/>
    <n v="1465607738"/>
    <b v="0"/>
    <n v="20"/>
    <b v="1"/>
    <s v="theater/plays"/>
    <n v="170.625"/>
    <n v="68.25"/>
    <x v="1"/>
    <s v="plays"/>
    <d v="2016-07-09T04:00:00"/>
    <x v="3449"/>
    <x v="122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x v="3438"/>
    <n v="1422809671"/>
    <b v="0"/>
    <n v="39"/>
    <b v="1"/>
    <s v="theater/plays"/>
    <n v="152"/>
    <n v="19.487179487179485"/>
    <x v="1"/>
    <s v="plays"/>
    <d v="2015-04-02T15:54:31"/>
    <x v="3450"/>
    <x v="82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x v="3439"/>
    <n v="1427304127"/>
    <b v="0"/>
    <n v="16"/>
    <b v="1"/>
    <s v="theater/plays"/>
    <n v="101.23076923076924"/>
    <n v="41.125"/>
    <x v="1"/>
    <s v="plays"/>
    <d v="2015-04-21T17:22:07"/>
    <x v="3451"/>
    <x v="83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x v="3440"/>
    <n v="1404141626"/>
    <b v="0"/>
    <n v="37"/>
    <b v="1"/>
    <s v="theater/plays"/>
    <n v="153.19999999999999"/>
    <n v="41.405405405405403"/>
    <x v="1"/>
    <s v="plays"/>
    <d v="2014-07-23T03:59:00"/>
    <x v="3452"/>
    <x v="122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x v="3441"/>
    <n v="1465946956"/>
    <b v="0"/>
    <n v="14"/>
    <b v="1"/>
    <s v="theater/plays"/>
    <n v="128.33333333333334"/>
    <n v="27.5"/>
    <x v="1"/>
    <s v="plays"/>
    <d v="2016-08-13T23:29:16"/>
    <x v="3453"/>
    <x v="14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x v="3442"/>
    <n v="1404233159"/>
    <b v="0"/>
    <n v="21"/>
    <b v="1"/>
    <s v="theater/plays"/>
    <n v="100.71428571428571"/>
    <n v="33.571428571428569"/>
    <x v="1"/>
    <s v="plays"/>
    <d v="2014-07-31T16:45:59"/>
    <x v="3454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x v="3443"/>
    <n v="1473789627"/>
    <b v="0"/>
    <n v="69"/>
    <b v="1"/>
    <s v="theater/plays"/>
    <n v="100.64999999999999"/>
    <n v="145.86956521739131"/>
    <x v="1"/>
    <s v="plays"/>
    <d v="2016-10-13T18:00:27"/>
    <x v="3455"/>
    <x v="1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x v="3444"/>
    <n v="1404190567"/>
    <b v="0"/>
    <n v="16"/>
    <b v="1"/>
    <s v="theater/plays"/>
    <n v="191.3"/>
    <n v="358.6875"/>
    <x v="1"/>
    <s v="plays"/>
    <d v="2014-08-01T06:59:00"/>
    <x v="3456"/>
    <x v="1224"/>
  </r>
  <r>
    <n v="3457"/>
    <s v="The Impossible Adventures Of Supernova Jones"/>
    <s v="Robots, Space Battles, Mystery, and Intrigue. Nothing is Impossible..."/>
    <x v="13"/>
    <n v="2804"/>
    <x v="0"/>
    <s v="US"/>
    <s v="USD"/>
    <x v="3445"/>
    <n v="1421081857"/>
    <b v="0"/>
    <n v="55"/>
    <b v="1"/>
    <s v="theater/plays"/>
    <n v="140.19999999999999"/>
    <n v="50.981818181818184"/>
    <x v="1"/>
    <s v="plays"/>
    <d v="2015-02-12T05:59:00"/>
    <x v="3457"/>
    <x v="1225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x v="3446"/>
    <n v="1420606303"/>
    <b v="0"/>
    <n v="27"/>
    <b v="1"/>
    <s v="theater/plays"/>
    <n v="124.33537832310839"/>
    <n v="45.037037037037038"/>
    <x v="1"/>
    <s v="plays"/>
    <d v="2015-02-03T04:27:00"/>
    <x v="3458"/>
    <x v="122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x v="3447"/>
    <n v="1461151860"/>
    <b v="0"/>
    <n v="36"/>
    <b v="1"/>
    <s v="theater/plays"/>
    <n v="126.2"/>
    <n v="17.527777777777779"/>
    <x v="1"/>
    <s v="plays"/>
    <d v="2016-05-20T11:31:00"/>
    <x v="3459"/>
    <x v="1"/>
  </r>
  <r>
    <n v="3460"/>
    <s v="Pushers"/>
    <s v="'Pushers' is an exciting new play and the first project for brand new theatre company, Ain't Got No Home Productions."/>
    <x v="2"/>
    <n v="950"/>
    <x v="0"/>
    <s v="GB"/>
    <s v="GBP"/>
    <x v="3448"/>
    <n v="1406896752"/>
    <b v="0"/>
    <n v="19"/>
    <b v="1"/>
    <s v="theater/plays"/>
    <n v="190"/>
    <n v="50"/>
    <x v="1"/>
    <s v="plays"/>
    <d v="2014-08-15T12:39:12"/>
    <x v="3460"/>
    <x v="60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x v="3449"/>
    <n v="1475248279"/>
    <b v="0"/>
    <n v="12"/>
    <b v="1"/>
    <s v="theater/plays"/>
    <n v="139"/>
    <n v="57.916666666666664"/>
    <x v="1"/>
    <s v="plays"/>
    <d v="2016-10-29T03:00:00"/>
    <x v="3461"/>
    <x v="1227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x v="3450"/>
    <n v="1435181628"/>
    <b v="0"/>
    <n v="17"/>
    <b v="1"/>
    <s v="theater/plays"/>
    <n v="202"/>
    <n v="29.705882352941178"/>
    <x v="1"/>
    <s v="plays"/>
    <d v="2015-07-10T18:00:00"/>
    <x v="3462"/>
    <x v="1228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x v="3451"/>
    <n v="1472594585"/>
    <b v="0"/>
    <n v="114"/>
    <b v="1"/>
    <s v="theater/plays"/>
    <n v="103.38000000000001"/>
    <n v="90.684210526315795"/>
    <x v="1"/>
    <s v="plays"/>
    <d v="2016-10-11T03:59:00"/>
    <x v="3463"/>
    <x v="1229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x v="3452"/>
    <n v="1469329637"/>
    <b v="0"/>
    <n v="93"/>
    <b v="1"/>
    <s v="theater/plays"/>
    <n v="102.3236"/>
    <n v="55.012688172043013"/>
    <x v="1"/>
    <s v="plays"/>
    <d v="2016-08-23T03:07:17"/>
    <x v="3464"/>
    <x v="1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x v="3453"/>
    <n v="1436972472"/>
    <b v="0"/>
    <n v="36"/>
    <b v="1"/>
    <s v="theater/plays"/>
    <n v="103"/>
    <n v="57.222222222222221"/>
    <x v="1"/>
    <s v="plays"/>
    <d v="2015-08-09T16:00:00"/>
    <x v="3465"/>
    <x v="123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x v="3454"/>
    <n v="1455928050"/>
    <b v="0"/>
    <n v="61"/>
    <b v="1"/>
    <s v="theater/plays"/>
    <n v="127.14285714285714"/>
    <n v="72.950819672131146"/>
    <x v="1"/>
    <s v="plays"/>
    <d v="2016-04-19T23:27:30"/>
    <x v="3466"/>
    <x v="102"/>
  </r>
  <r>
    <n v="3467"/>
    <s v="Venus in Fur, Los Angeles."/>
    <s v="Venus in Fur, By David Ives."/>
    <x v="9"/>
    <n v="3030"/>
    <x v="0"/>
    <s v="US"/>
    <s v="USD"/>
    <x v="3455"/>
    <n v="1424275632"/>
    <b v="0"/>
    <n v="47"/>
    <b v="1"/>
    <s v="theater/plays"/>
    <n v="101"/>
    <n v="64.468085106382972"/>
    <x v="1"/>
    <s v="plays"/>
    <d v="2015-03-20T15:07:12"/>
    <x v="3467"/>
    <x v="2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x v="3456"/>
    <n v="1471976529"/>
    <b v="0"/>
    <n v="17"/>
    <b v="1"/>
    <s v="theater/plays"/>
    <n v="121.78"/>
    <n v="716.35294117647061"/>
    <x v="1"/>
    <s v="plays"/>
    <d v="2016-09-21T03:00:00"/>
    <x v="3468"/>
    <x v="1231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x v="3457"/>
    <n v="1459265045"/>
    <b v="0"/>
    <n v="63"/>
    <b v="1"/>
    <s v="theater/plays"/>
    <n v="113.39285714285714"/>
    <n v="50.396825396825399"/>
    <x v="1"/>
    <s v="plays"/>
    <d v="2016-04-28T15:24:05"/>
    <x v="3469"/>
    <x v="1"/>
  </r>
  <r>
    <n v="3470"/>
    <s v="She Kills Monsters"/>
    <s v="The New Artist's Circle is a theatre company dedicated to bringing the arts to young people."/>
    <x v="49"/>
    <n v="375"/>
    <x v="0"/>
    <s v="US"/>
    <s v="USD"/>
    <x v="3458"/>
    <n v="1465345902"/>
    <b v="0"/>
    <n v="9"/>
    <b v="1"/>
    <s v="theater/plays"/>
    <n v="150"/>
    <n v="41.666666666666664"/>
    <x v="1"/>
    <s v="plays"/>
    <d v="2016-07-15T21:38:00"/>
    <x v="3470"/>
    <x v="123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x v="3459"/>
    <n v="1405971690"/>
    <b v="0"/>
    <n v="30"/>
    <b v="1"/>
    <s v="theater/plays"/>
    <n v="214.6"/>
    <n v="35.766666666666666"/>
    <x v="1"/>
    <s v="plays"/>
    <d v="2014-08-31T20:00:00"/>
    <x v="3471"/>
    <x v="123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x v="3460"/>
    <n v="1413432331"/>
    <b v="0"/>
    <n v="23"/>
    <b v="1"/>
    <s v="theater/plays"/>
    <n v="102.05"/>
    <n v="88.739130434782609"/>
    <x v="1"/>
    <s v="plays"/>
    <d v="2014-11-06T05:59:00"/>
    <x v="3472"/>
    <x v="1234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x v="3461"/>
    <n v="1425067296"/>
    <b v="0"/>
    <n v="33"/>
    <b v="1"/>
    <s v="theater/plays"/>
    <n v="100"/>
    <n v="148.4848484848485"/>
    <x v="1"/>
    <s v="plays"/>
    <d v="2015-03-20T20:27:00"/>
    <x v="3473"/>
    <x v="1235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x v="3462"/>
    <n v="1466424131"/>
    <b v="0"/>
    <n v="39"/>
    <b v="1"/>
    <s v="theater/plays"/>
    <n v="101"/>
    <n v="51.794871794871796"/>
    <x v="1"/>
    <s v="plays"/>
    <d v="2016-07-20T12:02:11"/>
    <x v="3474"/>
    <x v="1"/>
  </r>
  <r>
    <n v="3475"/>
    <s v="Score"/>
    <s v="Score is a musical play inspired by true stories of parents who have recovered from addiction and regained their children."/>
    <x v="43"/>
    <n v="340"/>
    <x v="0"/>
    <s v="GB"/>
    <s v="GBP"/>
    <x v="3463"/>
    <n v="1412629704"/>
    <b v="0"/>
    <n v="17"/>
    <b v="1"/>
    <s v="theater/plays"/>
    <n v="113.33333333333333"/>
    <n v="20"/>
    <x v="1"/>
    <s v="plays"/>
    <d v="2014-11-03T00:00:00"/>
    <x v="3475"/>
    <x v="123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x v="3464"/>
    <n v="1412836990"/>
    <b v="0"/>
    <n v="6"/>
    <b v="1"/>
    <s v="theater/plays"/>
    <n v="104"/>
    <n v="52"/>
    <x v="1"/>
    <s v="plays"/>
    <d v="2014-10-27T03:00:00"/>
    <x v="3476"/>
    <x v="1237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x v="3465"/>
    <n v="1430761243"/>
    <b v="0"/>
    <n v="39"/>
    <b v="1"/>
    <s v="theater/plays"/>
    <n v="115.33333333333333"/>
    <n v="53.230769230769234"/>
    <x v="1"/>
    <s v="plays"/>
    <d v="2015-05-17T03:00:00"/>
    <x v="3477"/>
    <x v="1238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x v="3466"/>
    <n v="1424296822"/>
    <b v="0"/>
    <n v="57"/>
    <b v="1"/>
    <s v="theater/plays"/>
    <n v="112.85000000000001"/>
    <n v="39.596491228070178"/>
    <x v="1"/>
    <s v="plays"/>
    <d v="2015-03-16T21:00:00"/>
    <x v="3478"/>
    <x v="1239"/>
  </r>
  <r>
    <n v="3479"/>
    <s v="Civil Rogues"/>
    <s v="A new comedy about what happened to a band of foolhardy actors when the Puritans closed the theatres in the 1640s."/>
    <x v="15"/>
    <n v="1918"/>
    <x v="0"/>
    <s v="GB"/>
    <s v="GBP"/>
    <x v="3467"/>
    <n v="1400790680"/>
    <b v="0"/>
    <n v="56"/>
    <b v="1"/>
    <s v="theater/plays"/>
    <n v="127.86666666666666"/>
    <n v="34.25"/>
    <x v="1"/>
    <s v="plays"/>
    <d v="2014-06-21T20:31:20"/>
    <x v="3479"/>
    <x v="1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x v="3468"/>
    <n v="1434440227"/>
    <b v="0"/>
    <n v="13"/>
    <b v="1"/>
    <s v="theater/plays"/>
    <n v="142.66666666666669"/>
    <n v="164.61538461538461"/>
    <x v="1"/>
    <s v="plays"/>
    <d v="2015-07-10T21:00:00"/>
    <x v="3480"/>
    <x v="124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x v="3469"/>
    <n v="1418709388"/>
    <b v="0"/>
    <n v="95"/>
    <b v="1"/>
    <s v="theater/plays"/>
    <n v="118.8"/>
    <n v="125.05263157894737"/>
    <x v="1"/>
    <s v="plays"/>
    <d v="2015-01-02T05:56:28"/>
    <x v="3481"/>
    <x v="644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x v="3470"/>
    <n v="1402079466"/>
    <b v="0"/>
    <n v="80"/>
    <b v="1"/>
    <s v="theater/plays"/>
    <n v="138.33333333333334"/>
    <n v="51.875"/>
    <x v="1"/>
    <s v="plays"/>
    <d v="2014-07-06T18:31:06"/>
    <x v="3482"/>
    <x v="1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x v="3471"/>
    <n v="1401811381"/>
    <b v="0"/>
    <n v="133"/>
    <b v="1"/>
    <s v="theater/plays"/>
    <n v="159.9402985074627"/>
    <n v="40.285714285714285"/>
    <x v="1"/>
    <s v="plays"/>
    <d v="2014-07-03T16:03:01"/>
    <x v="3483"/>
    <x v="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x v="3472"/>
    <n v="1463422499"/>
    <b v="0"/>
    <n v="44"/>
    <b v="1"/>
    <s v="theater/plays"/>
    <n v="114.24000000000001"/>
    <n v="64.909090909090907"/>
    <x v="1"/>
    <s v="plays"/>
    <d v="2016-06-15T18:14:59"/>
    <x v="3484"/>
    <x v="1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x v="3473"/>
    <n v="1451839080"/>
    <b v="0"/>
    <n v="30"/>
    <b v="1"/>
    <s v="theater/plays"/>
    <n v="100.60606060606061"/>
    <n v="55.333333333333336"/>
    <x v="1"/>
    <s v="plays"/>
    <d v="2016-02-02T16:38:00"/>
    <x v="3485"/>
    <x v="1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x v="3474"/>
    <n v="1430600401"/>
    <b v="0"/>
    <n v="56"/>
    <b v="1"/>
    <s v="theater/plays"/>
    <n v="155.20000000000002"/>
    <n v="83.142857142857139"/>
    <x v="1"/>
    <s v="plays"/>
    <d v="2015-06-03T06:59:00"/>
    <x v="3486"/>
    <x v="1241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x v="3475"/>
    <n v="1432593252"/>
    <b v="0"/>
    <n v="66"/>
    <b v="1"/>
    <s v="theater/plays"/>
    <n v="127.75000000000001"/>
    <n v="38.712121212121211"/>
    <x v="1"/>
    <s v="plays"/>
    <d v="2015-06-24T22:34:12"/>
    <x v="3487"/>
    <x v="1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x v="3476"/>
    <n v="1427221560"/>
    <b v="0"/>
    <n v="29"/>
    <b v="1"/>
    <s v="theater/plays"/>
    <n v="121.2"/>
    <n v="125.37931034482759"/>
    <x v="1"/>
    <s v="plays"/>
    <d v="2015-04-17T16:00:00"/>
    <x v="3488"/>
    <x v="1242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x v="3477"/>
    <n v="1398352531"/>
    <b v="0"/>
    <n v="72"/>
    <b v="1"/>
    <s v="theater/plays"/>
    <n v="112.7"/>
    <n v="78.263888888888886"/>
    <x v="1"/>
    <s v="plays"/>
    <d v="2014-05-24T21:00:00"/>
    <x v="3489"/>
    <x v="124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x v="3478"/>
    <n v="1457982924"/>
    <b v="0"/>
    <n v="27"/>
    <b v="1"/>
    <s v="theater/plays"/>
    <n v="127.49999999999999"/>
    <n v="47.222222222222221"/>
    <x v="1"/>
    <s v="plays"/>
    <d v="2016-04-13T19:15:24"/>
    <x v="3490"/>
    <x v="1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x v="3479"/>
    <n v="1430114384"/>
    <b v="0"/>
    <n v="10"/>
    <b v="1"/>
    <s v="theater/plays"/>
    <n v="158.20000000000002"/>
    <n v="79.099999999999994"/>
    <x v="1"/>
    <s v="plays"/>
    <d v="2015-05-18T05:59:44"/>
    <x v="3491"/>
    <x v="31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x v="3480"/>
    <n v="1442794397"/>
    <b v="0"/>
    <n v="35"/>
    <b v="1"/>
    <s v="theater/plays"/>
    <n v="105.26894736842105"/>
    <n v="114.29199999999999"/>
    <x v="1"/>
    <s v="plays"/>
    <d v="2015-10-26T00:13:17"/>
    <x v="3492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x v="3481"/>
    <n v="1406580436"/>
    <b v="0"/>
    <n v="29"/>
    <b v="1"/>
    <s v="theater/plays"/>
    <n v="100"/>
    <n v="51.724137931034484"/>
    <x v="1"/>
    <s v="plays"/>
    <d v="2014-08-17T05:11:00"/>
    <x v="3493"/>
    <x v="1244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x v="3482"/>
    <n v="1479186575"/>
    <b v="0"/>
    <n v="13"/>
    <b v="1"/>
    <s v="theater/plays"/>
    <n v="100"/>
    <n v="30.76923076923077"/>
    <x v="1"/>
    <s v="plays"/>
    <d v="2016-11-26T06:00:00"/>
    <x v="3494"/>
    <x v="1245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x v="3483"/>
    <n v="1412360309"/>
    <b v="0"/>
    <n v="72"/>
    <b v="1"/>
    <s v="theater/plays"/>
    <n v="106.86"/>
    <n v="74.208333333333329"/>
    <x v="1"/>
    <s v="plays"/>
    <d v="2014-11-01T17:18:00"/>
    <x v="3495"/>
    <x v="124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x v="3484"/>
    <n v="1470169166"/>
    <b v="0"/>
    <n v="78"/>
    <b v="1"/>
    <s v="theater/plays"/>
    <n v="124.4"/>
    <n v="47.846153846153847"/>
    <x v="1"/>
    <s v="plays"/>
    <d v="2016-09-11T20:19:26"/>
    <x v="3496"/>
    <x v="4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x v="3485"/>
    <n v="1463852904"/>
    <b v="0"/>
    <n v="49"/>
    <b v="1"/>
    <s v="theater/plays"/>
    <n v="108.70406189555126"/>
    <n v="34.408163265306122"/>
    <x v="1"/>
    <s v="plays"/>
    <d v="2016-06-02T22:00:00"/>
    <x v="3497"/>
    <x v="1247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x v="3486"/>
    <n v="1459309704"/>
    <b v="0"/>
    <n v="42"/>
    <b v="1"/>
    <s v="theater/plays"/>
    <n v="102.42424242424242"/>
    <n v="40.238095238095241"/>
    <x v="1"/>
    <s v="plays"/>
    <d v="2016-05-28T21:44:00"/>
    <x v="3498"/>
    <x v="1248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x v="3487"/>
    <n v="1431046325"/>
    <b v="0"/>
    <n v="35"/>
    <b v="1"/>
    <s v="theater/plays"/>
    <n v="105.5"/>
    <n v="60.285714285714285"/>
    <x v="1"/>
    <s v="plays"/>
    <d v="2015-07-01T06:59:00"/>
    <x v="3499"/>
    <x v="1249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x v="3488"/>
    <n v="1455919438"/>
    <b v="0"/>
    <n v="42"/>
    <b v="1"/>
    <s v="theater/plays"/>
    <n v="106.3"/>
    <n v="25.30952380952381"/>
    <x v="1"/>
    <s v="plays"/>
    <d v="2016-03-07T04:59:00"/>
    <x v="3500"/>
    <x v="125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x v="3489"/>
    <n v="1439835595"/>
    <b v="0"/>
    <n v="42"/>
    <b v="1"/>
    <s v="theater/plays"/>
    <n v="100.66666666666666"/>
    <n v="35.952380952380949"/>
    <x v="1"/>
    <s v="plays"/>
    <d v="2015-09-11T18:19:55"/>
    <x v="3501"/>
    <x v="36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x v="3490"/>
    <n v="1456862924"/>
    <b v="0"/>
    <n v="31"/>
    <b v="1"/>
    <s v="theater/plays"/>
    <n v="105.4"/>
    <n v="136"/>
    <x v="1"/>
    <s v="plays"/>
    <d v="2016-03-16T03:59:00"/>
    <x v="3502"/>
    <x v="1251"/>
  </r>
  <r>
    <n v="3503"/>
    <s v="Tarantella"/>
    <s v="A group of Sicilian immigrants in New York struggle to deal with conflict from both within the family and from without."/>
    <x v="30"/>
    <n v="2689"/>
    <x v="0"/>
    <s v="GB"/>
    <s v="GBP"/>
    <x v="3491"/>
    <n v="1466767728"/>
    <b v="0"/>
    <n v="38"/>
    <b v="1"/>
    <s v="theater/plays"/>
    <n v="107.55999999999999"/>
    <n v="70.763157894736835"/>
    <x v="1"/>
    <s v="plays"/>
    <d v="2016-07-24T11:28:48"/>
    <x v="3503"/>
    <x v="1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x v="3492"/>
    <n v="1445363891"/>
    <b v="0"/>
    <n v="8"/>
    <b v="1"/>
    <s v="theater/plays"/>
    <n v="100"/>
    <n v="125"/>
    <x v="1"/>
    <s v="plays"/>
    <d v="2015-11-19T18:58:11"/>
    <x v="3504"/>
    <x v="13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x v="3493"/>
    <n v="1398983245"/>
    <b v="0"/>
    <n v="39"/>
    <b v="1"/>
    <s v="theater/plays"/>
    <n v="103.76"/>
    <n v="66.512820512820511"/>
    <x v="1"/>
    <s v="plays"/>
    <d v="2014-05-13T04:00:00"/>
    <x v="3505"/>
    <x v="1252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x v="3494"/>
    <n v="1404927440"/>
    <b v="0"/>
    <n v="29"/>
    <b v="1"/>
    <s v="theater/plays"/>
    <n v="101.49999999999999"/>
    <n v="105"/>
    <x v="1"/>
    <s v="plays"/>
    <d v="2014-08-23T17:37:20"/>
    <x v="3506"/>
    <x v="26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x v="3495"/>
    <n v="1462140537"/>
    <b v="0"/>
    <n v="72"/>
    <b v="1"/>
    <s v="theater/plays"/>
    <n v="104.4"/>
    <n v="145"/>
    <x v="1"/>
    <s v="plays"/>
    <d v="2016-05-31T22:08:57"/>
    <x v="3507"/>
    <x v="1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x v="3496"/>
    <n v="1460914253"/>
    <b v="0"/>
    <n v="15"/>
    <b v="1"/>
    <s v="theater/plays"/>
    <n v="180"/>
    <n v="12"/>
    <x v="1"/>
    <s v="plays"/>
    <d v="2016-05-10T21:00:00"/>
    <x v="3508"/>
    <x v="1253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x v="3497"/>
    <n v="1415392666"/>
    <b v="0"/>
    <n v="33"/>
    <b v="1"/>
    <s v="theater/plays"/>
    <n v="106.33333333333333"/>
    <n v="96.666666666666671"/>
    <x v="1"/>
    <s v="plays"/>
    <d v="2014-11-21T04:55:00"/>
    <x v="3509"/>
    <x v="1254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x v="3498"/>
    <n v="1402584846"/>
    <b v="0"/>
    <n v="15"/>
    <b v="1"/>
    <s v="theater/plays"/>
    <n v="100.55555555555556"/>
    <n v="60.333333333333336"/>
    <x v="1"/>
    <s v="plays"/>
    <d v="2014-07-02T14:54:06"/>
    <x v="3510"/>
    <x v="52"/>
  </r>
  <r>
    <n v="3511"/>
    <s v="Silent Planet"/>
    <s v="The world premiere of the first full-length play by Eve Leigh, at the intimate Finborough Theatre in London."/>
    <x v="15"/>
    <n v="1518"/>
    <x v="0"/>
    <s v="GB"/>
    <s v="GBP"/>
    <x v="3499"/>
    <n v="1413406695"/>
    <b v="0"/>
    <n v="19"/>
    <b v="1"/>
    <s v="theater/plays"/>
    <n v="101.2"/>
    <n v="79.89473684210526"/>
    <x v="1"/>
    <s v="plays"/>
    <d v="2014-11-07T18:30:00"/>
    <x v="3511"/>
    <x v="1255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x v="3500"/>
    <n v="1424609592"/>
    <b v="0"/>
    <n v="17"/>
    <b v="1"/>
    <s v="theater/plays"/>
    <n v="100"/>
    <n v="58.823529411764703"/>
    <x v="1"/>
    <s v="plays"/>
    <d v="2015-04-23T11:53:12"/>
    <x v="3512"/>
    <x v="8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x v="3501"/>
    <n v="1400725112"/>
    <b v="0"/>
    <n v="44"/>
    <b v="1"/>
    <s v="theater/plays"/>
    <n v="118.39285714285714"/>
    <n v="75.340909090909093"/>
    <x v="1"/>
    <s v="plays"/>
    <d v="2014-06-04T04:59:00"/>
    <x v="3513"/>
    <x v="125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x v="3502"/>
    <n v="1421439552"/>
    <b v="0"/>
    <n v="10"/>
    <b v="1"/>
    <s v="theater/plays"/>
    <n v="110.00000000000001"/>
    <n v="55"/>
    <x v="1"/>
    <s v="plays"/>
    <d v="2015-02-02T04:59:00"/>
    <x v="3514"/>
    <x v="1257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x v="3503"/>
    <n v="1430505171"/>
    <b v="0"/>
    <n v="46"/>
    <b v="1"/>
    <s v="theater/plays"/>
    <n v="102.66666666666666"/>
    <n v="66.956521739130437"/>
    <x v="1"/>
    <s v="plays"/>
    <d v="2015-05-31T18:32:51"/>
    <x v="3515"/>
    <x v="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x v="3504"/>
    <n v="1407197670"/>
    <b v="0"/>
    <n v="11"/>
    <b v="1"/>
    <s v="theater/plays"/>
    <n v="100"/>
    <n v="227.27272727272728"/>
    <x v="1"/>
    <s v="plays"/>
    <d v="2014-09-08T03:00:00"/>
    <x v="3516"/>
    <x v="1258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x v="3505"/>
    <n v="1401910634"/>
    <b v="0"/>
    <n v="13"/>
    <b v="1"/>
    <s v="theater/plays"/>
    <n v="100"/>
    <n v="307.69230769230768"/>
    <x v="1"/>
    <s v="plays"/>
    <d v="2014-07-04T11:00:00"/>
    <x v="3517"/>
    <x v="1259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x v="3506"/>
    <n v="1410461299"/>
    <b v="0"/>
    <n v="33"/>
    <b v="1"/>
    <s v="theater/plays"/>
    <n v="110.04599999999999"/>
    <n v="50.020909090909093"/>
    <x v="1"/>
    <s v="plays"/>
    <d v="2014-10-02T14:21:00"/>
    <x v="3518"/>
    <x v="1260"/>
  </r>
  <r>
    <n v="3519"/>
    <s v="Bookstory"/>
    <s v="Bookstory is a tiny puppet musical with some very big ideas that tells the story of the story in the digital age"/>
    <x v="13"/>
    <n v="2027"/>
    <x v="0"/>
    <s v="GB"/>
    <s v="GBP"/>
    <x v="3507"/>
    <n v="1422886950"/>
    <b v="0"/>
    <n v="28"/>
    <b v="1"/>
    <s v="theater/plays"/>
    <n v="101.35000000000001"/>
    <n v="72.392857142857139"/>
    <x v="1"/>
    <s v="plays"/>
    <d v="2015-03-04T14:22:30"/>
    <x v="3519"/>
    <x v="1"/>
  </r>
  <r>
    <n v="3520"/>
    <s v="Protocols"/>
    <s v="Help us to bring &quot;Protocols&quot; at the 2015 Camden Fringe. The most controversial play of the year."/>
    <x v="13"/>
    <n v="2015"/>
    <x v="0"/>
    <s v="GB"/>
    <s v="GBP"/>
    <x v="3508"/>
    <n v="1439322412"/>
    <b v="0"/>
    <n v="21"/>
    <b v="1"/>
    <s v="theater/plays"/>
    <n v="100.75"/>
    <n v="95.952380952380949"/>
    <x v="1"/>
    <s v="plays"/>
    <d v="2015-09-06T13:47:00"/>
    <x v="3520"/>
    <x v="1261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x v="3509"/>
    <n v="1409388020"/>
    <b v="0"/>
    <n v="13"/>
    <b v="1"/>
    <s v="theater/plays"/>
    <n v="169.42857142857144"/>
    <n v="45.615384615384613"/>
    <x v="1"/>
    <s v="plays"/>
    <d v="2014-09-29T08:40:20"/>
    <x v="3521"/>
    <x v="1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x v="3510"/>
    <n v="1439924246"/>
    <b v="0"/>
    <n v="34"/>
    <b v="1"/>
    <s v="theater/plays"/>
    <n v="100"/>
    <n v="41.029411764705884"/>
    <x v="1"/>
    <s v="plays"/>
    <d v="2015-09-15T10:06:00"/>
    <x v="3522"/>
    <x v="1262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x v="3511"/>
    <n v="1469871148"/>
    <b v="0"/>
    <n v="80"/>
    <b v="1"/>
    <s v="theater/plays"/>
    <n v="113.65"/>
    <n v="56.825000000000003"/>
    <x v="1"/>
    <s v="plays"/>
    <d v="2016-09-25T23:00:00"/>
    <x v="3523"/>
    <x v="1263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x v="3512"/>
    <n v="1409336373"/>
    <b v="0"/>
    <n v="74"/>
    <b v="1"/>
    <s v="theater/plays"/>
    <n v="101.56"/>
    <n v="137.24324324324326"/>
    <x v="1"/>
    <s v="plays"/>
    <d v="2014-09-13T04:00:00"/>
    <x v="3524"/>
    <x v="1264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x v="3453"/>
    <n v="1438188106"/>
    <b v="0"/>
    <n v="7"/>
    <b v="1"/>
    <s v="theater/plays"/>
    <n v="106"/>
    <n v="75.714285714285708"/>
    <x v="1"/>
    <s v="plays"/>
    <d v="2015-08-09T16:00:00"/>
    <x v="3525"/>
    <x v="1265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x v="3513"/>
    <n v="1459411371"/>
    <b v="0"/>
    <n v="34"/>
    <b v="1"/>
    <s v="theater/plays"/>
    <n v="102"/>
    <n v="99"/>
    <x v="1"/>
    <s v="plays"/>
    <d v="2016-04-28T05:59:00"/>
    <x v="3526"/>
    <x v="126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x v="3514"/>
    <n v="1434069205"/>
    <b v="0"/>
    <n v="86"/>
    <b v="1"/>
    <s v="theater/plays"/>
    <n v="116.91666666666667"/>
    <n v="81.569767441860463"/>
    <x v="1"/>
    <s v="plays"/>
    <d v="2015-07-11T03:59:00"/>
    <x v="3527"/>
    <x v="1267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x v="3515"/>
    <n v="1483012918"/>
    <b v="0"/>
    <n v="37"/>
    <b v="1"/>
    <s v="theater/plays"/>
    <n v="101.15151515151514"/>
    <n v="45.108108108108105"/>
    <x v="1"/>
    <s v="plays"/>
    <d v="2017-01-18T12:01:58"/>
    <x v="3528"/>
    <x v="5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x v="3516"/>
    <n v="1434997018"/>
    <b v="0"/>
    <n v="18"/>
    <b v="1"/>
    <s v="theater/plays"/>
    <n v="132"/>
    <n v="36.666666666666664"/>
    <x v="1"/>
    <s v="plays"/>
    <d v="2015-07-13T01:00:00"/>
    <x v="3529"/>
    <x v="1268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x v="3517"/>
    <n v="1457881057"/>
    <b v="0"/>
    <n v="22"/>
    <b v="1"/>
    <s v="theater/plays"/>
    <n v="100"/>
    <n v="125"/>
    <x v="1"/>
    <s v="plays"/>
    <d v="2016-04-10T20:00:00"/>
    <x v="3530"/>
    <x v="1269"/>
  </r>
  <r>
    <n v="3531"/>
    <s v="The Reinvention of Lily Johnson"/>
    <s v="A political comedy for a crazy election year"/>
    <x v="28"/>
    <n v="1280"/>
    <x v="0"/>
    <s v="US"/>
    <s v="USD"/>
    <x v="3518"/>
    <n v="1464709334"/>
    <b v="0"/>
    <n v="26"/>
    <b v="1"/>
    <s v="theater/plays"/>
    <n v="128"/>
    <n v="49.230769230769234"/>
    <x v="1"/>
    <s v="plays"/>
    <d v="2016-06-30T15:42:14"/>
    <x v="3531"/>
    <x v="1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x v="3519"/>
    <n v="1409667827"/>
    <b v="0"/>
    <n v="27"/>
    <b v="1"/>
    <s v="theater/plays"/>
    <n v="118.95833333333334"/>
    <n v="42.296296296296298"/>
    <x v="1"/>
    <s v="plays"/>
    <d v="2014-09-18T03:59:00"/>
    <x v="3532"/>
    <x v="127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x v="3520"/>
    <n v="1444673767"/>
    <b v="0"/>
    <n v="8"/>
    <b v="1"/>
    <s v="theater/plays"/>
    <n v="126.2"/>
    <n v="78.875"/>
    <x v="1"/>
    <s v="plays"/>
    <d v="2015-11-11T19:16:07"/>
    <x v="3533"/>
    <x v="13"/>
  </r>
  <r>
    <n v="3534"/>
    <s v="Night of Ashes"/>
    <s v="A Theatrical Prequel to Hell's Rebels, the current Pathfinder Adventure Path from Paizo Publishing"/>
    <x v="10"/>
    <n v="7810"/>
    <x v="0"/>
    <s v="US"/>
    <s v="USD"/>
    <x v="3521"/>
    <n v="1440687623"/>
    <b v="0"/>
    <n v="204"/>
    <b v="1"/>
    <s v="theater/plays"/>
    <n v="156.20000000000002"/>
    <n v="38.284313725490193"/>
    <x v="1"/>
    <s v="plays"/>
    <d v="2015-10-01T15:00:23"/>
    <x v="3534"/>
    <x v="6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x v="1804"/>
    <n v="1441120910"/>
    <b v="0"/>
    <n v="46"/>
    <b v="1"/>
    <s v="theater/plays"/>
    <n v="103.15"/>
    <n v="44.847826086956523"/>
    <x v="1"/>
    <s v="plays"/>
    <d v="2015-10-02T18:00:00"/>
    <x v="3535"/>
    <x v="1271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x v="3522"/>
    <n v="1448040425"/>
    <b v="0"/>
    <n v="17"/>
    <b v="1"/>
    <s v="theater/plays"/>
    <n v="153.33333333333334"/>
    <n v="13.529411764705882"/>
    <x v="1"/>
    <s v="plays"/>
    <d v="2015-12-20T11:59:00"/>
    <x v="3536"/>
    <x v="1272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x v="3523"/>
    <n v="1413016216"/>
    <b v="0"/>
    <n v="28"/>
    <b v="1"/>
    <s v="theater/plays"/>
    <n v="180.44444444444446"/>
    <n v="43.5"/>
    <x v="1"/>
    <s v="plays"/>
    <d v="2014-11-17T07:59:00"/>
    <x v="3537"/>
    <x v="127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x v="3524"/>
    <n v="1469009140"/>
    <b v="0"/>
    <n v="83"/>
    <b v="1"/>
    <s v="theater/plays"/>
    <n v="128.44999999999999"/>
    <n v="30.951807228915662"/>
    <x v="1"/>
    <s v="plays"/>
    <d v="2016-08-17T10:05:40"/>
    <x v="3538"/>
    <x v="274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x v="3525"/>
    <n v="1471543722"/>
    <b v="0"/>
    <n v="13"/>
    <b v="1"/>
    <s v="theater/plays"/>
    <n v="119.66666666666667"/>
    <n v="55.230769230769234"/>
    <x v="1"/>
    <s v="plays"/>
    <d v="2016-09-08T18:08:42"/>
    <x v="3539"/>
    <x v="31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x v="3526"/>
    <n v="1464307491"/>
    <b v="0"/>
    <n v="8"/>
    <b v="1"/>
    <s v="theater/plays"/>
    <n v="123"/>
    <n v="46.125"/>
    <x v="1"/>
    <s v="plays"/>
    <d v="2016-06-26T00:04:51"/>
    <x v="3540"/>
    <x v="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x v="3527"/>
    <n v="1438882275"/>
    <b v="0"/>
    <n v="32"/>
    <b v="1"/>
    <s v="theater/plays"/>
    <n v="105"/>
    <n v="39.375"/>
    <x v="1"/>
    <s v="plays"/>
    <d v="2015-08-31T17:31:15"/>
    <x v="3541"/>
    <x v="36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x v="3528"/>
    <n v="1404915822"/>
    <b v="0"/>
    <n v="85"/>
    <b v="1"/>
    <s v="theater/plays"/>
    <n v="102.23636363636363"/>
    <n v="66.152941176470591"/>
    <x v="1"/>
    <s v="plays"/>
    <d v="2014-09-07T14:23:42"/>
    <x v="3542"/>
    <x v="14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x v="3529"/>
    <n v="1432663659"/>
    <b v="0"/>
    <n v="29"/>
    <b v="1"/>
    <s v="theater/plays"/>
    <n v="104.66666666666666"/>
    <n v="54.137931034482762"/>
    <x v="1"/>
    <s v="plays"/>
    <d v="2015-06-25T18:07:39"/>
    <x v="3543"/>
    <x v="1"/>
  </r>
  <r>
    <n v="3544"/>
    <s v="Gruoch, or Lady Macbeth"/>
    <s v="Death &amp; Pretzels presents the world premiere of Paul Pasulka's Gruoch, or Lady Macbeth"/>
    <x v="30"/>
    <n v="2500"/>
    <x v="0"/>
    <s v="US"/>
    <s v="USD"/>
    <x v="3530"/>
    <n v="1423166257"/>
    <b v="0"/>
    <n v="24"/>
    <b v="1"/>
    <s v="theater/plays"/>
    <n v="100"/>
    <n v="104.16666666666667"/>
    <x v="1"/>
    <s v="plays"/>
    <d v="2015-03-07T19:57:37"/>
    <x v="3544"/>
    <x v="1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x v="3531"/>
    <n v="1426188159"/>
    <b v="0"/>
    <n v="8"/>
    <b v="1"/>
    <s v="theater/plays"/>
    <n v="100.4"/>
    <n v="31.375"/>
    <x v="1"/>
    <s v="plays"/>
    <d v="2015-04-11T19:22:39"/>
    <x v="3545"/>
    <x v="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x v="3532"/>
    <n v="1426002684"/>
    <b v="0"/>
    <n v="19"/>
    <b v="1"/>
    <s v="theater/plays"/>
    <n v="102.27272727272727"/>
    <n v="59.210526315789473"/>
    <x v="1"/>
    <s v="plays"/>
    <d v="2015-04-01T03:59:00"/>
    <x v="3546"/>
    <x v="1274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x v="3533"/>
    <n v="1461117201"/>
    <b v="0"/>
    <n v="336"/>
    <b v="1"/>
    <s v="theater/plays"/>
    <n v="114.40928571428573"/>
    <n v="119.17633928571429"/>
    <x v="1"/>
    <s v="plays"/>
    <d v="2016-05-14T03:59:00"/>
    <x v="3547"/>
    <x v="1275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x v="3534"/>
    <n v="1455230214"/>
    <b v="0"/>
    <n v="13"/>
    <b v="1"/>
    <s v="theater/plays"/>
    <n v="101.9047619047619"/>
    <n v="164.61538461538461"/>
    <x v="1"/>
    <s v="plays"/>
    <d v="2016-03-05T01:00:00"/>
    <x v="3548"/>
    <x v="1276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x v="3535"/>
    <n v="1438939673"/>
    <b v="0"/>
    <n v="42"/>
    <b v="1"/>
    <s v="theater/plays"/>
    <n v="102"/>
    <n v="24.285714285714285"/>
    <x v="1"/>
    <s v="plays"/>
    <d v="2015-09-04T09:27:53"/>
    <x v="3549"/>
    <x v="274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x v="3536"/>
    <n v="1459632398"/>
    <b v="0"/>
    <n v="64"/>
    <b v="1"/>
    <s v="theater/plays"/>
    <n v="104.80000000000001"/>
    <n v="40.9375"/>
    <x v="1"/>
    <s v="plays"/>
    <d v="2016-05-02T21:26:38"/>
    <x v="3550"/>
    <x v="1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x v="3537"/>
    <n v="1398342170"/>
    <b v="0"/>
    <n v="25"/>
    <b v="1"/>
    <s v="theater/plays"/>
    <n v="101.83333333333333"/>
    <n v="61.1"/>
    <x v="1"/>
    <s v="plays"/>
    <d v="2014-05-22T22:07:00"/>
    <x v="3551"/>
    <x v="1277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x v="3538"/>
    <n v="1401372324"/>
    <b v="0"/>
    <n v="20"/>
    <b v="1"/>
    <s v="theater/plays"/>
    <n v="100"/>
    <n v="38.65"/>
    <x v="1"/>
    <s v="plays"/>
    <d v="2014-06-28T14:05:24"/>
    <x v="3552"/>
    <x v="1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x v="3539"/>
    <n v="1436575280"/>
    <b v="0"/>
    <n v="104"/>
    <b v="1"/>
    <s v="theater/plays"/>
    <n v="106.27272727272728"/>
    <n v="56.20192307692308"/>
    <x v="1"/>
    <s v="plays"/>
    <d v="2015-08-12T00:00:00"/>
    <x v="3553"/>
    <x v="1278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x v="3540"/>
    <n v="1421025159"/>
    <b v="0"/>
    <n v="53"/>
    <b v="1"/>
    <s v="theater/plays"/>
    <n v="113.42219999999999"/>
    <n v="107.00207547169811"/>
    <x v="1"/>
    <s v="plays"/>
    <d v="2015-02-11T17:00:00"/>
    <x v="3554"/>
    <x v="1279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x v="3541"/>
    <n v="1476786994"/>
    <b v="0"/>
    <n v="14"/>
    <b v="1"/>
    <s v="theater/plays"/>
    <n v="100"/>
    <n v="171.42857142857142"/>
    <x v="1"/>
    <s v="plays"/>
    <d v="2016-11-17T11:36:34"/>
    <x v="3555"/>
    <x v="17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x v="3542"/>
    <n v="1403105724"/>
    <b v="0"/>
    <n v="20"/>
    <b v="1"/>
    <s v="theater/plays"/>
    <n v="100.45454545454547"/>
    <n v="110.5"/>
    <x v="1"/>
    <s v="plays"/>
    <d v="2014-08-17T15:35:24"/>
    <x v="3556"/>
    <x v="1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x v="3543"/>
    <n v="1396334311"/>
    <b v="0"/>
    <n v="558"/>
    <b v="1"/>
    <s v="theater/plays"/>
    <n v="100.03599999999999"/>
    <n v="179.27598566308242"/>
    <x v="1"/>
    <s v="plays"/>
    <d v="2014-05-05T06:38:31"/>
    <x v="3557"/>
    <x v="420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x v="3544"/>
    <n v="1431718575"/>
    <b v="0"/>
    <n v="22"/>
    <b v="1"/>
    <s v="theater/plays"/>
    <n v="144"/>
    <n v="22.90909090909091"/>
    <x v="1"/>
    <s v="plays"/>
    <d v="2015-06-26T21:00:00"/>
    <x v="3558"/>
    <x v="128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x v="3545"/>
    <n v="1436408308"/>
    <b v="0"/>
    <n v="24"/>
    <b v="1"/>
    <s v="theater/plays"/>
    <n v="103.49999999999999"/>
    <n v="43.125"/>
    <x v="1"/>
    <s v="plays"/>
    <d v="2015-07-31T08:58:00"/>
    <x v="3559"/>
    <x v="1281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x v="3546"/>
    <n v="1429651266"/>
    <b v="0"/>
    <n v="74"/>
    <b v="1"/>
    <s v="theater/plays"/>
    <n v="108.43750000000001"/>
    <n v="46.891891891891895"/>
    <x v="1"/>
    <s v="plays"/>
    <d v="2015-05-27T02:45:00"/>
    <x v="3560"/>
    <x v="1282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x v="3547"/>
    <n v="1437236378"/>
    <b v="0"/>
    <n v="54"/>
    <b v="1"/>
    <s v="theater/plays"/>
    <n v="102.4"/>
    <n v="47.407407407407405"/>
    <x v="1"/>
    <s v="plays"/>
    <d v="2015-08-05T18:36:00"/>
    <x v="3561"/>
    <x v="1283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x v="3548"/>
    <n v="1457115427"/>
    <b v="0"/>
    <n v="31"/>
    <b v="1"/>
    <s v="theater/plays"/>
    <n v="148.88888888888889"/>
    <n v="15.129032258064516"/>
    <x v="1"/>
    <s v="plays"/>
    <d v="2016-03-13T22:00:00"/>
    <x v="3562"/>
    <x v="1284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x v="3549"/>
    <n v="1467648456"/>
    <b v="0"/>
    <n v="25"/>
    <b v="1"/>
    <s v="theater/plays"/>
    <n v="105.49000000000002"/>
    <n v="21.098000000000003"/>
    <x v="1"/>
    <s v="plays"/>
    <d v="2016-08-01T19:00:00"/>
    <x v="3563"/>
    <x v="1285"/>
  </r>
  <r>
    <n v="3564"/>
    <s v="The Pillowman Aberdeen"/>
    <s v="Multi Award-Winng play THE PILLOWMAN coming to the Arts Centre Theatre, Aberdeen"/>
    <x v="28"/>
    <n v="1005"/>
    <x v="0"/>
    <s v="GB"/>
    <s v="GBP"/>
    <x v="3550"/>
    <n v="1440082649"/>
    <b v="0"/>
    <n v="17"/>
    <b v="1"/>
    <s v="theater/plays"/>
    <n v="100.49999999999999"/>
    <n v="59.117647058823529"/>
    <x v="1"/>
    <s v="plays"/>
    <d v="2015-10-05T16:00:00"/>
    <x v="3564"/>
    <x v="128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x v="3551"/>
    <n v="1417456208"/>
    <b v="0"/>
    <n v="12"/>
    <b v="1"/>
    <s v="theater/plays"/>
    <n v="130.55555555555557"/>
    <n v="97.916666666666671"/>
    <x v="1"/>
    <s v="plays"/>
    <d v="2014-12-31T17:50:08"/>
    <x v="3565"/>
    <x v="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x v="3552"/>
    <n v="1419423083"/>
    <b v="0"/>
    <n v="38"/>
    <b v="1"/>
    <s v="theater/plays"/>
    <n v="104.75000000000001"/>
    <n v="55.131578947368418"/>
    <x v="1"/>
    <s v="plays"/>
    <d v="2015-01-23T12:11:23"/>
    <x v="3566"/>
    <x v="1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x v="3553"/>
    <n v="1431372444"/>
    <b v="0"/>
    <n v="41"/>
    <b v="1"/>
    <s v="theater/plays"/>
    <n v="108.80000000000001"/>
    <n v="26.536585365853657"/>
    <x v="1"/>
    <s v="plays"/>
    <d v="2015-06-10T19:27:24"/>
    <x v="3567"/>
    <x v="1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x v="3554"/>
    <n v="1408383994"/>
    <b v="0"/>
    <n v="19"/>
    <b v="1"/>
    <s v="theater/plays"/>
    <n v="111.00000000000001"/>
    <n v="58.421052631578945"/>
    <x v="1"/>
    <s v="plays"/>
    <d v="2014-09-17T17:46:34"/>
    <x v="3568"/>
    <x v="1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x v="3555"/>
    <n v="1418142696"/>
    <b v="0"/>
    <n v="41"/>
    <b v="1"/>
    <s v="theater/plays"/>
    <n v="100.47999999999999"/>
    <n v="122.53658536585365"/>
    <x v="1"/>
    <s v="plays"/>
    <d v="2015-01-08T16:31:36"/>
    <x v="3569"/>
    <x v="1"/>
  </r>
  <r>
    <n v="3570"/>
    <s v="The Lower Depths"/>
    <s v="Theatre Machine presents an all-new adaptation of Maxim Gorky's classic of Russian theatre, The Lower Depths."/>
    <x v="13"/>
    <n v="2287"/>
    <x v="0"/>
    <s v="US"/>
    <s v="USD"/>
    <x v="3556"/>
    <n v="1417593483"/>
    <b v="0"/>
    <n v="26"/>
    <b v="1"/>
    <s v="theater/plays"/>
    <n v="114.35"/>
    <n v="87.961538461538467"/>
    <x v="1"/>
    <s v="plays"/>
    <d v="2014-12-31T07:00:00"/>
    <x v="3570"/>
    <x v="1287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x v="3557"/>
    <n v="1412109413"/>
    <b v="0"/>
    <n v="25"/>
    <b v="1"/>
    <s v="theater/plays"/>
    <n v="122.06666666666666"/>
    <n v="73.239999999999995"/>
    <x v="1"/>
    <s v="plays"/>
    <d v="2014-10-30T20:36:53"/>
    <x v="3571"/>
    <x v="1"/>
  </r>
  <r>
    <n v="3572"/>
    <s v="Monster"/>
    <s v="A darkly comic one woman show by Abram Rooney as part of The Camden Fringe 2015."/>
    <x v="2"/>
    <n v="500"/>
    <x v="0"/>
    <s v="GB"/>
    <s v="GBP"/>
    <x v="3558"/>
    <n v="1432302082"/>
    <b v="0"/>
    <n v="9"/>
    <b v="1"/>
    <s v="theater/plays"/>
    <n v="100"/>
    <n v="55.555555555555557"/>
    <x v="1"/>
    <s v="plays"/>
    <d v="2015-06-21T13:41:22"/>
    <x v="3572"/>
    <x v="1"/>
  </r>
  <r>
    <n v="3573"/>
    <s v="Licensed To Ill"/>
    <s v="London based theatre makers collaborating to create a new show about the history of HipHop."/>
    <x v="9"/>
    <n v="3084"/>
    <x v="0"/>
    <s v="GB"/>
    <s v="GBP"/>
    <x v="3559"/>
    <n v="1412845246"/>
    <b v="0"/>
    <n v="78"/>
    <b v="1"/>
    <s v="theater/plays"/>
    <n v="102.8"/>
    <n v="39.53846153846154"/>
    <x v="1"/>
    <s v="plays"/>
    <d v="2014-11-08T10:00:46"/>
    <x v="3573"/>
    <x v="1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x v="3560"/>
    <n v="1413326248"/>
    <b v="0"/>
    <n v="45"/>
    <b v="1"/>
    <s v="theater/plays"/>
    <n v="106.12068965517241"/>
    <n v="136.77777777777777"/>
    <x v="1"/>
    <s v="plays"/>
    <d v="2014-11-13T23:37:28"/>
    <x v="3574"/>
    <x v="70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x v="3561"/>
    <n v="1468176527"/>
    <b v="0"/>
    <n v="102"/>
    <b v="1"/>
    <s v="theater/plays"/>
    <n v="101.33000000000001"/>
    <n v="99.343137254901961"/>
    <x v="1"/>
    <s v="plays"/>
    <d v="2016-08-11T03:59:00"/>
    <x v="3575"/>
    <x v="1288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x v="3562"/>
    <n v="1475759454"/>
    <b v="0"/>
    <n v="5"/>
    <b v="1"/>
    <s v="theater/plays"/>
    <n v="100"/>
    <n v="20"/>
    <x v="1"/>
    <s v="plays"/>
    <d v="2016-12-05T14:10:54"/>
    <x v="3576"/>
    <x v="4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x v="3563"/>
    <n v="1427741583"/>
    <b v="0"/>
    <n v="27"/>
    <b v="1"/>
    <s v="theater/plays"/>
    <n v="130"/>
    <n v="28.888888888888889"/>
    <x v="1"/>
    <s v="plays"/>
    <d v="2015-04-26T06:28:00"/>
    <x v="3577"/>
    <x v="1289"/>
  </r>
  <r>
    <n v="3578"/>
    <s v="Home"/>
    <s v="An unsparing, slightly surreal look at the effects of the private rented sector on two young women. Based on real events."/>
    <x v="15"/>
    <n v="1500.2"/>
    <x v="0"/>
    <s v="GB"/>
    <s v="GBP"/>
    <x v="3564"/>
    <n v="1459445777"/>
    <b v="0"/>
    <n v="37"/>
    <b v="1"/>
    <s v="theater/plays"/>
    <n v="100.01333333333334"/>
    <n v="40.545945945945945"/>
    <x v="1"/>
    <s v="plays"/>
    <d v="2016-04-30T17:36:17"/>
    <x v="3578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x v="3565"/>
    <n v="1456856256"/>
    <b v="0"/>
    <n v="14"/>
    <b v="1"/>
    <s v="theater/plays"/>
    <n v="100"/>
    <n v="35.714285714285715"/>
    <x v="1"/>
    <s v="plays"/>
    <d v="2016-03-31T17:17:36"/>
    <x v="3579"/>
    <x v="70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x v="3566"/>
    <n v="1421900022"/>
    <b v="0"/>
    <n v="27"/>
    <b v="1"/>
    <s v="theater/plays"/>
    <n v="113.88888888888889"/>
    <n v="37.962962962962962"/>
    <x v="1"/>
    <s v="plays"/>
    <d v="2015-03-01T04:59:00"/>
    <x v="3580"/>
    <x v="129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x v="3567"/>
    <n v="1405509510"/>
    <b v="0"/>
    <n v="45"/>
    <b v="1"/>
    <s v="theater/plays"/>
    <n v="100"/>
    <n v="33.333333333333336"/>
    <x v="1"/>
    <s v="plays"/>
    <d v="2014-07-30T11:18:30"/>
    <x v="3581"/>
    <x v="60"/>
  </r>
  <r>
    <n v="3582"/>
    <s v="REALLY REALLY"/>
    <s v="A contemporary American play touching on the scorching realities of growing up in the Millennial generation."/>
    <x v="28"/>
    <n v="2870"/>
    <x v="0"/>
    <s v="US"/>
    <s v="USD"/>
    <x v="3568"/>
    <n v="1458613082"/>
    <b v="0"/>
    <n v="49"/>
    <b v="1"/>
    <s v="theater/plays"/>
    <n v="287"/>
    <n v="58.571428571428569"/>
    <x v="1"/>
    <s v="plays"/>
    <d v="2016-04-05T02:18:02"/>
    <x v="3582"/>
    <x v="60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x v="3569"/>
    <n v="1455790405"/>
    <b v="0"/>
    <n v="24"/>
    <b v="1"/>
    <s v="theater/plays"/>
    <n v="108.5"/>
    <n v="135.625"/>
    <x v="1"/>
    <s v="plays"/>
    <d v="2016-04-18T09:13:25"/>
    <x v="3583"/>
    <x v="8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x v="3570"/>
    <n v="1434180944"/>
    <b v="0"/>
    <n v="112"/>
    <b v="1"/>
    <s v="theater/plays"/>
    <n v="115.5"/>
    <n v="30.9375"/>
    <x v="1"/>
    <s v="plays"/>
    <d v="2015-07-13T07:35:44"/>
    <x v="3584"/>
    <x v="1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x v="3571"/>
    <n v="1416589890"/>
    <b v="0"/>
    <n v="23"/>
    <b v="1"/>
    <s v="theater/plays"/>
    <n v="119.11764705882352"/>
    <n v="176.08695652173913"/>
    <x v="1"/>
    <s v="plays"/>
    <d v="2014-12-21T17:11:30"/>
    <x v="3585"/>
    <x v="1"/>
  </r>
  <r>
    <n v="3586"/>
    <s v="Actors &amp; Musicians who are Blind or Autistic"/>
    <s v="See Theatre In A New Light"/>
    <x v="51"/>
    <n v="8207"/>
    <x v="0"/>
    <s v="US"/>
    <s v="USD"/>
    <x v="3572"/>
    <n v="1469465070"/>
    <b v="0"/>
    <n v="54"/>
    <b v="1"/>
    <s v="theater/plays"/>
    <n v="109.42666666666668"/>
    <n v="151.9814814814815"/>
    <x v="1"/>
    <s v="plays"/>
    <d v="2016-09-23T16:44:30"/>
    <x v="3586"/>
    <x v="14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x v="3573"/>
    <n v="1463144254"/>
    <b v="0"/>
    <n v="28"/>
    <b v="1"/>
    <s v="theater/plays"/>
    <n v="126.6"/>
    <n v="22.607142857142858"/>
    <x v="1"/>
    <s v="plays"/>
    <d v="2016-06-27T19:00:00"/>
    <x v="3587"/>
    <x v="1291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x v="3574"/>
    <n v="1428436410"/>
    <b v="0"/>
    <n v="11"/>
    <b v="1"/>
    <s v="theater/plays"/>
    <n v="100.49999999999999"/>
    <n v="18.272727272727273"/>
    <x v="1"/>
    <s v="plays"/>
    <d v="2015-04-29T23:00:00"/>
    <x v="3588"/>
    <x v="1292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x v="3575"/>
    <n v="1430494347"/>
    <b v="0"/>
    <n v="62"/>
    <b v="1"/>
    <s v="theater/plays"/>
    <n v="127.49999999999999"/>
    <n v="82.258064516129039"/>
    <x v="1"/>
    <s v="plays"/>
    <d v="2015-05-26T15:32:27"/>
    <x v="3589"/>
    <x v="36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x v="3576"/>
    <n v="1411200034"/>
    <b v="0"/>
    <n v="73"/>
    <b v="1"/>
    <s v="theater/plays"/>
    <n v="100.05999999999999"/>
    <n v="68.534246575342465"/>
    <x v="1"/>
    <s v="plays"/>
    <d v="2014-10-20T08:00:34"/>
    <x v="3590"/>
    <x v="1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x v="3577"/>
    <n v="1419979544"/>
    <b v="0"/>
    <n v="18"/>
    <b v="1"/>
    <s v="theater/plays"/>
    <n v="175"/>
    <n v="68.055555555555557"/>
    <x v="1"/>
    <s v="plays"/>
    <d v="2015-01-24T04:59:00"/>
    <x v="3591"/>
    <x v="129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x v="3578"/>
    <n v="1418673307"/>
    <b v="0"/>
    <n v="35"/>
    <b v="1"/>
    <s v="theater/plays"/>
    <n v="127.25"/>
    <n v="72.714285714285708"/>
    <x v="1"/>
    <s v="plays"/>
    <d v="2015-02-11T04:59:00"/>
    <x v="3592"/>
    <x v="1294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x v="3579"/>
    <n v="1417469639"/>
    <b v="0"/>
    <n v="43"/>
    <b v="1"/>
    <s v="theater/plays"/>
    <n v="110.63333333333334"/>
    <n v="77.186046511627907"/>
    <x v="1"/>
    <s v="plays"/>
    <d v="2015-01-05T20:26:00"/>
    <x v="3593"/>
    <x v="1295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x v="3580"/>
    <n v="1470792982"/>
    <b v="0"/>
    <n v="36"/>
    <b v="1"/>
    <s v="theater/plays"/>
    <n v="125.93749999999999"/>
    <n v="55.972222222222221"/>
    <x v="1"/>
    <s v="plays"/>
    <d v="2016-09-04T01:36:22"/>
    <x v="3594"/>
    <x v="36"/>
  </r>
  <r>
    <n v="3595"/>
    <s v="The Flu Season"/>
    <s v="A new theatre company staging Will Eno's The Flu Season in Seattle"/>
    <x v="27"/>
    <n v="3081"/>
    <x v="0"/>
    <s v="US"/>
    <s v="USD"/>
    <x v="3581"/>
    <n v="1423959123"/>
    <b v="0"/>
    <n v="62"/>
    <b v="1"/>
    <s v="theater/plays"/>
    <n v="118.5"/>
    <n v="49.693548387096776"/>
    <x v="1"/>
    <s v="plays"/>
    <d v="2015-03-13T06:59:00"/>
    <x v="3595"/>
    <x v="1296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x v="3582"/>
    <n v="1407258582"/>
    <b v="0"/>
    <n v="15"/>
    <b v="1"/>
    <s v="theater/plays"/>
    <n v="107.72727272727273"/>
    <n v="79"/>
    <x v="1"/>
    <s v="plays"/>
    <d v="2014-08-26T17:09:42"/>
    <x v="3596"/>
    <x v="31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x v="3583"/>
    <n v="1455717790"/>
    <b v="0"/>
    <n v="33"/>
    <b v="1"/>
    <s v="theater/plays"/>
    <n v="102.60000000000001"/>
    <n v="77.727272727272734"/>
    <x v="1"/>
    <s v="plays"/>
    <d v="2016-03-03T05:59:00"/>
    <x v="3597"/>
    <x v="1297"/>
  </r>
  <r>
    <n v="3598"/>
    <s v="Cinderella"/>
    <s v="River City Theatre Company needs your support as we embark on our thirteenth production, CINDERELLA!"/>
    <x v="28"/>
    <n v="1101"/>
    <x v="0"/>
    <s v="US"/>
    <s v="USD"/>
    <x v="3584"/>
    <n v="1408129822"/>
    <b v="0"/>
    <n v="27"/>
    <b v="1"/>
    <s v="theater/plays"/>
    <n v="110.1"/>
    <n v="40.777777777777779"/>
    <x v="1"/>
    <s v="plays"/>
    <d v="2014-09-03T04:59:00"/>
    <x v="3598"/>
    <x v="1298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x v="3585"/>
    <n v="1438715077"/>
    <b v="0"/>
    <n v="17"/>
    <b v="1"/>
    <s v="theater/plays"/>
    <n v="202"/>
    <n v="59.411764705882355"/>
    <x v="1"/>
    <s v="plays"/>
    <d v="2015-08-30T00:00:00"/>
    <x v="3599"/>
    <x v="1299"/>
  </r>
  <r>
    <n v="3600"/>
    <s v="Pariah"/>
    <s v="The First Play From The Man Who Brought You The Black James Bond!"/>
    <x v="185"/>
    <n v="13"/>
    <x v="0"/>
    <s v="US"/>
    <s v="USD"/>
    <x v="3586"/>
    <n v="1473970964"/>
    <b v="0"/>
    <n v="4"/>
    <b v="1"/>
    <s v="theater/plays"/>
    <n v="130"/>
    <n v="3.25"/>
    <x v="1"/>
    <s v="plays"/>
    <d v="2016-10-13T20:22:44"/>
    <x v="3600"/>
    <x v="27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x v="3587"/>
    <n v="1418860682"/>
    <b v="0"/>
    <n v="53"/>
    <b v="1"/>
    <s v="theater/plays"/>
    <n v="104.35000000000001"/>
    <n v="39.377358490566039"/>
    <x v="1"/>
    <s v="plays"/>
    <d v="2015-01-16T23:58:02"/>
    <x v="3601"/>
    <x v="1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x v="3588"/>
    <n v="1458336479"/>
    <b v="0"/>
    <n v="49"/>
    <b v="1"/>
    <s v="theater/plays"/>
    <n v="100.05"/>
    <n v="81.673469387755105"/>
    <x v="1"/>
    <s v="plays"/>
    <d v="2016-05-17T21:27:59"/>
    <x v="3602"/>
    <x v="14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x v="3589"/>
    <n v="1444164280"/>
    <b v="0"/>
    <n v="57"/>
    <b v="1"/>
    <s v="theater/plays"/>
    <n v="170.66666666666669"/>
    <n v="44.912280701754383"/>
    <x v="1"/>
    <s v="plays"/>
    <d v="2015-11-05T21:44:40"/>
    <x v="3603"/>
    <x v="174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x v="3590"/>
    <n v="1461370956"/>
    <b v="0"/>
    <n v="69"/>
    <b v="1"/>
    <s v="theater/plays"/>
    <n v="112.83333333333334"/>
    <n v="49.05797101449275"/>
    <x v="1"/>
    <s v="plays"/>
    <d v="2016-04-29T06:59:00"/>
    <x v="3604"/>
    <x v="13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x v="3591"/>
    <n v="1452798126"/>
    <b v="0"/>
    <n v="15"/>
    <b v="1"/>
    <s v="theater/plays"/>
    <n v="184"/>
    <n v="30.666666666666668"/>
    <x v="1"/>
    <s v="plays"/>
    <d v="2016-02-13T19:02:06"/>
    <x v="3605"/>
    <x v="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x v="3592"/>
    <n v="1468593057"/>
    <b v="0"/>
    <n v="64"/>
    <b v="1"/>
    <s v="theater/plays"/>
    <n v="130.26666666666665"/>
    <n v="61.0625"/>
    <x v="1"/>
    <s v="plays"/>
    <d v="2016-08-14T14:30:57"/>
    <x v="3606"/>
    <x v="1"/>
  </r>
  <r>
    <n v="3607"/>
    <s v="E15 at The Pleasance and CPT"/>
    <s v="'E15' is a verbatim project that looks at the story of the Focus E15 Campaign"/>
    <x v="131"/>
    <n v="580"/>
    <x v="0"/>
    <s v="GB"/>
    <s v="GBP"/>
    <x v="3593"/>
    <n v="1448924882"/>
    <b v="0"/>
    <n v="20"/>
    <b v="1"/>
    <s v="theater/plays"/>
    <n v="105.45454545454544"/>
    <n v="29"/>
    <x v="1"/>
    <s v="plays"/>
    <d v="2015-12-15T00:00:00"/>
    <x v="3607"/>
    <x v="1301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x v="3594"/>
    <n v="1463418090"/>
    <b v="0"/>
    <n v="27"/>
    <b v="1"/>
    <s v="theater/plays"/>
    <n v="100"/>
    <n v="29.62962962962963"/>
    <x v="1"/>
    <s v="plays"/>
    <d v="2016-06-17T14:00:00"/>
    <x v="3608"/>
    <x v="130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x v="3595"/>
    <n v="1456789685"/>
    <b v="0"/>
    <n v="21"/>
    <b v="1"/>
    <s v="theater/plays"/>
    <n v="153.31632653061226"/>
    <n v="143.0952380952381"/>
    <x v="1"/>
    <s v="plays"/>
    <d v="2016-03-30T22:48:05"/>
    <x v="3609"/>
    <x v="70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x v="3596"/>
    <n v="1437214936"/>
    <b v="0"/>
    <n v="31"/>
    <b v="1"/>
    <s v="theater/plays"/>
    <n v="162.30000000000001"/>
    <n v="52.354838709677416"/>
    <x v="1"/>
    <s v="plays"/>
    <d v="2015-08-17T10:22:16"/>
    <x v="3610"/>
    <x v="1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x v="3597"/>
    <n v="1425891201"/>
    <b v="0"/>
    <n v="51"/>
    <b v="1"/>
    <s v="theater/plays"/>
    <n v="136"/>
    <n v="66.666666666666671"/>
    <x v="1"/>
    <s v="plays"/>
    <d v="2015-04-08T08:53:21"/>
    <x v="3611"/>
    <x v="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x v="3598"/>
    <n v="1401470811"/>
    <b v="0"/>
    <n v="57"/>
    <b v="1"/>
    <s v="theater/plays"/>
    <n v="144.4"/>
    <n v="126.66666666666667"/>
    <x v="1"/>
    <s v="plays"/>
    <d v="2014-06-09T17:26:51"/>
    <x v="3612"/>
    <x v="2"/>
  </r>
  <r>
    <n v="3613"/>
    <s v="HIS NAME IS ARTHUR HOLMBERG"/>
    <s v="a woman walks into a bar except she looks like a man and no one's serving drinks. one night only"/>
    <x v="21"/>
    <n v="1250"/>
    <x v="0"/>
    <s v="US"/>
    <s v="USD"/>
    <x v="3599"/>
    <n v="1401372574"/>
    <b v="0"/>
    <n v="20"/>
    <b v="1"/>
    <s v="theater/plays"/>
    <n v="100"/>
    <n v="62.5"/>
    <x v="1"/>
    <s v="plays"/>
    <d v="2014-06-28T14:09:34"/>
    <x v="3613"/>
    <x v="1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x v="3600"/>
    <n v="1432083616"/>
    <b v="0"/>
    <n v="71"/>
    <b v="1"/>
    <s v="theater/plays"/>
    <n v="100.8"/>
    <n v="35.492957746478872"/>
    <x v="1"/>
    <s v="plays"/>
    <d v="2015-06-19T01:00:16"/>
    <x v="3614"/>
    <x v="1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x v="3601"/>
    <n v="1447164896"/>
    <b v="0"/>
    <n v="72"/>
    <b v="1"/>
    <s v="theater/plays"/>
    <n v="106.80000000000001"/>
    <n v="37.083333333333336"/>
    <x v="1"/>
    <s v="plays"/>
    <d v="2015-12-10T14:14:56"/>
    <x v="3615"/>
    <x v="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x v="3602"/>
    <n v="1424213264"/>
    <b v="0"/>
    <n v="45"/>
    <b v="1"/>
    <s v="theater/plays"/>
    <n v="124.8"/>
    <n v="69.333333333333329"/>
    <x v="1"/>
    <s v="plays"/>
    <d v="2015-03-19T21:47:44"/>
    <x v="3616"/>
    <x v="22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x v="3603"/>
    <n v="1486996729"/>
    <b v="0"/>
    <n v="51"/>
    <b v="1"/>
    <s v="theater/plays"/>
    <n v="118.91891891891892"/>
    <n v="17.254901960784313"/>
    <x v="1"/>
    <s v="plays"/>
    <d v="2017-02-28T00:00:00"/>
    <x v="3617"/>
    <x v="1303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x v="3604"/>
    <n v="1430751850"/>
    <b v="0"/>
    <n v="56"/>
    <b v="1"/>
    <s v="theater/plays"/>
    <n v="101"/>
    <n v="36.071428571428569"/>
    <x v="1"/>
    <s v="plays"/>
    <d v="2015-06-03T15:04:10"/>
    <x v="3618"/>
    <x v="1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x v="3605"/>
    <n v="1476760226"/>
    <b v="0"/>
    <n v="17"/>
    <b v="1"/>
    <s v="theater/plays"/>
    <n v="112.99999999999999"/>
    <n v="66.470588235294116"/>
    <x v="1"/>
    <s v="plays"/>
    <d v="2016-11-19T22:00:00"/>
    <x v="3619"/>
    <x v="1304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x v="3606"/>
    <n v="1422916261"/>
    <b v="0"/>
    <n v="197"/>
    <b v="1"/>
    <s v="theater/plays"/>
    <n v="105.19047619047619"/>
    <n v="56.065989847715734"/>
    <x v="1"/>
    <s v="plays"/>
    <d v="2015-03-05T04:00:00"/>
    <x v="3620"/>
    <x v="1305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x v="3607"/>
    <n v="1473200844"/>
    <b v="0"/>
    <n v="70"/>
    <b v="1"/>
    <s v="theater/plays"/>
    <n v="109.73333333333332"/>
    <n v="47.028571428571432"/>
    <x v="1"/>
    <s v="plays"/>
    <d v="2016-09-30T21:00:00"/>
    <x v="3621"/>
    <x v="1306"/>
  </r>
  <r>
    <n v="3622"/>
    <s v="Shakespeare's Pericles, Prince of Tyre"/>
    <s v="5 actors. 39 characters. 1 epic adventure. Presented by the Cradle Theatre Company."/>
    <x v="28"/>
    <n v="1000.99"/>
    <x v="0"/>
    <s v="US"/>
    <s v="USD"/>
    <x v="3608"/>
    <n v="1409030371"/>
    <b v="0"/>
    <n v="21"/>
    <b v="1"/>
    <s v="theater/plays"/>
    <n v="100.099"/>
    <n v="47.666190476190479"/>
    <x v="1"/>
    <s v="plays"/>
    <d v="2014-09-28T03:23:00"/>
    <x v="3622"/>
    <x v="1307"/>
  </r>
  <r>
    <n v="3623"/>
    <s v="Since I've Been Here"/>
    <s v="An original play exploring the complications of romantic relationships in all forms."/>
    <x v="30"/>
    <n v="3000"/>
    <x v="0"/>
    <s v="US"/>
    <s v="USD"/>
    <x v="3609"/>
    <n v="1404841270"/>
    <b v="0"/>
    <n v="34"/>
    <b v="1"/>
    <s v="theater/plays"/>
    <n v="120"/>
    <n v="88.235294117647058"/>
    <x v="1"/>
    <s v="plays"/>
    <d v="2014-07-26T07:00:00"/>
    <x v="3623"/>
    <x v="1308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x v="3610"/>
    <n v="1466793290"/>
    <b v="0"/>
    <n v="39"/>
    <b v="1"/>
    <s v="theater/plays"/>
    <n v="104.93333333333332"/>
    <n v="80.717948717948715"/>
    <x v="1"/>
    <s v="plays"/>
    <d v="2016-08-23T18:34:50"/>
    <x v="3624"/>
    <x v="14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x v="3611"/>
    <n v="1433259577"/>
    <b v="0"/>
    <n v="78"/>
    <b v="1"/>
    <s v="theater/plays"/>
    <n v="102.66666666666666"/>
    <n v="39.487179487179489"/>
    <x v="1"/>
    <s v="plays"/>
    <d v="2015-07-02T15:39:37"/>
    <x v="3625"/>
    <x v="1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x v="3612"/>
    <n v="1406390457"/>
    <b v="0"/>
    <n v="48"/>
    <b v="1"/>
    <s v="theater/plays"/>
    <n v="101.82500000000002"/>
    <n v="84.854166666666671"/>
    <x v="1"/>
    <s v="plays"/>
    <d v="2014-08-16T16:00:57"/>
    <x v="3626"/>
    <x v="31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x v="3613"/>
    <n v="1459446487"/>
    <b v="0"/>
    <n v="29"/>
    <b v="1"/>
    <s v="theater/plays"/>
    <n v="100"/>
    <n v="68.965517241379317"/>
    <x v="1"/>
    <s v="plays"/>
    <d v="2016-05-21T03:59:00"/>
    <x v="3627"/>
    <x v="1309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x v="3614"/>
    <n v="1444852796"/>
    <b v="0"/>
    <n v="0"/>
    <b v="0"/>
    <s v="theater/musical"/>
    <n v="0"/>
    <n v="0"/>
    <x v="1"/>
    <s v="musical"/>
    <d v="2015-12-13T20:59:56"/>
    <x v="3628"/>
    <x v="42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x v="3615"/>
    <n v="1457403364"/>
    <b v="0"/>
    <n v="2"/>
    <b v="0"/>
    <s v="theater/musical"/>
    <n v="1.9999999999999998E-4"/>
    <n v="1"/>
    <x v="1"/>
    <s v="musical"/>
    <d v="2016-05-05T17:00:00"/>
    <x v="3629"/>
    <x v="131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x v="3616"/>
    <n v="1414700390"/>
    <b v="0"/>
    <n v="1"/>
    <b v="0"/>
    <s v="theater/musical"/>
    <n v="3.3333333333333333E-2"/>
    <n v="1"/>
    <x v="1"/>
    <s v="musical"/>
    <d v="2014-11-29T21:19:50"/>
    <x v="3630"/>
    <x v="1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x v="3617"/>
    <n v="1409335497"/>
    <b v="0"/>
    <n v="59"/>
    <b v="0"/>
    <s v="theater/musical"/>
    <n v="51.023391812865491"/>
    <n v="147.88135593220338"/>
    <x v="1"/>
    <s v="musical"/>
    <d v="2014-09-23T03:59:00"/>
    <x v="3631"/>
    <x v="1311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x v="3618"/>
    <n v="1415053749"/>
    <b v="0"/>
    <n v="1"/>
    <b v="0"/>
    <s v="theater/musical"/>
    <n v="20"/>
    <n v="100"/>
    <x v="1"/>
    <s v="musical"/>
    <d v="2014-11-23T22:29:09"/>
    <x v="3632"/>
    <x v="52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x v="3619"/>
    <n v="1475765867"/>
    <b v="0"/>
    <n v="31"/>
    <b v="0"/>
    <s v="theater/musical"/>
    <n v="35.24"/>
    <n v="56.838709677419352"/>
    <x v="1"/>
    <s v="musical"/>
    <d v="2016-11-19T01:00:00"/>
    <x v="3633"/>
    <x v="131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x v="3620"/>
    <n v="1480219174"/>
    <b v="0"/>
    <n v="18"/>
    <b v="0"/>
    <s v="theater/musical"/>
    <n v="4.246666666666667"/>
    <n v="176.94444444444446"/>
    <x v="1"/>
    <s v="musical"/>
    <d v="2017-01-14T03:59:00"/>
    <x v="3634"/>
    <x v="1313"/>
  </r>
  <r>
    <n v="3635"/>
    <s v="Mary's Son"/>
    <s v="Mary's Son is a pop opera about Jesus and the hope he brings to all people."/>
    <x v="8"/>
    <n v="1276"/>
    <x v="2"/>
    <s v="US"/>
    <s v="USD"/>
    <x v="3621"/>
    <n v="1458594676"/>
    <b v="0"/>
    <n v="10"/>
    <b v="0"/>
    <s v="theater/musical"/>
    <n v="36.457142857142856"/>
    <n v="127.6"/>
    <x v="1"/>
    <s v="musical"/>
    <d v="2016-04-20T21:11:16"/>
    <x v="3635"/>
    <x v="1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x v="3622"/>
    <n v="1439224829"/>
    <b v="0"/>
    <n v="0"/>
    <b v="0"/>
    <s v="theater/musical"/>
    <n v="0"/>
    <n v="0"/>
    <x v="1"/>
    <s v="musical"/>
    <d v="2015-09-14T16:40:29"/>
    <x v="3636"/>
    <x v="6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x v="3623"/>
    <n v="1417538935"/>
    <b v="0"/>
    <n v="14"/>
    <b v="0"/>
    <s v="theater/musical"/>
    <n v="30.866666666666664"/>
    <n v="66.142857142857139"/>
    <x v="1"/>
    <s v="musical"/>
    <d v="2015-01-01T16:48:55"/>
    <x v="3637"/>
    <x v="1"/>
  </r>
  <r>
    <n v="3638"/>
    <s v="Project Hedwig and the Angry Inch"/>
    <s v="A rock and roll journey that explores love, loss, redemption, duality and ascension."/>
    <x v="126"/>
    <n v="216"/>
    <x v="2"/>
    <s v="CA"/>
    <s v="CAD"/>
    <x v="3624"/>
    <n v="1424275732"/>
    <b v="0"/>
    <n v="2"/>
    <b v="0"/>
    <s v="theater/musical"/>
    <n v="6.5454545454545459"/>
    <n v="108"/>
    <x v="1"/>
    <s v="musical"/>
    <d v="2015-04-19T15:08:52"/>
    <x v="3638"/>
    <x v="8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x v="3625"/>
    <n v="1470672906"/>
    <b v="0"/>
    <n v="1"/>
    <b v="0"/>
    <s v="theater/musical"/>
    <n v="4.0000000000000001E-3"/>
    <n v="1"/>
    <x v="1"/>
    <s v="musical"/>
    <d v="2016-10-07T15:11:00"/>
    <x v="3639"/>
    <x v="1314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x v="3626"/>
    <n v="1428691530"/>
    <b v="0"/>
    <n v="3"/>
    <b v="0"/>
    <s v="theater/musical"/>
    <n v="5.5"/>
    <n v="18.333333333333332"/>
    <x v="1"/>
    <s v="musical"/>
    <d v="2015-05-10T18:45:30"/>
    <x v="3640"/>
    <x v="1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x v="3627"/>
    <n v="1410966179"/>
    <b v="0"/>
    <n v="0"/>
    <b v="0"/>
    <s v="theater/musical"/>
    <n v="0"/>
    <n v="0"/>
    <x v="1"/>
    <s v="musical"/>
    <d v="2014-10-05T05:00:00"/>
    <x v="3641"/>
    <x v="1315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x v="3628"/>
    <n v="1445369727"/>
    <b v="0"/>
    <n v="2"/>
    <b v="0"/>
    <s v="theater/musical"/>
    <n v="2.1428571428571428"/>
    <n v="7.5"/>
    <x v="1"/>
    <s v="musical"/>
    <d v="2015-11-30T17:00:00"/>
    <x v="3642"/>
    <x v="1316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x v="3629"/>
    <n v="1444274839"/>
    <b v="0"/>
    <n v="0"/>
    <b v="0"/>
    <s v="theater/musical"/>
    <n v="0"/>
    <n v="0"/>
    <x v="1"/>
    <s v="musical"/>
    <d v="2015-11-17T04:27:19"/>
    <x v="3643"/>
    <x v="974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x v="3630"/>
    <n v="1454996887"/>
    <b v="0"/>
    <n v="12"/>
    <b v="0"/>
    <s v="theater/musical"/>
    <n v="16.420000000000002"/>
    <n v="68.416666666666671"/>
    <x v="1"/>
    <s v="musical"/>
    <d v="2016-03-08T04:59:00"/>
    <x v="3644"/>
    <x v="1317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x v="3631"/>
    <n v="1477178238"/>
    <b v="0"/>
    <n v="1"/>
    <b v="0"/>
    <s v="theater/musical"/>
    <n v="0.1"/>
    <n v="1"/>
    <x v="1"/>
    <s v="musical"/>
    <d v="2016-11-22T00:17:18"/>
    <x v="3645"/>
    <x v="13"/>
  </r>
  <r>
    <n v="3646"/>
    <s v="Our Sacred Honor"/>
    <s v="Develop demo materials for new, true story of teen Revolutionary War heroes - for hybrid film/live stage musical"/>
    <x v="3"/>
    <n v="481"/>
    <x v="2"/>
    <s v="US"/>
    <s v="USD"/>
    <x v="3632"/>
    <n v="1431770802"/>
    <b v="0"/>
    <n v="8"/>
    <b v="0"/>
    <s v="theater/musical"/>
    <n v="4.8099999999999996"/>
    <n v="60.125"/>
    <x v="1"/>
    <s v="musical"/>
    <d v="2015-06-16T23:30:00"/>
    <x v="3646"/>
    <x v="1318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x v="3633"/>
    <n v="1471370327"/>
    <b v="0"/>
    <n v="2"/>
    <b v="0"/>
    <s v="theater/musical"/>
    <n v="6"/>
    <n v="15"/>
    <x v="1"/>
    <s v="musical"/>
    <d v="2016-09-30T17:58:47"/>
    <x v="3647"/>
    <x v="26"/>
  </r>
  <r>
    <n v="3648"/>
    <s v="Moth Theater Lives"/>
    <s v="Help Moth Live! Support Moth and its artist collective to achieve its 2014/15 season."/>
    <x v="79"/>
    <n v="40153"/>
    <x v="0"/>
    <s v="US"/>
    <s v="USD"/>
    <x v="3634"/>
    <n v="1409900445"/>
    <b v="0"/>
    <n v="73"/>
    <b v="1"/>
    <s v="theater/plays"/>
    <n v="100.38249999999999"/>
    <n v="550.04109589041093"/>
    <x v="1"/>
    <s v="plays"/>
    <d v="2014-10-05T07:00:45"/>
    <x v="3648"/>
    <x v="1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x v="3635"/>
    <n v="1400691994"/>
    <b v="0"/>
    <n v="8"/>
    <b v="1"/>
    <s v="theater/plays"/>
    <n v="104"/>
    <n v="97.5"/>
    <x v="1"/>
    <s v="plays"/>
    <d v="2014-06-16T17:06:34"/>
    <x v="3649"/>
    <x v="48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x v="3636"/>
    <n v="1452598184"/>
    <b v="0"/>
    <n v="17"/>
    <b v="1"/>
    <s v="theater/plays"/>
    <n v="100"/>
    <n v="29.411764705882351"/>
    <x v="1"/>
    <s v="plays"/>
    <d v="2016-02-02T11:29:44"/>
    <x v="3650"/>
    <x v="31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x v="3637"/>
    <n v="1404833442"/>
    <b v="0"/>
    <n v="9"/>
    <b v="1"/>
    <s v="theater/plays"/>
    <n v="104"/>
    <n v="57.777777777777779"/>
    <x v="1"/>
    <s v="plays"/>
    <d v="2014-08-10T15:59:00"/>
    <x v="3651"/>
    <x v="1319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x v="3638"/>
    <n v="1471188502"/>
    <b v="0"/>
    <n v="17"/>
    <b v="1"/>
    <s v="theater/plays"/>
    <n v="250.66666666666669"/>
    <n v="44.235294117647058"/>
    <x v="1"/>
    <s v="plays"/>
    <d v="2016-08-25T03:59:00"/>
    <x v="3652"/>
    <x v="132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x v="3639"/>
    <n v="1436172207"/>
    <b v="0"/>
    <n v="33"/>
    <b v="1"/>
    <s v="theater/plays"/>
    <n v="100.49999999999999"/>
    <n v="60.909090909090907"/>
    <x v="1"/>
    <s v="plays"/>
    <d v="2015-08-05T08:43:27"/>
    <x v="3653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x v="3640"/>
    <n v="1457690386"/>
    <b v="0"/>
    <n v="38"/>
    <b v="1"/>
    <s v="theater/plays"/>
    <n v="174.4"/>
    <n v="68.84210526315789"/>
    <x v="1"/>
    <s v="plays"/>
    <d v="2016-04-03T17:00:00"/>
    <x v="3654"/>
    <x v="1321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x v="3641"/>
    <n v="1434654998"/>
    <b v="0"/>
    <n v="79"/>
    <b v="1"/>
    <s v="theater/plays"/>
    <n v="116.26"/>
    <n v="73.582278481012665"/>
    <x v="1"/>
    <s v="plays"/>
    <d v="2015-07-18T06:59:00"/>
    <x v="3655"/>
    <x v="1322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x v="3642"/>
    <n v="1483393836"/>
    <b v="0"/>
    <n v="46"/>
    <b v="1"/>
    <s v="theater/plays"/>
    <n v="105.82000000000001"/>
    <n v="115.02173913043478"/>
    <x v="1"/>
    <s v="plays"/>
    <d v="2017-02-01T22:59:00"/>
    <x v="3656"/>
    <x v="1323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x v="3643"/>
    <n v="1462806419"/>
    <b v="0"/>
    <n v="20"/>
    <b v="1"/>
    <s v="theater/plays"/>
    <n v="110.75"/>
    <n v="110.75"/>
    <x v="1"/>
    <s v="plays"/>
    <d v="2016-06-01T21:42:00"/>
    <x v="3657"/>
    <x v="1324"/>
  </r>
  <r>
    <n v="3658"/>
    <s v="Mr. Marmalade"/>
    <s v="Life is hard when your own imaginary friend can't make time for you."/>
    <x v="15"/>
    <n v="1510"/>
    <x v="0"/>
    <s v="US"/>
    <s v="USD"/>
    <x v="3644"/>
    <n v="1400272580"/>
    <b v="0"/>
    <n v="20"/>
    <b v="1"/>
    <s v="theater/plays"/>
    <n v="100.66666666666666"/>
    <n v="75.5"/>
    <x v="1"/>
    <s v="plays"/>
    <d v="2014-07-02T03:59:00"/>
    <x v="3658"/>
    <x v="1325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x v="3645"/>
    <n v="1424414350"/>
    <b v="0"/>
    <n v="13"/>
    <b v="1"/>
    <s v="theater/plays"/>
    <n v="102.03333333333333"/>
    <n v="235.46153846153845"/>
    <x v="1"/>
    <s v="plays"/>
    <d v="2015-03-19T14:39:00"/>
    <x v="3659"/>
    <x v="132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x v="3646"/>
    <n v="1417208925"/>
    <b v="0"/>
    <n v="22"/>
    <b v="1"/>
    <s v="theater/plays"/>
    <n v="100"/>
    <n v="11.363636363636363"/>
    <x v="1"/>
    <s v="plays"/>
    <d v="2014-12-23T21:08:45"/>
    <x v="3660"/>
    <x v="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x v="3647"/>
    <n v="1458336672"/>
    <b v="0"/>
    <n v="36"/>
    <b v="1"/>
    <s v="theater/plays"/>
    <n v="111.00000000000001"/>
    <n v="92.5"/>
    <x v="1"/>
    <s v="plays"/>
    <d v="2016-04-10T04:00:00"/>
    <x v="3661"/>
    <x v="1327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x v="3648"/>
    <n v="1425187014"/>
    <b v="0"/>
    <n v="40"/>
    <b v="1"/>
    <s v="theater/plays"/>
    <n v="101.42500000000001"/>
    <n v="202.85"/>
    <x v="1"/>
    <s v="plays"/>
    <d v="2015-03-31T04:16:54"/>
    <x v="3662"/>
    <x v="111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x v="3649"/>
    <n v="1477133430"/>
    <b v="0"/>
    <n v="9"/>
    <b v="1"/>
    <s v="theater/plays"/>
    <n v="104"/>
    <n v="26"/>
    <x v="1"/>
    <s v="plays"/>
    <d v="2016-12-21T11:50:30"/>
    <x v="3663"/>
    <x v="4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x v="3650"/>
    <n v="1464847089"/>
    <b v="0"/>
    <n v="19"/>
    <b v="1"/>
    <s v="theater/plays"/>
    <n v="109.375"/>
    <n v="46.05263157894737"/>
    <x v="1"/>
    <s v="plays"/>
    <d v="2016-06-16T05:58:09"/>
    <x v="3664"/>
    <x v="6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x v="3651"/>
    <n v="1445109822"/>
    <b v="0"/>
    <n v="14"/>
    <b v="1"/>
    <s v="theater/plays"/>
    <n v="115.16129032258064"/>
    <n v="51"/>
    <x v="1"/>
    <s v="plays"/>
    <d v="2015-10-28T19:54:00"/>
    <x v="3665"/>
    <x v="1328"/>
  </r>
  <r>
    <n v="3666"/>
    <s v="Israel LÃ³pez @ Ojai Playwrights Conference"/>
    <s v="Artistic Internship @ Ojai Playwrights Conference"/>
    <x v="38"/>
    <n v="1200"/>
    <x v="0"/>
    <s v="US"/>
    <s v="USD"/>
    <x v="3652"/>
    <n v="1404337382"/>
    <b v="0"/>
    <n v="38"/>
    <b v="1"/>
    <s v="theater/plays"/>
    <n v="100"/>
    <n v="31.578947368421051"/>
    <x v="1"/>
    <s v="plays"/>
    <d v="2014-07-24T07:00:00"/>
    <x v="3666"/>
    <x v="1329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x v="3653"/>
    <n v="1434669419"/>
    <b v="0"/>
    <n v="58"/>
    <b v="1"/>
    <s v="theater/plays"/>
    <n v="103.17033333333335"/>
    <n v="53.363965517241382"/>
    <x v="1"/>
    <s v="plays"/>
    <d v="2015-07-18T23:16:59"/>
    <x v="3667"/>
    <x v="1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x v="3654"/>
    <n v="1435670452"/>
    <b v="0"/>
    <n v="28"/>
    <b v="1"/>
    <s v="theater/plays"/>
    <n v="103.49999999999999"/>
    <n v="36.964285714285715"/>
    <x v="1"/>
    <s v="plays"/>
    <d v="2015-07-23T18:33:00"/>
    <x v="3668"/>
    <x v="133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x v="3655"/>
    <n v="1431447137"/>
    <b v="0"/>
    <n v="17"/>
    <b v="1"/>
    <s v="theater/plays"/>
    <n v="138.19999999999999"/>
    <n v="81.294117647058826"/>
    <x v="1"/>
    <s v="plays"/>
    <d v="2015-06-11T16:12:17"/>
    <x v="3669"/>
    <x v="1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x v="3656"/>
    <n v="1431951611"/>
    <b v="0"/>
    <n v="12"/>
    <b v="1"/>
    <s v="theater/plays"/>
    <n v="109.54545454545455"/>
    <n v="20.083333333333332"/>
    <x v="1"/>
    <s v="plays"/>
    <d v="2015-05-31T23:00:00"/>
    <x v="3670"/>
    <x v="1331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x v="3657"/>
    <n v="1404140667"/>
    <b v="0"/>
    <n v="40"/>
    <b v="1"/>
    <s v="theater/plays"/>
    <n v="100.85714285714286"/>
    <n v="88.25"/>
    <x v="1"/>
    <s v="plays"/>
    <d v="2014-07-21T03:59:00"/>
    <x v="3671"/>
    <x v="1332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x v="3658"/>
    <n v="1409179384"/>
    <b v="0"/>
    <n v="57"/>
    <b v="1"/>
    <s v="theater/plays"/>
    <n v="101.53333333333335"/>
    <n v="53.438596491228068"/>
    <x v="1"/>
    <s v="plays"/>
    <d v="2014-09-26T22:43:04"/>
    <x v="3672"/>
    <x v="1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x v="3659"/>
    <n v="1412233497"/>
    <b v="0"/>
    <n v="114"/>
    <b v="1"/>
    <s v="theater/plays"/>
    <n v="113.625"/>
    <n v="39.868421052631582"/>
    <x v="1"/>
    <s v="plays"/>
    <d v="2014-11-05T12:52:00"/>
    <x v="3673"/>
    <x v="133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x v="3660"/>
    <n v="1467752229"/>
    <b v="0"/>
    <n v="31"/>
    <b v="1"/>
    <s v="theater/plays"/>
    <n v="100"/>
    <n v="145.16129032258064"/>
    <x v="1"/>
    <s v="plays"/>
    <d v="2016-09-03T20:57:09"/>
    <x v="3674"/>
    <x v="14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x v="3661"/>
    <n v="1462285182"/>
    <b v="0"/>
    <n v="3"/>
    <b v="1"/>
    <s v="theater/plays"/>
    <n v="140"/>
    <n v="23.333333333333332"/>
    <x v="1"/>
    <s v="plays"/>
    <d v="2016-05-15T23:00:00"/>
    <x v="3675"/>
    <x v="1334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x v="3662"/>
    <n v="1408995284"/>
    <b v="0"/>
    <n v="16"/>
    <b v="1"/>
    <s v="theater/plays"/>
    <n v="128.75"/>
    <n v="64.375"/>
    <x v="1"/>
    <s v="plays"/>
    <d v="2014-09-12T19:34:44"/>
    <x v="3676"/>
    <x v="18"/>
  </r>
  <r>
    <n v="3677"/>
    <s v="Goldfish Memory Productions"/>
    <s v="Goldfish Memory Productions seeks at least $12,000 to begin their first 3 professional projects."/>
    <x v="14"/>
    <n v="12348.5"/>
    <x v="0"/>
    <s v="US"/>
    <s v="USD"/>
    <x v="3663"/>
    <n v="1402580818"/>
    <b v="0"/>
    <n v="199"/>
    <b v="1"/>
    <s v="theater/plays"/>
    <n v="102.90416666666667"/>
    <n v="62.052763819095475"/>
    <x v="1"/>
    <s v="plays"/>
    <d v="2014-07-03T03:59:00"/>
    <x v="3677"/>
    <x v="1335"/>
  </r>
  <r>
    <n v="3678"/>
    <s v="Some big Some bang"/>
    <s v="The Ugly Collective takes Some big Some bang to the Underbelly Venues at the Edinburgh Fringe!"/>
    <x v="13"/>
    <n v="2050"/>
    <x v="0"/>
    <s v="GB"/>
    <s v="GBP"/>
    <x v="3664"/>
    <n v="1430052298"/>
    <b v="0"/>
    <n v="31"/>
    <b v="1"/>
    <s v="theater/plays"/>
    <n v="102.49999999999999"/>
    <n v="66.129032258064512"/>
    <x v="1"/>
    <s v="plays"/>
    <d v="2015-05-31T12:44:58"/>
    <x v="3678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x v="3665"/>
    <n v="1401214581"/>
    <b v="0"/>
    <n v="30"/>
    <b v="1"/>
    <s v="theater/plays"/>
    <n v="110.1"/>
    <n v="73.400000000000006"/>
    <x v="1"/>
    <s v="plays"/>
    <d v="2014-07-01T04:59:00"/>
    <x v="3679"/>
    <x v="1336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x v="3666"/>
    <n v="1473850434"/>
    <b v="0"/>
    <n v="34"/>
    <b v="1"/>
    <s v="theater/plays"/>
    <n v="112.76666666666667"/>
    <n v="99.5"/>
    <x v="1"/>
    <s v="plays"/>
    <d v="2016-10-05T10:53:54"/>
    <x v="368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x v="3667"/>
    <n v="1452008290"/>
    <b v="0"/>
    <n v="18"/>
    <b v="1"/>
    <s v="theater/plays"/>
    <n v="111.9"/>
    <n v="62.166666666666664"/>
    <x v="1"/>
    <s v="plays"/>
    <d v="2016-01-15T15:38:10"/>
    <x v="3681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x v="3668"/>
    <n v="1399998418"/>
    <b v="0"/>
    <n v="67"/>
    <b v="1"/>
    <s v="theater/plays"/>
    <n v="139.19999999999999"/>
    <n v="62.328358208955223"/>
    <x v="1"/>
    <s v="plays"/>
    <d v="2014-06-16T06:59:00"/>
    <x v="3682"/>
    <x v="1337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x v="3669"/>
    <n v="1474339696"/>
    <b v="0"/>
    <n v="66"/>
    <b v="1"/>
    <s v="theater/plays"/>
    <n v="110.85714285714286"/>
    <n v="58.787878787878789"/>
    <x v="1"/>
    <s v="plays"/>
    <d v="2016-10-20T02:48:16"/>
    <x v="3683"/>
    <x v="1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x v="3670"/>
    <n v="1438575586"/>
    <b v="0"/>
    <n v="23"/>
    <b v="1"/>
    <s v="theater/plays"/>
    <n v="139.06666666666666"/>
    <n v="45.347826086956523"/>
    <x v="1"/>
    <s v="plays"/>
    <d v="2015-09-02T04:19:46"/>
    <x v="3684"/>
    <x v="1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x v="3671"/>
    <n v="1398348859"/>
    <b v="0"/>
    <n v="126"/>
    <b v="1"/>
    <s v="theater/plays"/>
    <n v="105.69999999999999"/>
    <n v="41.944444444444443"/>
    <x v="1"/>
    <s v="plays"/>
    <d v="2014-05-19T21:00:00"/>
    <x v="3685"/>
    <x v="1338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x v="3672"/>
    <n v="1439567660"/>
    <b v="0"/>
    <n v="6"/>
    <b v="1"/>
    <s v="theater/plays"/>
    <n v="101.42857142857142"/>
    <n v="59.166666666666664"/>
    <x v="1"/>
    <s v="plays"/>
    <d v="2015-08-29T03:59:00"/>
    <x v="3686"/>
    <x v="1339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x v="3673"/>
    <n v="1401254055"/>
    <b v="0"/>
    <n v="25"/>
    <b v="1"/>
    <s v="theater/plays"/>
    <n v="100.245"/>
    <n v="200.49"/>
    <x v="1"/>
    <s v="plays"/>
    <d v="2014-06-27T05:14:15"/>
    <x v="3687"/>
    <x v="1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x v="3674"/>
    <n v="1404932004"/>
    <b v="0"/>
    <n v="39"/>
    <b v="1"/>
    <s v="theater/plays"/>
    <n v="109.16666666666666"/>
    <n v="83.974358974358978"/>
    <x v="1"/>
    <s v="plays"/>
    <d v="2014-08-08T18:53:24"/>
    <x v="3688"/>
    <x v="1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x v="3675"/>
    <n v="1432410639"/>
    <b v="0"/>
    <n v="62"/>
    <b v="1"/>
    <s v="theater/plays"/>
    <n v="118.33333333333333"/>
    <n v="57.258064516129032"/>
    <x v="1"/>
    <s v="plays"/>
    <d v="2015-06-21T22:25:00"/>
    <x v="3689"/>
    <x v="134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x v="3676"/>
    <n v="1414506083"/>
    <b v="0"/>
    <n v="31"/>
    <b v="1"/>
    <s v="theater/plays"/>
    <n v="120"/>
    <n v="58.064516129032256"/>
    <x v="1"/>
    <s v="plays"/>
    <d v="2014-11-27T15:21:23"/>
    <x v="3690"/>
    <x v="174"/>
  </r>
  <r>
    <n v="3691"/>
    <s v="Most Dangerous Man in America (WEB DuBois) by Amiri  Baraka"/>
    <s v="World Premiere of last play written by Amiri Baraka"/>
    <x v="79"/>
    <n v="51184"/>
    <x v="0"/>
    <s v="US"/>
    <s v="USD"/>
    <x v="3677"/>
    <n v="1421426929"/>
    <b v="0"/>
    <n v="274"/>
    <b v="1"/>
    <s v="theater/plays"/>
    <n v="127.96000000000001"/>
    <n v="186.80291970802921"/>
    <x v="1"/>
    <s v="plays"/>
    <d v="2015-03-02T04:59:00"/>
    <x v="3691"/>
    <x v="1341"/>
  </r>
  <r>
    <n v="3692"/>
    <s v="An Evening With Durang"/>
    <s v="Help us independently produce two great comedies by Christopher Durang."/>
    <x v="28"/>
    <n v="1260"/>
    <x v="0"/>
    <s v="US"/>
    <s v="USD"/>
    <x v="3678"/>
    <n v="1410304179"/>
    <b v="0"/>
    <n v="17"/>
    <b v="1"/>
    <s v="theater/plays"/>
    <n v="126"/>
    <n v="74.117647058823536"/>
    <x v="1"/>
    <s v="plays"/>
    <d v="2014-09-19T00:00:00"/>
    <x v="3692"/>
    <x v="1342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x v="3679"/>
    <n v="1446352529"/>
    <b v="0"/>
    <n v="14"/>
    <b v="1"/>
    <s v="theater/plays"/>
    <n v="129.12912912912913"/>
    <n v="30.714285714285715"/>
    <x v="1"/>
    <s v="plays"/>
    <d v="2015-11-30T22:30:00"/>
    <x v="3693"/>
    <x v="1343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x v="3680"/>
    <n v="1461985967"/>
    <b v="0"/>
    <n v="60"/>
    <b v="1"/>
    <s v="theater/plays"/>
    <n v="107.42857142857143"/>
    <n v="62.666666666666664"/>
    <x v="1"/>
    <s v="plays"/>
    <d v="2016-06-06T02:00:00"/>
    <x v="3694"/>
    <x v="1344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x v="3681"/>
    <n v="1419281610"/>
    <b v="0"/>
    <n v="33"/>
    <b v="1"/>
    <s v="theater/plays"/>
    <n v="100.125"/>
    <n v="121.36363636363636"/>
    <x v="1"/>
    <s v="plays"/>
    <d v="2015-01-11T20:53:30"/>
    <x v="3695"/>
    <x v="52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x v="3682"/>
    <n v="1418654916"/>
    <b v="0"/>
    <n v="78"/>
    <b v="1"/>
    <s v="theater/plays"/>
    <n v="155"/>
    <n v="39.743589743589745"/>
    <x v="1"/>
    <s v="plays"/>
    <d v="2015-02-13T14:48:36"/>
    <x v="3696"/>
    <x v="14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x v="3683"/>
    <n v="1461064248"/>
    <b v="0"/>
    <n v="30"/>
    <b v="1"/>
    <s v="theater/plays"/>
    <n v="108"/>
    <n v="72"/>
    <x v="1"/>
    <s v="plays"/>
    <d v="2016-05-10T11:10:48"/>
    <x v="3697"/>
    <x v="31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x v="3684"/>
    <n v="1454354487"/>
    <b v="0"/>
    <n v="136"/>
    <b v="1"/>
    <s v="theater/plays"/>
    <n v="110.52"/>
    <n v="40.632352941176471"/>
    <x v="1"/>
    <s v="plays"/>
    <d v="2016-03-02T19:21:27"/>
    <x v="3698"/>
    <x v="1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x v="3685"/>
    <n v="1410791216"/>
    <b v="0"/>
    <n v="40"/>
    <b v="1"/>
    <s v="theater/plays"/>
    <n v="100.8"/>
    <n v="63"/>
    <x v="1"/>
    <s v="plays"/>
    <d v="2014-10-15T14:26:56"/>
    <x v="3699"/>
    <x v="1"/>
  </r>
  <r>
    <n v="3700"/>
    <s v="Generations (Senior Project)"/>
    <s v="Help me produce the play I have written for my senior project!"/>
    <x v="2"/>
    <n v="606"/>
    <x v="0"/>
    <s v="US"/>
    <s v="USD"/>
    <x v="3686"/>
    <n v="1409493800"/>
    <b v="0"/>
    <n v="18"/>
    <b v="1"/>
    <s v="theater/plays"/>
    <n v="121.2"/>
    <n v="33.666666666666664"/>
    <x v="1"/>
    <s v="plays"/>
    <d v="2014-09-30T16:00:00"/>
    <x v="3700"/>
    <x v="1345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x v="3687"/>
    <n v="1430830793"/>
    <b v="0"/>
    <n v="39"/>
    <b v="1"/>
    <s v="theater/plays"/>
    <n v="100.33333333333334"/>
    <n v="38.589743589743591"/>
    <x v="1"/>
    <s v="plays"/>
    <d v="2015-06-04T12:59:53"/>
    <x v="3701"/>
    <x v="1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x v="3688"/>
    <n v="1464958484"/>
    <b v="0"/>
    <n v="21"/>
    <b v="1"/>
    <s v="theater/plays"/>
    <n v="109.16666666666666"/>
    <n v="155.95238095238096"/>
    <x v="1"/>
    <s v="plays"/>
    <d v="2016-07-10T22:59:00"/>
    <x v="3702"/>
    <x v="134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x v="3689"/>
    <n v="1467720388"/>
    <b v="0"/>
    <n v="30"/>
    <b v="1"/>
    <s v="theater/plays"/>
    <n v="123.42857142857142"/>
    <n v="43.2"/>
    <x v="1"/>
    <s v="plays"/>
    <d v="2016-08-13T06:59:00"/>
    <x v="3703"/>
    <x v="1347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x v="3690"/>
    <n v="1459528394"/>
    <b v="0"/>
    <n v="27"/>
    <b v="1"/>
    <s v="theater/plays"/>
    <n v="136.33666666666667"/>
    <n v="15.148518518518518"/>
    <x v="1"/>
    <s v="plays"/>
    <d v="2016-05-31T16:33:14"/>
    <x v="3704"/>
    <x v="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x v="3691"/>
    <n v="1401714114"/>
    <b v="0"/>
    <n v="35"/>
    <b v="1"/>
    <s v="theater/plays"/>
    <n v="103.46657233816768"/>
    <n v="83.571428571428569"/>
    <x v="1"/>
    <s v="plays"/>
    <d v="2014-06-23T18:00:00"/>
    <x v="3705"/>
    <x v="1348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x v="3692"/>
    <n v="1409262949"/>
    <b v="0"/>
    <n v="13"/>
    <b v="1"/>
    <s v="theater/plays"/>
    <n v="121.33333333333334"/>
    <n v="140"/>
    <x v="1"/>
    <s v="plays"/>
    <d v="2014-09-12T21:55:49"/>
    <x v="3706"/>
    <x v="20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x v="3693"/>
    <n v="1467335378"/>
    <b v="0"/>
    <n v="23"/>
    <b v="1"/>
    <s v="theater/plays"/>
    <n v="186"/>
    <n v="80.869565217391298"/>
    <x v="1"/>
    <s v="plays"/>
    <d v="2016-07-22T05:26:00"/>
    <x v="3707"/>
    <x v="1349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x v="3694"/>
    <n v="1403234686"/>
    <b v="0"/>
    <n v="39"/>
    <b v="1"/>
    <s v="theater/plays"/>
    <n v="300"/>
    <n v="53.846153846153847"/>
    <x v="1"/>
    <s v="plays"/>
    <d v="2014-07-04T03:24:46"/>
    <x v="3708"/>
    <x v="60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x v="3695"/>
    <n v="1401123546"/>
    <b v="0"/>
    <n v="35"/>
    <b v="1"/>
    <s v="theater/plays"/>
    <n v="108.25"/>
    <n v="30.928571428571427"/>
    <x v="1"/>
    <s v="plays"/>
    <d v="2014-06-25T16:59:06"/>
    <x v="3709"/>
    <x v="1"/>
  </r>
  <r>
    <n v="3710"/>
    <s v="&quot;Loving Alanis&quot; Rocky Mountain Regional Premier"/>
    <s v="A comedy about, life, death, men, women, and the power of a good Kegel."/>
    <x v="46"/>
    <n v="1835"/>
    <x v="0"/>
    <s v="US"/>
    <s v="USD"/>
    <x v="3696"/>
    <n v="1425908988"/>
    <b v="0"/>
    <n v="27"/>
    <b v="1"/>
    <s v="theater/plays"/>
    <n v="141.15384615384616"/>
    <n v="67.962962962962962"/>
    <x v="1"/>
    <s v="plays"/>
    <d v="2015-04-03T13:49:48"/>
    <x v="3710"/>
    <x v="36"/>
  </r>
  <r>
    <n v="3711"/>
    <s v="The Youth Shakespeare Project 2014"/>
    <s v="Two teachers and twenty kids bring one of Shakespeare's plays to life!"/>
    <x v="2"/>
    <n v="570"/>
    <x v="0"/>
    <s v="US"/>
    <s v="USD"/>
    <x v="3174"/>
    <n v="1400606573"/>
    <b v="0"/>
    <n v="21"/>
    <b v="1"/>
    <s v="theater/plays"/>
    <n v="113.99999999999999"/>
    <n v="27.142857142857142"/>
    <x v="1"/>
    <s v="plays"/>
    <d v="2014-06-15T16:00:00"/>
    <x v="3711"/>
    <x v="135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x v="3697"/>
    <n v="1431230867"/>
    <b v="0"/>
    <n v="104"/>
    <b v="1"/>
    <s v="theater/plays"/>
    <n v="153.73333333333335"/>
    <n v="110.86538461538461"/>
    <x v="1"/>
    <s v="plays"/>
    <d v="2015-05-31T06:59:00"/>
    <x v="3712"/>
    <x v="1351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x v="3698"/>
    <n v="1463334166"/>
    <b v="0"/>
    <n v="19"/>
    <b v="1"/>
    <s v="theater/plays"/>
    <n v="101.49999999999999"/>
    <n v="106.84210526315789"/>
    <x v="1"/>
    <s v="plays"/>
    <d v="2016-06-04T17:42:46"/>
    <x v="3713"/>
    <x v="5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x v="3699"/>
    <n v="1429881667"/>
    <b v="0"/>
    <n v="97"/>
    <b v="1"/>
    <s v="theater/plays"/>
    <n v="102.35000000000001"/>
    <n v="105.51546391752578"/>
    <x v="1"/>
    <s v="plays"/>
    <d v="2015-05-26T03:59:00"/>
    <x v="3714"/>
    <x v="1352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x v="3700"/>
    <n v="1422834819"/>
    <b v="0"/>
    <n v="27"/>
    <b v="1"/>
    <s v="theater/plays"/>
    <n v="102.57142857142858"/>
    <n v="132.96296296296296"/>
    <x v="1"/>
    <s v="plays"/>
    <d v="2015-03-31T12:52:00"/>
    <x v="3715"/>
    <x v="1353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x v="3701"/>
    <n v="1450819109"/>
    <b v="0"/>
    <n v="24"/>
    <b v="1"/>
    <s v="theater/plays"/>
    <n v="155.75"/>
    <n v="51.916666666666664"/>
    <x v="1"/>
    <s v="plays"/>
    <d v="2016-01-21T21:18:29"/>
    <x v="3716"/>
    <x v="1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x v="3702"/>
    <n v="1428526049"/>
    <b v="0"/>
    <n v="13"/>
    <b v="1"/>
    <s v="theater/plays"/>
    <n v="100.75"/>
    <n v="310"/>
    <x v="1"/>
    <s v="plays"/>
    <d v="2015-05-09T20:47:29"/>
    <x v="3717"/>
    <x v="106"/>
  </r>
  <r>
    <n v="3718"/>
    <s v="PUNK ROCK"/>
    <s v="William Carlisle has the world at his feet but its weight on his shoulders. He is intelligent, articulate and fucked."/>
    <x v="2"/>
    <n v="1197"/>
    <x v="0"/>
    <s v="GB"/>
    <s v="GBP"/>
    <x v="3703"/>
    <n v="1422465075"/>
    <b v="0"/>
    <n v="46"/>
    <b v="1"/>
    <s v="theater/plays"/>
    <n v="239.4"/>
    <n v="26.021739130434781"/>
    <x v="1"/>
    <s v="plays"/>
    <d v="2015-02-27T17:11:15"/>
    <x v="3718"/>
    <x v="1"/>
  </r>
  <r>
    <n v="3719"/>
    <s v="Corium"/>
    <s v="A new piece of physical theatre about love, regret and longing."/>
    <x v="48"/>
    <n v="420"/>
    <x v="0"/>
    <s v="GB"/>
    <s v="GBP"/>
    <x v="3704"/>
    <n v="1432402266"/>
    <b v="0"/>
    <n v="4"/>
    <b v="1"/>
    <s v="theater/plays"/>
    <n v="210"/>
    <n v="105"/>
    <x v="1"/>
    <s v="plays"/>
    <d v="2015-06-22T17:31:06"/>
    <x v="3719"/>
    <x v="1"/>
  </r>
  <r>
    <n v="3720"/>
    <s v="Lakotas and the American Theatre"/>
    <s v="Breaking the American Indian stereotype in the American Theatre."/>
    <x v="126"/>
    <n v="3449"/>
    <x v="0"/>
    <s v="US"/>
    <s v="USD"/>
    <x v="3705"/>
    <n v="1433980206"/>
    <b v="0"/>
    <n v="40"/>
    <b v="1"/>
    <s v="theater/plays"/>
    <n v="104.51515151515152"/>
    <n v="86.224999999999994"/>
    <x v="1"/>
    <s v="plays"/>
    <d v="2015-07-02T23:50:06"/>
    <x v="3720"/>
    <x v="3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x v="3706"/>
    <n v="1413412084"/>
    <b v="0"/>
    <n v="44"/>
    <b v="1"/>
    <s v="theater/plays"/>
    <n v="100.8"/>
    <n v="114.54545454545455"/>
    <x v="1"/>
    <s v="plays"/>
    <d v="2014-11-05T23:28:04"/>
    <x v="3721"/>
    <x v="80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x v="3707"/>
    <n v="1452614847"/>
    <b v="0"/>
    <n v="35"/>
    <b v="1"/>
    <s v="theater/plays"/>
    <n v="111.20000000000002"/>
    <n v="47.657142857142858"/>
    <x v="1"/>
    <s v="plays"/>
    <d v="2016-02-11T22:59:00"/>
    <x v="3722"/>
    <x v="1354"/>
  </r>
  <r>
    <n v="3723"/>
    <s v="Beauty and the Beast"/>
    <s v="Saltmine Theatre Company present Beauty and the Beast:"/>
    <x v="37"/>
    <n v="4592"/>
    <x v="0"/>
    <s v="GB"/>
    <s v="GBP"/>
    <x v="3708"/>
    <n v="1414778662"/>
    <b v="0"/>
    <n v="63"/>
    <b v="1"/>
    <s v="theater/plays"/>
    <n v="102.04444444444445"/>
    <n v="72.888888888888886"/>
    <x v="1"/>
    <s v="plays"/>
    <d v="2014-11-30T19:04:22"/>
    <x v="3723"/>
    <x v="145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x v="3709"/>
    <n v="1459856860"/>
    <b v="0"/>
    <n v="89"/>
    <b v="1"/>
    <s v="theater/plays"/>
    <n v="102.54767441860466"/>
    <n v="49.545505617977533"/>
    <x v="1"/>
    <s v="plays"/>
    <d v="2016-05-04T23:00:00"/>
    <x v="3724"/>
    <x v="1355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x v="3710"/>
    <n v="1454366467"/>
    <b v="0"/>
    <n v="15"/>
    <b v="1"/>
    <s v="theater/plays"/>
    <n v="127"/>
    <n v="25.4"/>
    <x v="1"/>
    <s v="plays"/>
    <d v="2016-02-18T21:30:00"/>
    <x v="3725"/>
    <x v="1356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x v="3711"/>
    <n v="1459567371"/>
    <b v="0"/>
    <n v="46"/>
    <b v="1"/>
    <s v="theater/plays"/>
    <n v="338.70588235294122"/>
    <n v="62.586956521739133"/>
    <x v="1"/>
    <s v="plays"/>
    <d v="2016-04-29T21:00:00"/>
    <x v="3726"/>
    <x v="1357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x v="3712"/>
    <n v="1474273294"/>
    <b v="0"/>
    <n v="33"/>
    <b v="1"/>
    <s v="theater/plays"/>
    <n v="100.75"/>
    <n v="61.060606060606062"/>
    <x v="1"/>
    <s v="plays"/>
    <d v="2016-10-20T04:55:00"/>
    <x v="3727"/>
    <x v="1358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x v="3713"/>
    <n v="1437365176"/>
    <b v="0"/>
    <n v="31"/>
    <b v="0"/>
    <s v="theater/plays"/>
    <n v="9.31"/>
    <n v="60.064516129032256"/>
    <x v="1"/>
    <s v="plays"/>
    <d v="2015-08-19T04:06:16"/>
    <x v="3728"/>
    <x v="1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x v="3714"/>
    <n v="1423198512"/>
    <b v="0"/>
    <n v="5"/>
    <b v="0"/>
    <s v="theater/plays"/>
    <n v="7.24"/>
    <n v="72.400000000000006"/>
    <x v="1"/>
    <s v="plays"/>
    <d v="2015-03-23T03:55:12"/>
    <x v="3729"/>
    <x v="13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x v="3715"/>
    <n v="1437236159"/>
    <b v="0"/>
    <n v="1"/>
    <b v="0"/>
    <s v="theater/plays"/>
    <n v="10"/>
    <n v="100"/>
    <x v="1"/>
    <s v="plays"/>
    <d v="2015-08-17T16:15:59"/>
    <x v="3730"/>
    <x v="1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x v="3716"/>
    <n v="1418234646"/>
    <b v="0"/>
    <n v="12"/>
    <b v="0"/>
    <s v="theater/plays"/>
    <n v="11.272727272727273"/>
    <n v="51.666666666666664"/>
    <x v="1"/>
    <s v="plays"/>
    <d v="2015-01-10T03:23:00"/>
    <x v="3731"/>
    <x v="1359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x v="3717"/>
    <n v="1416932133"/>
    <b v="0"/>
    <n v="4"/>
    <b v="0"/>
    <s v="theater/plays"/>
    <n v="15.411764705882353"/>
    <n v="32.75"/>
    <x v="1"/>
    <s v="plays"/>
    <d v="2015-01-24T12:00:00"/>
    <x v="3732"/>
    <x v="1360"/>
  </r>
  <r>
    <n v="3733"/>
    <s v="laughter in the hood"/>
    <s v="want to donate tickets to residents who live in the community that cant afford the 35.00 price of ticket"/>
    <x v="15"/>
    <n v="0"/>
    <x v="2"/>
    <s v="US"/>
    <s v="USD"/>
    <x v="3718"/>
    <n v="1428539708"/>
    <b v="0"/>
    <n v="0"/>
    <b v="0"/>
    <s v="theater/plays"/>
    <n v="0"/>
    <n v="0"/>
    <x v="1"/>
    <s v="plays"/>
    <d v="2015-04-18T22:30:00"/>
    <x v="3733"/>
    <x v="1361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x v="3719"/>
    <n v="1427405896"/>
    <b v="0"/>
    <n v="7"/>
    <b v="0"/>
    <s v="theater/plays"/>
    <n v="28.466666666666669"/>
    <n v="61"/>
    <x v="1"/>
    <s v="plays"/>
    <d v="2015-05-25T21:38:16"/>
    <x v="3734"/>
    <x v="14"/>
  </r>
  <r>
    <n v="3735"/>
    <s v="Women Beware Women"/>
    <s v="Young Actor's taking on a Jacobean tragedy. Family, betrayal, love, lust, sex and death."/>
    <x v="325"/>
    <n v="20"/>
    <x v="2"/>
    <s v="GB"/>
    <s v="GBP"/>
    <x v="3720"/>
    <n v="1430239089"/>
    <b v="0"/>
    <n v="2"/>
    <b v="0"/>
    <s v="theater/plays"/>
    <n v="13.333333333333334"/>
    <n v="10"/>
    <x v="1"/>
    <s v="plays"/>
    <d v="2015-05-28T16:38:09"/>
    <x v="3735"/>
    <x v="1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x v="3721"/>
    <n v="1423847093"/>
    <b v="0"/>
    <n v="1"/>
    <b v="0"/>
    <s v="theater/plays"/>
    <n v="0.66666666666666674"/>
    <n v="10"/>
    <x v="1"/>
    <s v="plays"/>
    <d v="2015-03-23T18:00:00"/>
    <x v="3736"/>
    <x v="1362"/>
  </r>
  <r>
    <n v="3737"/>
    <s v="Measure For Measure"/>
    <s v="The ASU Theatre and Shakespeare Club presents Measure For Measure directed by Jordyn Ochser."/>
    <x v="176"/>
    <n v="150"/>
    <x v="2"/>
    <s v="US"/>
    <s v="USD"/>
    <x v="3722"/>
    <n v="1445358903"/>
    <b v="0"/>
    <n v="4"/>
    <b v="0"/>
    <s v="theater/plays"/>
    <n v="21.428571428571427"/>
    <n v="37.5"/>
    <x v="1"/>
    <s v="plays"/>
    <d v="2015-11-12T06:59:00"/>
    <x v="3737"/>
    <x v="1363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x v="3723"/>
    <n v="1403562705"/>
    <b v="0"/>
    <n v="6"/>
    <b v="0"/>
    <s v="theater/plays"/>
    <n v="18"/>
    <n v="45"/>
    <x v="1"/>
    <s v="plays"/>
    <d v="2014-07-15T22:00:00"/>
    <x v="3738"/>
    <x v="1364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x v="3724"/>
    <n v="1467024468"/>
    <b v="0"/>
    <n v="8"/>
    <b v="0"/>
    <s v="theater/plays"/>
    <n v="20.125"/>
    <n v="100.625"/>
    <x v="1"/>
    <s v="plays"/>
    <d v="2016-07-17T10:47:48"/>
    <x v="3739"/>
    <x v="5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x v="3725"/>
    <n v="1405217355"/>
    <b v="0"/>
    <n v="14"/>
    <b v="0"/>
    <s v="theater/plays"/>
    <n v="17.899999999999999"/>
    <n v="25.571428571428573"/>
    <x v="1"/>
    <s v="plays"/>
    <d v="2014-08-12T01:53:58"/>
    <x v="3740"/>
    <x v="1365"/>
  </r>
  <r>
    <n v="3741"/>
    <s v="Open House Theater"/>
    <s v="A small community with a love for theater would like to continue. Help the children of this community continue."/>
    <x v="22"/>
    <n v="0"/>
    <x v="2"/>
    <s v="US"/>
    <s v="USD"/>
    <x v="3726"/>
    <n v="1447797950"/>
    <b v="0"/>
    <n v="0"/>
    <b v="0"/>
    <s v="theater/plays"/>
    <n v="0"/>
    <n v="0"/>
    <x v="1"/>
    <s v="plays"/>
    <d v="2015-12-17T22:05:50"/>
    <x v="3741"/>
    <x v="1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x v="3727"/>
    <n v="1407388144"/>
    <b v="0"/>
    <n v="4"/>
    <b v="0"/>
    <s v="theater/plays"/>
    <n v="2"/>
    <n v="25"/>
    <x v="1"/>
    <s v="plays"/>
    <d v="2014-09-06T05:09:04"/>
    <x v="3742"/>
    <x v="1"/>
  </r>
  <r>
    <n v="3743"/>
    <s v="Down the Mississippi"/>
    <s v="I'm taking the Adventures of Huckleberry Finn puppet show down the Mississippi River!"/>
    <x v="41"/>
    <n v="0"/>
    <x v="2"/>
    <s v="US"/>
    <s v="USD"/>
    <x v="3728"/>
    <n v="1401814964"/>
    <b v="0"/>
    <n v="0"/>
    <b v="0"/>
    <s v="theater/plays"/>
    <n v="0"/>
    <n v="0"/>
    <x v="1"/>
    <s v="plays"/>
    <d v="2014-07-03T17:02:44"/>
    <x v="3743"/>
    <x v="1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x v="3729"/>
    <n v="1401823952"/>
    <b v="0"/>
    <n v="0"/>
    <b v="0"/>
    <s v="theater/plays"/>
    <n v="0"/>
    <n v="0"/>
    <x v="1"/>
    <s v="plays"/>
    <d v="2014-07-05T03:59:00"/>
    <x v="3744"/>
    <x v="1366"/>
  </r>
  <r>
    <n v="3745"/>
    <s v="Tyke Theatre Web Show"/>
    <s v="Tyke wants to expand her puppet theater show to weekly online web shows and is looking for backers."/>
    <x v="213"/>
    <n v="10"/>
    <x v="2"/>
    <s v="US"/>
    <s v="USD"/>
    <x v="3730"/>
    <n v="1405097102"/>
    <b v="0"/>
    <n v="1"/>
    <b v="0"/>
    <s v="theater/plays"/>
    <n v="10"/>
    <n v="10"/>
    <x v="1"/>
    <s v="plays"/>
    <d v="2014-08-10T16:45:02"/>
    <x v="3745"/>
    <x v="1"/>
  </r>
  <r>
    <n v="3746"/>
    <s v="Stage Play Production - &quot;I Love You to Death&quot;"/>
    <s v="Generational curses CAN be broken...right?"/>
    <x v="0"/>
    <n v="202"/>
    <x v="2"/>
    <s v="US"/>
    <s v="USD"/>
    <x v="3731"/>
    <n v="1473326439"/>
    <b v="0"/>
    <n v="1"/>
    <b v="0"/>
    <s v="theater/plays"/>
    <n v="2.3764705882352941"/>
    <n v="202"/>
    <x v="1"/>
    <s v="plays"/>
    <d v="2016-10-08T09:20:39"/>
    <x v="3746"/>
    <x v="1"/>
  </r>
  <r>
    <n v="3747"/>
    <s v="Counting Stars"/>
    <s v="The world premiere of an astonishing new play by acclaimed writer Atiha Sen Gupta."/>
    <x v="30"/>
    <n v="25"/>
    <x v="2"/>
    <s v="GB"/>
    <s v="GBP"/>
    <x v="3732"/>
    <n v="1433833896"/>
    <b v="0"/>
    <n v="1"/>
    <b v="0"/>
    <s v="theater/plays"/>
    <n v="1"/>
    <n v="25"/>
    <x v="1"/>
    <s v="plays"/>
    <d v="2015-07-05T22:59:00"/>
    <x v="3747"/>
    <x v="1367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x v="3733"/>
    <n v="1453827436"/>
    <b v="0"/>
    <n v="52"/>
    <b v="1"/>
    <s v="theater/musical"/>
    <n v="103.52"/>
    <n v="99.538461538461533"/>
    <x v="1"/>
    <s v="musical"/>
    <d v="2016-02-16T05:59:00"/>
    <x v="3748"/>
    <x v="1368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x v="3734"/>
    <n v="1459220588"/>
    <b v="0"/>
    <n v="7"/>
    <b v="1"/>
    <s v="theater/musical"/>
    <n v="105"/>
    <n v="75"/>
    <x v="1"/>
    <s v="musical"/>
    <d v="2016-04-29T03:59:00"/>
    <x v="3749"/>
    <x v="1369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x v="3735"/>
    <n v="1421105608"/>
    <b v="0"/>
    <n v="28"/>
    <b v="1"/>
    <s v="theater/musical"/>
    <n v="100.44999999999999"/>
    <n v="215.25"/>
    <x v="1"/>
    <s v="musical"/>
    <d v="2015-02-10T07:59:00"/>
    <x v="3750"/>
    <x v="1370"/>
  </r>
  <r>
    <n v="3751"/>
    <s v="GGC Productions 2016"/>
    <s v="I will be performing in TWO productions to kick off the 2016 season. NEED HELP TO FUND THESE GREAT SHOWS!"/>
    <x v="28"/>
    <n v="1326"/>
    <x v="0"/>
    <s v="US"/>
    <s v="USD"/>
    <x v="3736"/>
    <n v="1454460673"/>
    <b v="0"/>
    <n v="11"/>
    <b v="1"/>
    <s v="theater/musical"/>
    <n v="132.6"/>
    <n v="120.54545454545455"/>
    <x v="1"/>
    <s v="musical"/>
    <d v="2016-04-02T23:51:13"/>
    <x v="3751"/>
    <x v="10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x v="3737"/>
    <n v="1473189335"/>
    <b v="0"/>
    <n v="15"/>
    <b v="1"/>
    <s v="theater/musical"/>
    <n v="112.99999999999999"/>
    <n v="37.666666666666664"/>
    <x v="1"/>
    <s v="musical"/>
    <d v="2016-10-16T21:00:00"/>
    <x v="3752"/>
    <x v="1371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x v="3738"/>
    <n v="1430768800"/>
    <b v="0"/>
    <n v="30"/>
    <b v="1"/>
    <s v="theater/musical"/>
    <n v="103.34"/>
    <n v="172.23333333333332"/>
    <x v="1"/>
    <s v="musical"/>
    <d v="2015-06-03T00:00:00"/>
    <x v="3753"/>
    <x v="1372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x v="3739"/>
    <n v="1403125737"/>
    <b v="0"/>
    <n v="27"/>
    <b v="1"/>
    <s v="theater/musical"/>
    <n v="120"/>
    <n v="111.11111111111111"/>
    <x v="1"/>
    <s v="musical"/>
    <d v="2014-07-26T04:59:00"/>
    <x v="3754"/>
    <x v="137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x v="3740"/>
    <n v="1458161307"/>
    <b v="0"/>
    <n v="28"/>
    <b v="1"/>
    <s v="theater/musical"/>
    <n v="129.63636363636363"/>
    <n v="25.464285714285715"/>
    <x v="1"/>
    <s v="musical"/>
    <d v="2016-04-15T20:48:27"/>
    <x v="3755"/>
    <x v="1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x v="3741"/>
    <n v="1399923198"/>
    <b v="0"/>
    <n v="17"/>
    <b v="1"/>
    <s v="theater/musical"/>
    <n v="101.11111111111111"/>
    <n v="267.64705882352939"/>
    <x v="1"/>
    <s v="musical"/>
    <d v="2014-06-11T19:33:18"/>
    <x v="3756"/>
    <x v="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x v="3742"/>
    <n v="1415737515"/>
    <b v="0"/>
    <n v="50"/>
    <b v="1"/>
    <s v="theater/musical"/>
    <n v="108.51428571428572"/>
    <n v="75.959999999999994"/>
    <x v="1"/>
    <s v="musical"/>
    <d v="2014-12-01T20:25:15"/>
    <x v="3757"/>
    <x v="52"/>
  </r>
  <r>
    <n v="3758"/>
    <s v="Luigi's Ladies"/>
    <s v="LUIGI'S LADIES: an original one-woman musical comedy"/>
    <x v="15"/>
    <n v="1535"/>
    <x v="0"/>
    <s v="US"/>
    <s v="USD"/>
    <x v="3743"/>
    <n v="1397819938"/>
    <b v="0"/>
    <n v="26"/>
    <b v="1"/>
    <s v="theater/musical"/>
    <n v="102.33333333333334"/>
    <n v="59.03846153846154"/>
    <x v="1"/>
    <s v="musical"/>
    <d v="2014-05-19T05:00:00"/>
    <x v="3758"/>
    <x v="1374"/>
  </r>
  <r>
    <n v="3759"/>
    <s v="Pared Down Productions"/>
    <s v="A production company specializing in small-scale musicals"/>
    <x v="23"/>
    <n v="4409.7700000000004"/>
    <x v="0"/>
    <s v="US"/>
    <s v="USD"/>
    <x v="3744"/>
    <n v="1435372553"/>
    <b v="0"/>
    <n v="88"/>
    <b v="1"/>
    <s v="theater/musical"/>
    <n v="110.24425000000002"/>
    <n v="50.111022727272733"/>
    <x v="1"/>
    <s v="musical"/>
    <d v="2015-08-26T02:35:53"/>
    <x v="3759"/>
    <x v="14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x v="3745"/>
    <n v="1397133386"/>
    <b v="0"/>
    <n v="91"/>
    <b v="1"/>
    <s v="theater/musical"/>
    <n v="101.0154"/>
    <n v="55.502967032967035"/>
    <x v="1"/>
    <s v="musical"/>
    <d v="2014-05-05T12:36:26"/>
    <x v="3760"/>
    <x v="3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x v="3746"/>
    <n v="1434625937"/>
    <b v="0"/>
    <n v="3"/>
    <b v="1"/>
    <s v="theater/musical"/>
    <n v="100"/>
    <n v="166.66666666666666"/>
    <x v="1"/>
    <s v="musical"/>
    <d v="2015-08-10T23:00:00"/>
    <x v="3761"/>
    <x v="1375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x v="3747"/>
    <n v="1436383889"/>
    <b v="0"/>
    <n v="28"/>
    <b v="1"/>
    <s v="theater/musical"/>
    <n v="106.24"/>
    <n v="47.428571428571431"/>
    <x v="1"/>
    <s v="musical"/>
    <d v="2015-08-02T19:31:29"/>
    <x v="3762"/>
    <x v="36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x v="3748"/>
    <n v="1425319226"/>
    <b v="0"/>
    <n v="77"/>
    <b v="1"/>
    <s v="theater/musical"/>
    <n v="100"/>
    <n v="64.935064935064929"/>
    <x v="1"/>
    <s v="musical"/>
    <d v="2015-04-01T17:00:26"/>
    <x v="3763"/>
    <x v="7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x v="3749"/>
    <n v="1462824832"/>
    <b v="0"/>
    <n v="27"/>
    <b v="1"/>
    <s v="theater/musical"/>
    <n v="100"/>
    <n v="55.555555555555557"/>
    <x v="1"/>
    <s v="musical"/>
    <d v="2016-05-29T00:36:00"/>
    <x v="3764"/>
    <x v="1376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x v="3750"/>
    <n v="1404153482"/>
    <b v="0"/>
    <n v="107"/>
    <b v="1"/>
    <s v="theater/musical"/>
    <n v="113.45714285714286"/>
    <n v="74.224299065420567"/>
    <x v="1"/>
    <s v="musical"/>
    <d v="2014-07-30T18:38:02"/>
    <x v="3765"/>
    <x v="1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x v="3751"/>
    <n v="1401336045"/>
    <b v="0"/>
    <n v="96"/>
    <b v="1"/>
    <s v="theater/musical"/>
    <n v="102.65010000000001"/>
    <n v="106.9271875"/>
    <x v="1"/>
    <s v="musical"/>
    <d v="2014-07-03T04:00:45"/>
    <x v="3766"/>
    <x v="6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x v="3566"/>
    <n v="1423960097"/>
    <b v="0"/>
    <n v="56"/>
    <b v="1"/>
    <s v="theater/musical"/>
    <n v="116.75"/>
    <n v="41.696428571428569"/>
    <x v="1"/>
    <s v="musical"/>
    <d v="2015-03-01T04:59:00"/>
    <x v="3767"/>
    <x v="1377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x v="3752"/>
    <n v="1400002090"/>
    <b v="0"/>
    <n v="58"/>
    <b v="1"/>
    <s v="theater/musical"/>
    <n v="107.65274999999998"/>
    <n v="74.243275862068955"/>
    <x v="1"/>
    <s v="musical"/>
    <d v="2014-06-12T17:28:10"/>
    <x v="3768"/>
    <x v="1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x v="3753"/>
    <n v="1458138079"/>
    <b v="0"/>
    <n v="15"/>
    <b v="1"/>
    <s v="theater/musical"/>
    <n v="100"/>
    <n v="73.333333333333329"/>
    <x v="1"/>
    <s v="musical"/>
    <d v="2016-04-15T14:21:19"/>
    <x v="3769"/>
    <x v="1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x v="3754"/>
    <n v="1431642010"/>
    <b v="0"/>
    <n v="20"/>
    <b v="1"/>
    <s v="theater/musical"/>
    <n v="100"/>
    <n v="100"/>
    <x v="1"/>
    <s v="musical"/>
    <d v="2015-06-13T22:20:10"/>
    <x v="3770"/>
    <x v="1"/>
  </r>
  <r>
    <n v="3771"/>
    <s v="COME OUT SWINGIN'!"/>
    <s v="I would like to make a demo recording of six songs from COME OUT SWINGIN'!"/>
    <x v="28"/>
    <n v="1460"/>
    <x v="0"/>
    <s v="US"/>
    <s v="USD"/>
    <x v="3755"/>
    <n v="1462307652"/>
    <b v="0"/>
    <n v="38"/>
    <b v="1"/>
    <s v="theater/musical"/>
    <n v="146"/>
    <n v="38.421052631578945"/>
    <x v="1"/>
    <s v="musical"/>
    <d v="2016-05-18T00:00:00"/>
    <x v="3771"/>
    <x v="1378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x v="3756"/>
    <n v="1478616506"/>
    <b v="0"/>
    <n v="33"/>
    <b v="1"/>
    <s v="theater/musical"/>
    <n v="110.2"/>
    <n v="166.96969696969697"/>
    <x v="1"/>
    <s v="musical"/>
    <d v="2016-11-29T06:00:00"/>
    <x v="3772"/>
    <x v="1379"/>
  </r>
  <r>
    <n v="3773"/>
    <s v="Dundee: A Hip-Hopera"/>
    <s v="A dramatic hip-hopera, inspired from monologues written by the performers."/>
    <x v="10"/>
    <n v="5410"/>
    <x v="0"/>
    <s v="US"/>
    <s v="USD"/>
    <x v="3757"/>
    <n v="1476317247"/>
    <b v="0"/>
    <n v="57"/>
    <b v="1"/>
    <s v="theater/musical"/>
    <n v="108.2"/>
    <n v="94.912280701754383"/>
    <x v="1"/>
    <s v="musical"/>
    <d v="2016-11-15T02:08:00"/>
    <x v="3773"/>
    <x v="138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x v="3758"/>
    <n v="1427223655"/>
    <b v="0"/>
    <n v="25"/>
    <b v="1"/>
    <s v="theater/musical"/>
    <n v="100"/>
    <n v="100"/>
    <x v="1"/>
    <s v="musical"/>
    <d v="2015-04-09T19:00:55"/>
    <x v="3774"/>
    <x v="203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x v="3759"/>
    <n v="1426199843"/>
    <b v="0"/>
    <n v="14"/>
    <b v="1"/>
    <s v="theater/musical"/>
    <n v="100.25"/>
    <n v="143.21428571428572"/>
    <x v="1"/>
    <s v="musical"/>
    <d v="2015-04-09T04:00:00"/>
    <x v="3775"/>
    <x v="1381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x v="3760"/>
    <n v="1403599778"/>
    <b v="0"/>
    <n v="94"/>
    <b v="1"/>
    <s v="theater/musical"/>
    <n v="106.71250000000001"/>
    <n v="90.819148936170208"/>
    <x v="1"/>
    <s v="musical"/>
    <d v="2014-08-01T01:00:00"/>
    <x v="3776"/>
    <x v="1382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x v="3761"/>
    <n v="1409884821"/>
    <b v="0"/>
    <n v="59"/>
    <b v="1"/>
    <s v="theater/musical"/>
    <n v="143.19999999999999"/>
    <n v="48.542372881355931"/>
    <x v="1"/>
    <s v="musical"/>
    <d v="2014-09-27T04:00:00"/>
    <x v="3777"/>
    <x v="1383"/>
  </r>
  <r>
    <n v="3778"/>
    <s v="Give a Puppet a Hand"/>
    <s v="Sponsor an AVENUE Q puppet for The Barn Players April 2015 production."/>
    <x v="262"/>
    <n v="2521"/>
    <x v="0"/>
    <s v="US"/>
    <s v="USD"/>
    <x v="3762"/>
    <n v="1418758780"/>
    <b v="0"/>
    <n v="36"/>
    <b v="1"/>
    <s v="theater/musical"/>
    <n v="105.04166666666667"/>
    <n v="70.027777777777771"/>
    <x v="1"/>
    <s v="musical"/>
    <d v="2015-02-14T19:39:40"/>
    <x v="3778"/>
    <x v="14"/>
  </r>
  <r>
    <n v="3779"/>
    <s v="&quot;The Last Adam&quot; A New Musical, NYC reading"/>
    <s v="A fresh, re-telling of the Jesus story for a new generation."/>
    <x v="36"/>
    <n v="15597"/>
    <x v="0"/>
    <s v="US"/>
    <s v="USD"/>
    <x v="3763"/>
    <n v="1456421940"/>
    <b v="0"/>
    <n v="115"/>
    <b v="1"/>
    <s v="theater/musical"/>
    <n v="103.98"/>
    <n v="135.62608695652173"/>
    <x v="1"/>
    <s v="musical"/>
    <d v="2016-03-26T16:39:00"/>
    <x v="3779"/>
    <x v="2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x v="3764"/>
    <n v="1433999785"/>
    <b v="0"/>
    <n v="30"/>
    <b v="1"/>
    <s v="theater/musical"/>
    <n v="120"/>
    <n v="100"/>
    <x v="1"/>
    <s v="musical"/>
    <d v="2015-07-13T20:06:00"/>
    <x v="3780"/>
    <x v="1384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x v="3765"/>
    <n v="1408050685"/>
    <b v="0"/>
    <n v="52"/>
    <b v="1"/>
    <s v="theater/musical"/>
    <n v="109.66666666666667"/>
    <n v="94.90384615384616"/>
    <x v="1"/>
    <s v="musical"/>
    <d v="2014-09-08T21:11:25"/>
    <x v="3781"/>
    <x v="36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x v="3766"/>
    <n v="1466887297"/>
    <b v="0"/>
    <n v="27"/>
    <b v="1"/>
    <s v="theater/musical"/>
    <n v="101.75"/>
    <n v="75.370370370370367"/>
    <x v="1"/>
    <s v="musical"/>
    <d v="2016-07-24T23:00:00"/>
    <x v="3782"/>
    <x v="1385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x v="3767"/>
    <n v="1455938520"/>
    <b v="0"/>
    <n v="24"/>
    <b v="1"/>
    <s v="theater/musical"/>
    <n v="128.91666666666666"/>
    <n v="64.458333333333329"/>
    <x v="1"/>
    <s v="musical"/>
    <d v="2016-03-15T16:00:00"/>
    <x v="3783"/>
    <x v="1386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x v="3768"/>
    <n v="1465601532"/>
    <b v="0"/>
    <n v="10"/>
    <b v="1"/>
    <s v="theater/musical"/>
    <n v="114.99999999999999"/>
    <n v="115"/>
    <x v="1"/>
    <s v="musical"/>
    <d v="2016-07-10T23:32:12"/>
    <x v="3784"/>
    <x v="1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x v="3769"/>
    <n v="1467040769"/>
    <b v="0"/>
    <n v="30"/>
    <b v="1"/>
    <s v="theater/musical"/>
    <n v="150.75"/>
    <n v="100.5"/>
    <x v="1"/>
    <s v="musical"/>
    <d v="2016-08-02T10:03:00"/>
    <x v="3785"/>
    <x v="1387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x v="3770"/>
    <n v="1461718475"/>
    <b v="0"/>
    <n v="71"/>
    <b v="1"/>
    <s v="theater/musical"/>
    <n v="110.96666666666665"/>
    <n v="93.774647887323937"/>
    <x v="1"/>
    <s v="musical"/>
    <d v="2016-05-27T00:54:35"/>
    <x v="3786"/>
    <x v="1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x v="3514"/>
    <n v="1434113406"/>
    <b v="0"/>
    <n v="10"/>
    <b v="1"/>
    <s v="theater/musical"/>
    <n v="100.28571428571429"/>
    <n v="35.1"/>
    <x v="1"/>
    <s v="musical"/>
    <d v="2015-07-11T03:59:00"/>
    <x v="3787"/>
    <x v="1388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x v="3771"/>
    <n v="1448469719"/>
    <b v="0"/>
    <n v="1"/>
    <b v="0"/>
    <s v="theater/musical"/>
    <n v="0.66666666666666674"/>
    <n v="500"/>
    <x v="1"/>
    <s v="musical"/>
    <d v="2015-12-23T16:18:00"/>
    <x v="3788"/>
    <x v="1389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x v="3772"/>
    <n v="1431630618"/>
    <b v="0"/>
    <n v="4"/>
    <b v="0"/>
    <s v="theater/musical"/>
    <n v="3.267605633802817"/>
    <n v="29"/>
    <x v="1"/>
    <s v="musical"/>
    <d v="2015-06-15T19:10:18"/>
    <x v="3789"/>
    <x v="43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x v="3773"/>
    <n v="1477238423"/>
    <b v="0"/>
    <n v="0"/>
    <b v="0"/>
    <s v="theater/musical"/>
    <n v="0"/>
    <n v="0"/>
    <x v="1"/>
    <s v="musical"/>
    <d v="2016-11-22T17:00:23"/>
    <x v="3790"/>
    <x v="174"/>
  </r>
  <r>
    <n v="3791"/>
    <s v="Spin! at The Cumming Playhouse"/>
    <s v="Spin! is an original musical comedy-drama presented by Blue Palm Productions."/>
    <x v="15"/>
    <n v="0"/>
    <x v="2"/>
    <s v="US"/>
    <s v="USD"/>
    <x v="3774"/>
    <n v="1399480592"/>
    <b v="0"/>
    <n v="0"/>
    <b v="0"/>
    <s v="theater/musical"/>
    <n v="0"/>
    <n v="0"/>
    <x v="1"/>
    <s v="musical"/>
    <d v="2014-07-06T16:36:32"/>
    <x v="3791"/>
    <x v="14"/>
  </r>
  <r>
    <n v="3792"/>
    <s v="BorikÃ©n: The Show"/>
    <s v="A cultural and historic journey through Puerto Rico's music and dance!"/>
    <x v="78"/>
    <n v="35"/>
    <x v="2"/>
    <s v="US"/>
    <s v="USD"/>
    <x v="3775"/>
    <n v="1434365022"/>
    <b v="0"/>
    <n v="2"/>
    <b v="0"/>
    <s v="theater/musical"/>
    <n v="0.27999999999999997"/>
    <n v="17.5"/>
    <x v="1"/>
    <s v="musical"/>
    <d v="2015-07-15T10:43:42"/>
    <x v="379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x v="3776"/>
    <n v="1416954729"/>
    <b v="0"/>
    <n v="24"/>
    <b v="0"/>
    <s v="theater/musical"/>
    <n v="59.657142857142851"/>
    <n v="174"/>
    <x v="1"/>
    <s v="musical"/>
    <d v="2014-12-16T22:32:09"/>
    <x v="3793"/>
    <x v="31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x v="3777"/>
    <n v="1431093354"/>
    <b v="0"/>
    <n v="1"/>
    <b v="0"/>
    <s v="theater/musical"/>
    <n v="1"/>
    <n v="50"/>
    <x v="1"/>
    <s v="musical"/>
    <d v="2015-06-07T13:55:54"/>
    <x v="3794"/>
    <x v="1"/>
  </r>
  <r>
    <n v="3795"/>
    <s v="Duodeca"/>
    <s v="Poppin Productions are currently entering the development stage of their very first production -  &quot;Duodeca&quot;."/>
    <x v="20"/>
    <n v="10"/>
    <x v="2"/>
    <s v="GB"/>
    <s v="GBP"/>
    <x v="3778"/>
    <n v="1437042490"/>
    <b v="0"/>
    <n v="2"/>
    <b v="0"/>
    <s v="theater/musical"/>
    <n v="1.6666666666666667"/>
    <n v="5"/>
    <x v="1"/>
    <s v="musical"/>
    <d v="2015-08-28T22:30:00"/>
    <x v="3795"/>
    <x v="139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x v="3779"/>
    <n v="1479170556"/>
    <b v="0"/>
    <n v="1"/>
    <b v="0"/>
    <s v="theater/musical"/>
    <n v="4.4444444444444444E-3"/>
    <n v="1"/>
    <x v="1"/>
    <s v="musical"/>
    <d v="2017-01-14T00:42:36"/>
    <x v="3796"/>
    <x v="14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x v="3780"/>
    <n v="1426972165"/>
    <b v="0"/>
    <n v="37"/>
    <b v="0"/>
    <s v="theater/musical"/>
    <n v="89.666666666666657"/>
    <n v="145.40540540540542"/>
    <x v="1"/>
    <s v="musical"/>
    <d v="2015-04-20T21:09:25"/>
    <x v="3797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x v="3781"/>
    <n v="1405099248"/>
    <b v="0"/>
    <n v="5"/>
    <b v="0"/>
    <s v="theater/musical"/>
    <n v="1.4642857142857144"/>
    <n v="205"/>
    <x v="1"/>
    <s v="musical"/>
    <d v="2014-08-10T17:20:48"/>
    <x v="3798"/>
    <x v="1"/>
  </r>
  <r>
    <n v="3799"/>
    <s v="A Story Once Told"/>
    <s v="An original musical on it's way to the stage in Minneapolis, MN. Feel free to ask any questions."/>
    <x v="3"/>
    <n v="402"/>
    <x v="2"/>
    <s v="US"/>
    <s v="USD"/>
    <x v="3782"/>
    <n v="1455142843"/>
    <b v="0"/>
    <n v="4"/>
    <b v="0"/>
    <s v="theater/musical"/>
    <n v="4.0199999999999996"/>
    <n v="100.5"/>
    <x v="1"/>
    <s v="musical"/>
    <d v="2016-03-11T22:20:43"/>
    <x v="3799"/>
    <x v="1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x v="3783"/>
    <n v="1418146883"/>
    <b v="0"/>
    <n v="16"/>
    <b v="0"/>
    <s v="theater/musical"/>
    <n v="4.004545454545454"/>
    <n v="55.0625"/>
    <x v="1"/>
    <s v="musical"/>
    <d v="2015-01-11T04:59:00"/>
    <x v="3800"/>
    <x v="1391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x v="3784"/>
    <n v="1417536816"/>
    <b v="0"/>
    <n v="9"/>
    <b v="0"/>
    <s v="theater/musical"/>
    <n v="8.52"/>
    <n v="47.333333333333336"/>
    <x v="1"/>
    <s v="musical"/>
    <d v="2015-01-02T16:13:36"/>
    <x v="3801"/>
    <x v="10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x v="3785"/>
    <n v="1442890906"/>
    <b v="0"/>
    <n v="0"/>
    <b v="0"/>
    <s v="theater/musical"/>
    <n v="0"/>
    <n v="0"/>
    <x v="1"/>
    <s v="musical"/>
    <d v="2015-10-22T03:01:46"/>
    <x v="3802"/>
    <x v="1"/>
  </r>
  <r>
    <n v="3803"/>
    <s v="Benjamin Button the Musical Concept Album"/>
    <s v="A fully orchestrated concept album of Benjamin Button the Musical!"/>
    <x v="14"/>
    <n v="2358"/>
    <x v="2"/>
    <s v="US"/>
    <s v="USD"/>
    <x v="3786"/>
    <n v="1454541568"/>
    <b v="0"/>
    <n v="40"/>
    <b v="0"/>
    <s v="theater/musical"/>
    <n v="19.650000000000002"/>
    <n v="58.95"/>
    <x v="1"/>
    <s v="musical"/>
    <d v="2016-03-04T23:19:28"/>
    <x v="3803"/>
    <x v="1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x v="3787"/>
    <n v="1465172024"/>
    <b v="0"/>
    <n v="0"/>
    <b v="0"/>
    <s v="theater/musical"/>
    <n v="0"/>
    <n v="0"/>
    <x v="1"/>
    <s v="musical"/>
    <d v="2016-07-31T07:00:00"/>
    <x v="3804"/>
    <x v="139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x v="3788"/>
    <n v="1406668640"/>
    <b v="0"/>
    <n v="2"/>
    <b v="0"/>
    <s v="theater/musical"/>
    <n v="2E-3"/>
    <n v="1.5"/>
    <x v="1"/>
    <s v="musical"/>
    <d v="2014-09-27T21:17:20"/>
    <x v="3805"/>
    <x v="14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x v="3789"/>
    <n v="1402294381"/>
    <b v="0"/>
    <n v="1"/>
    <b v="0"/>
    <s v="theater/musical"/>
    <n v="6.6666666666666666E-2"/>
    <n v="5"/>
    <x v="1"/>
    <s v="musical"/>
    <d v="2014-06-29T06:13:01"/>
    <x v="3806"/>
    <x v="52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x v="3790"/>
    <n v="1427492939"/>
    <b v="0"/>
    <n v="9"/>
    <b v="0"/>
    <s v="theater/musical"/>
    <n v="30.333333333333336"/>
    <n v="50.555555555555557"/>
    <x v="1"/>
    <s v="musical"/>
    <d v="2015-04-03T21:48:59"/>
    <x v="3807"/>
    <x v="41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x v="3791"/>
    <n v="1424775219"/>
    <b v="0"/>
    <n v="24"/>
    <b v="1"/>
    <s v="theater/plays"/>
    <n v="100"/>
    <n v="41.666666666666664"/>
    <x v="1"/>
    <s v="plays"/>
    <d v="2015-04-25T09:53:39"/>
    <x v="3808"/>
    <x v="82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x v="3792"/>
    <n v="1402403907"/>
    <b v="0"/>
    <n v="38"/>
    <b v="1"/>
    <s v="theater/plays"/>
    <n v="101.25"/>
    <n v="53.289473684210527"/>
    <x v="1"/>
    <s v="plays"/>
    <d v="2014-07-30T23:00:00"/>
    <x v="3809"/>
    <x v="139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x v="3793"/>
    <n v="1424377358"/>
    <b v="0"/>
    <n v="26"/>
    <b v="1"/>
    <s v="theater/plays"/>
    <n v="121.73333333333333"/>
    <n v="70.230769230769226"/>
    <x v="1"/>
    <s v="plays"/>
    <d v="2015-03-21T19:22:38"/>
    <x v="3810"/>
    <x v="7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x v="3794"/>
    <n v="1461769373"/>
    <b v="0"/>
    <n v="19"/>
    <b v="1"/>
    <s v="theater/plays"/>
    <n v="330"/>
    <n v="43.421052631578945"/>
    <x v="1"/>
    <s v="plays"/>
    <d v="2016-05-31T11:00:00"/>
    <x v="3811"/>
    <x v="1394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x v="2551"/>
    <n v="1429120908"/>
    <b v="0"/>
    <n v="11"/>
    <b v="1"/>
    <s v="theater/plays"/>
    <n v="109.55"/>
    <n v="199.18181818181819"/>
    <x v="1"/>
    <s v="plays"/>
    <d v="2015-06-01T03:59:00"/>
    <x v="3812"/>
    <x v="1395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x v="3795"/>
    <n v="1462603021"/>
    <b v="0"/>
    <n v="27"/>
    <b v="1"/>
    <s v="theater/plays"/>
    <n v="100.95190476190474"/>
    <n v="78.518148148148143"/>
    <x v="1"/>
    <s v="plays"/>
    <d v="2016-06-14T21:43:00"/>
    <x v="3813"/>
    <x v="139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x v="3532"/>
    <n v="1424727712"/>
    <b v="0"/>
    <n v="34"/>
    <b v="1"/>
    <s v="theater/plays"/>
    <n v="140.13333333333333"/>
    <n v="61.823529411764703"/>
    <x v="1"/>
    <s v="plays"/>
    <d v="2015-04-01T03:59:00"/>
    <x v="3814"/>
    <x v="1397"/>
  </r>
  <r>
    <n v="3815"/>
    <s v="The Canterbury Shakespeare Festival - first season"/>
    <s v="Come and help us make the Canterbury Shakespeare Festival a reality"/>
    <x v="28"/>
    <n v="1000.01"/>
    <x v="0"/>
    <s v="GB"/>
    <s v="GBP"/>
    <x v="3796"/>
    <n v="1437545657"/>
    <b v="0"/>
    <n v="20"/>
    <b v="1"/>
    <s v="theater/plays"/>
    <n v="100.001"/>
    <n v="50.000500000000002"/>
    <x v="1"/>
    <s v="plays"/>
    <d v="2015-08-20T23:00:00"/>
    <x v="3815"/>
    <x v="1398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x v="3797"/>
    <n v="1403022823"/>
    <b v="0"/>
    <n v="37"/>
    <b v="1"/>
    <s v="theater/plays"/>
    <n v="119.238"/>
    <n v="48.339729729729726"/>
    <x v="1"/>
    <s v="plays"/>
    <d v="2014-07-17T16:33:43"/>
    <x v="3816"/>
    <x v="1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x v="3798"/>
    <n v="1444236216"/>
    <b v="0"/>
    <n v="20"/>
    <b v="1"/>
    <s v="theater/plays"/>
    <n v="107.25"/>
    <n v="107.25"/>
    <x v="1"/>
    <s v="plays"/>
    <d v="2015-10-24T03:59:00"/>
    <x v="3817"/>
    <x v="1399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x v="3799"/>
    <n v="1423599182"/>
    <b v="0"/>
    <n v="10"/>
    <b v="1"/>
    <s v="theater/plays"/>
    <n v="227.99999999999997"/>
    <n v="57"/>
    <x v="1"/>
    <s v="plays"/>
    <d v="2015-03-12T19:13:02"/>
    <x v="3818"/>
    <x v="164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x v="3800"/>
    <n v="1435554104"/>
    <b v="0"/>
    <n v="26"/>
    <b v="1"/>
    <s v="theater/plays"/>
    <n v="106.4"/>
    <n v="40.92307692307692"/>
    <x v="1"/>
    <s v="plays"/>
    <d v="2015-07-17T21:02:00"/>
    <x v="3819"/>
    <x v="14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x v="3801"/>
    <n v="1433518717"/>
    <b v="0"/>
    <n v="20"/>
    <b v="1"/>
    <s v="theater/plays"/>
    <n v="143.33333333333334"/>
    <n v="21.5"/>
    <x v="1"/>
    <s v="plays"/>
    <d v="2015-07-05T15:38:37"/>
    <x v="3820"/>
    <x v="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x v="3802"/>
    <n v="1449116407"/>
    <b v="0"/>
    <n v="46"/>
    <b v="1"/>
    <s v="theater/plays"/>
    <n v="104.54285714285714"/>
    <n v="79.543478260869563"/>
    <x v="1"/>
    <s v="plays"/>
    <d v="2016-01-04T04:20:07"/>
    <x v="3821"/>
    <x v="43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x v="3803"/>
    <n v="1448136417"/>
    <b v="0"/>
    <n v="76"/>
    <b v="1"/>
    <s v="theater/plays"/>
    <n v="110.02000000000001"/>
    <n v="72.381578947368425"/>
    <x v="1"/>
    <s v="plays"/>
    <d v="2016-01-19T22:59:00"/>
    <x v="3822"/>
    <x v="1401"/>
  </r>
  <r>
    <n v="3823"/>
    <s v="FEED"/>
    <s v="Feed, a new play by Garrett Markgraf (based on the novel by M.T. Anderson), Directed by Anna Marck at Oakland University."/>
    <x v="30"/>
    <n v="2650"/>
    <x v="0"/>
    <s v="US"/>
    <s v="USD"/>
    <x v="3804"/>
    <n v="1434405044"/>
    <b v="0"/>
    <n v="41"/>
    <b v="1"/>
    <s v="theater/plays"/>
    <n v="106"/>
    <n v="64.634146341463421"/>
    <x v="1"/>
    <s v="plays"/>
    <d v="2015-07-20T03:59:00"/>
    <x v="3823"/>
    <x v="1402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x v="3805"/>
    <n v="1469026903"/>
    <b v="0"/>
    <n v="7"/>
    <b v="1"/>
    <s v="theater/plays"/>
    <n v="108"/>
    <n v="38.571428571428569"/>
    <x v="1"/>
    <s v="plays"/>
    <d v="2016-08-01T13:41:00"/>
    <x v="3824"/>
    <x v="1403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x v="3806"/>
    <n v="1432690814"/>
    <b v="0"/>
    <n v="49"/>
    <b v="1"/>
    <s v="theater/plays"/>
    <n v="105.42"/>
    <n v="107.57142857142857"/>
    <x v="1"/>
    <s v="plays"/>
    <d v="2015-06-17T01:40:14"/>
    <x v="3825"/>
    <x v="31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x v="3807"/>
    <n v="1428401394"/>
    <b v="0"/>
    <n v="26"/>
    <b v="1"/>
    <s v="theater/plays"/>
    <n v="119.16666666666667"/>
    <n v="27.5"/>
    <x v="1"/>
    <s v="plays"/>
    <d v="2015-05-07T10:09:54"/>
    <x v="3826"/>
    <x v="1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x v="3808"/>
    <n v="1422656201"/>
    <b v="0"/>
    <n v="65"/>
    <b v="1"/>
    <s v="theater/plays"/>
    <n v="152.66666666666666"/>
    <n v="70.461538461538467"/>
    <x v="1"/>
    <s v="plays"/>
    <d v="2015-03-27T00:00:00"/>
    <x v="3827"/>
    <x v="1404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x v="3809"/>
    <n v="1414845587"/>
    <b v="0"/>
    <n v="28"/>
    <b v="1"/>
    <s v="theater/plays"/>
    <n v="100"/>
    <n v="178.57142857142858"/>
    <x v="1"/>
    <s v="plays"/>
    <d v="2014-12-31T13:39:47"/>
    <x v="3828"/>
    <x v="42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x v="3810"/>
    <n v="1470948371"/>
    <b v="0"/>
    <n v="8"/>
    <b v="1"/>
    <s v="theater/plays"/>
    <n v="100.2"/>
    <n v="62.625"/>
    <x v="1"/>
    <s v="plays"/>
    <d v="2016-08-31T20:46:11"/>
    <x v="3829"/>
    <x v="52"/>
  </r>
  <r>
    <n v="3830"/>
    <s v="Run Away"/>
    <s v="The Aeon Theatre company is producing another original play by Parker Hale at the Manhattan Reportory Theatre"/>
    <x v="213"/>
    <n v="225"/>
    <x v="0"/>
    <s v="US"/>
    <s v="USD"/>
    <x v="3811"/>
    <n v="1463161611"/>
    <b v="0"/>
    <n v="3"/>
    <b v="1"/>
    <s v="theater/plays"/>
    <n v="225"/>
    <n v="75"/>
    <x v="1"/>
    <s v="plays"/>
    <d v="2016-05-27T17:46:51"/>
    <x v="3830"/>
    <x v="60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x v="3812"/>
    <n v="1413404545"/>
    <b v="0"/>
    <n v="9"/>
    <b v="1"/>
    <s v="theater/plays"/>
    <n v="106.02199999999999"/>
    <n v="58.901111111111113"/>
    <x v="1"/>
    <s v="plays"/>
    <d v="2014-11-05T21:22:25"/>
    <x v="3831"/>
    <x v="80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x v="3813"/>
    <n v="1452048335"/>
    <b v="0"/>
    <n v="9"/>
    <b v="1"/>
    <s v="theater/plays"/>
    <n v="104.66666666666666"/>
    <n v="139.55555555555554"/>
    <x v="1"/>
    <s v="plays"/>
    <d v="2016-02-20T02:45:35"/>
    <x v="3832"/>
    <x v="2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x v="3814"/>
    <n v="1416516972"/>
    <b v="0"/>
    <n v="20"/>
    <b v="1"/>
    <s v="theater/plays"/>
    <n v="116.66666666666667"/>
    <n v="70"/>
    <x v="1"/>
    <s v="plays"/>
    <d v="2014-12-01T19:09:00"/>
    <x v="3833"/>
    <x v="1405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x v="3815"/>
    <n v="1432032067"/>
    <b v="0"/>
    <n v="57"/>
    <b v="1"/>
    <s v="theater/plays"/>
    <n v="109.03333333333333"/>
    <n v="57.385964912280699"/>
    <x v="1"/>
    <s v="plays"/>
    <d v="2015-06-18T10:41:07"/>
    <x v="3834"/>
    <x v="1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x v="3816"/>
    <n v="1459463808"/>
    <b v="0"/>
    <n v="8"/>
    <b v="1"/>
    <s v="theater/plays"/>
    <n v="160"/>
    <n v="40"/>
    <x v="1"/>
    <s v="plays"/>
    <d v="2016-04-21T22:36:48"/>
    <x v="3835"/>
    <x v="31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x v="3817"/>
    <n v="1467497652"/>
    <b v="0"/>
    <n v="14"/>
    <b v="1"/>
    <s v="theater/plays"/>
    <n v="112.5"/>
    <n v="64.285714285714292"/>
    <x v="1"/>
    <s v="plays"/>
    <d v="2016-08-03T04:09:00"/>
    <x v="3836"/>
    <x v="1406"/>
  </r>
  <r>
    <n v="3837"/>
    <s v="Farcical Elements Presents Boeing-Boeing"/>
    <s v="A high-flying French farce with the thrust of a well-tuned jet engine"/>
    <x v="13"/>
    <n v="2042"/>
    <x v="0"/>
    <s v="GB"/>
    <s v="GBP"/>
    <x v="3818"/>
    <n v="1432837358"/>
    <b v="0"/>
    <n v="17"/>
    <b v="1"/>
    <s v="theater/plays"/>
    <n v="102.1"/>
    <n v="120.11764705882354"/>
    <x v="1"/>
    <s v="plays"/>
    <d v="2015-07-03T18:22:38"/>
    <x v="3837"/>
    <x v="26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x v="3819"/>
    <n v="1429722209"/>
    <b v="0"/>
    <n v="100"/>
    <b v="1"/>
    <s v="theater/plays"/>
    <n v="100.824"/>
    <n v="1008.24"/>
    <x v="1"/>
    <s v="plays"/>
    <d v="2015-05-22T17:03:29"/>
    <x v="3838"/>
    <x v="1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x v="3820"/>
    <n v="1433042724"/>
    <b v="0"/>
    <n v="32"/>
    <b v="1"/>
    <s v="theater/plays"/>
    <n v="101.25"/>
    <n v="63.28125"/>
    <x v="1"/>
    <s v="plays"/>
    <d v="2015-07-30T03:25:24"/>
    <x v="3839"/>
    <x v="1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x v="3821"/>
    <n v="1457023829"/>
    <b v="0"/>
    <n v="3"/>
    <b v="1"/>
    <s v="theater/plays"/>
    <n v="6500"/>
    <n v="21.666666666666668"/>
    <x v="1"/>
    <s v="plays"/>
    <d v="2016-03-28T15:50:29"/>
    <x v="3840"/>
    <x v="1407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x v="3822"/>
    <n v="1400698287"/>
    <b v="1"/>
    <n v="34"/>
    <b v="0"/>
    <s v="theater/plays"/>
    <n v="8.7200000000000006"/>
    <n v="25.647058823529413"/>
    <x v="1"/>
    <s v="plays"/>
    <d v="2014-07-20T18:51:27"/>
    <x v="3841"/>
    <x v="14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x v="3823"/>
    <n v="1397217052"/>
    <b v="1"/>
    <n v="23"/>
    <b v="0"/>
    <s v="theater/plays"/>
    <n v="21.94"/>
    <n v="47.695652173913047"/>
    <x v="1"/>
    <s v="plays"/>
    <d v="2014-05-11T11:50:52"/>
    <x v="3842"/>
    <x v="1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x v="3824"/>
    <n v="1399427064"/>
    <b v="1"/>
    <n v="19"/>
    <b v="0"/>
    <s v="theater/plays"/>
    <n v="21.3"/>
    <n v="56.05263157894737"/>
    <x v="1"/>
    <s v="plays"/>
    <d v="2014-06-01T01:44:24"/>
    <x v="3843"/>
    <x v="3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x v="3825"/>
    <n v="1399474134"/>
    <b v="1"/>
    <n v="50"/>
    <b v="0"/>
    <s v="theater/plays"/>
    <n v="41.489795918367342"/>
    <n v="81.319999999999993"/>
    <x v="1"/>
    <s v="plays"/>
    <d v="2014-06-03T06:59:00"/>
    <x v="3844"/>
    <x v="1408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x v="3826"/>
    <n v="1441119774"/>
    <b v="1"/>
    <n v="12"/>
    <b v="0"/>
    <s v="theater/plays"/>
    <n v="2.105"/>
    <n v="70.166666666666671"/>
    <x v="1"/>
    <s v="plays"/>
    <d v="2015-10-01T15:02:54"/>
    <x v="3845"/>
    <x v="1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x v="3827"/>
    <n v="1409721542"/>
    <b v="1"/>
    <n v="8"/>
    <b v="0"/>
    <s v="theater/plays"/>
    <n v="2.7"/>
    <n v="23.625"/>
    <x v="1"/>
    <s v="plays"/>
    <d v="2014-10-04T06:59:00"/>
    <x v="3846"/>
    <x v="1409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x v="3828"/>
    <n v="1433395391"/>
    <b v="1"/>
    <n v="9"/>
    <b v="0"/>
    <s v="theater/plays"/>
    <n v="16.161904761904761"/>
    <n v="188.55555555555554"/>
    <x v="1"/>
    <s v="plays"/>
    <d v="2015-07-19T05:23:11"/>
    <x v="3847"/>
    <x v="2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x v="3829"/>
    <n v="1442604989"/>
    <b v="1"/>
    <n v="43"/>
    <b v="0"/>
    <s v="theater/plays"/>
    <n v="16.376923076923077"/>
    <n v="49.511627906976742"/>
    <x v="1"/>
    <s v="plays"/>
    <d v="2015-10-18T19:36:29"/>
    <x v="3848"/>
    <x v="1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x v="3830"/>
    <n v="1431455084"/>
    <b v="1"/>
    <n v="28"/>
    <b v="0"/>
    <s v="theater/plays"/>
    <n v="7.043333333333333"/>
    <n v="75.464285714285708"/>
    <x v="1"/>
    <s v="plays"/>
    <d v="2015-06-11T18:24:44"/>
    <x v="3849"/>
    <x v="1"/>
  </r>
  <r>
    <n v="3850"/>
    <s v="The Vagina Monologues 2015"/>
    <s v="V-Day is a global activist movement to end violence against women and girls."/>
    <x v="28"/>
    <n v="38"/>
    <x v="2"/>
    <s v="US"/>
    <s v="USD"/>
    <x v="3831"/>
    <n v="1417489143"/>
    <b v="1"/>
    <n v="4"/>
    <b v="0"/>
    <s v="theater/plays"/>
    <n v="3.8"/>
    <n v="9.5"/>
    <x v="1"/>
    <s v="plays"/>
    <d v="2015-01-01T02:59:03"/>
    <x v="3850"/>
    <x v="1"/>
  </r>
  <r>
    <n v="3851"/>
    <s v="Waving Goodbye"/>
    <s v="A play about the horrible choices we have to make every day. Should we take a risk, or take the road most travelled?"/>
    <x v="30"/>
    <n v="852"/>
    <x v="2"/>
    <s v="GB"/>
    <s v="GBP"/>
    <x v="3832"/>
    <n v="1434537179"/>
    <b v="1"/>
    <n v="24"/>
    <b v="0"/>
    <s v="theater/plays"/>
    <n v="34.08"/>
    <n v="35.5"/>
    <x v="1"/>
    <s v="plays"/>
    <d v="2015-07-17T10:32:59"/>
    <x v="3851"/>
    <x v="1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x v="3833"/>
    <n v="1425270876"/>
    <b v="0"/>
    <n v="2"/>
    <b v="0"/>
    <s v="theater/plays"/>
    <n v="0.2"/>
    <n v="10"/>
    <x v="1"/>
    <s v="plays"/>
    <d v="2015-03-27T03:34:36"/>
    <x v="3852"/>
    <x v="1407"/>
  </r>
  <r>
    <n v="3853"/>
    <s v="The Original Laughter Therapist"/>
    <s v="A dose of One-woman &quot;Dramedy&quot; to cure those daily blues is just what the doctor ordered!"/>
    <x v="57"/>
    <n v="26"/>
    <x v="2"/>
    <s v="US"/>
    <s v="USD"/>
    <x v="3834"/>
    <n v="1406578178"/>
    <b v="0"/>
    <n v="2"/>
    <b v="0"/>
    <s v="theater/plays"/>
    <n v="2.5999999999999999E-2"/>
    <n v="13"/>
    <x v="1"/>
    <s v="plays"/>
    <d v="2014-09-01T20:09:38"/>
    <x v="3853"/>
    <x v="6"/>
  </r>
  <r>
    <n v="3854"/>
    <s v="The Case Of Soghomon Tehlirian"/>
    <s v="A play dedicated to the 100th anniversary of the Armenian Genocide."/>
    <x v="34"/>
    <n v="1788"/>
    <x v="2"/>
    <s v="US"/>
    <s v="USD"/>
    <x v="3835"/>
    <n v="1428614058"/>
    <b v="0"/>
    <n v="20"/>
    <b v="0"/>
    <s v="theater/plays"/>
    <n v="16.254545454545454"/>
    <n v="89.4"/>
    <x v="1"/>
    <s v="plays"/>
    <d v="2015-05-09T21:14:18"/>
    <x v="3854"/>
    <x v="1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x v="3836"/>
    <n v="1424819871"/>
    <b v="0"/>
    <n v="1"/>
    <b v="0"/>
    <s v="theater/plays"/>
    <n v="2.5"/>
    <n v="25"/>
    <x v="1"/>
    <s v="plays"/>
    <d v="2015-03-26T22:17:51"/>
    <x v="3855"/>
    <x v="22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x v="3837"/>
    <n v="1423245003"/>
    <b v="0"/>
    <n v="1"/>
    <b v="0"/>
    <s v="theater/plays"/>
    <n v="0.02"/>
    <n v="1"/>
    <x v="1"/>
    <s v="plays"/>
    <d v="2015-03-08T16:50:03"/>
    <x v="3856"/>
    <x v="22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x v="3838"/>
    <n v="1404927690"/>
    <b v="0"/>
    <n v="4"/>
    <b v="0"/>
    <s v="theater/plays"/>
    <n v="5.2"/>
    <n v="65"/>
    <x v="1"/>
    <s v="plays"/>
    <d v="2014-08-01T17:12:00"/>
    <x v="3857"/>
    <x v="141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x v="3839"/>
    <n v="1430734844"/>
    <b v="0"/>
    <n v="1"/>
    <b v="0"/>
    <s v="theater/plays"/>
    <n v="2"/>
    <n v="10"/>
    <x v="1"/>
    <s v="plays"/>
    <d v="2015-05-22T21:00:00"/>
    <x v="3858"/>
    <x v="1411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x v="3840"/>
    <n v="1401485207"/>
    <b v="0"/>
    <n v="1"/>
    <b v="0"/>
    <s v="theater/plays"/>
    <n v="0.04"/>
    <n v="1"/>
    <x v="1"/>
    <s v="plays"/>
    <d v="2014-06-25T21:00:00"/>
    <x v="3859"/>
    <x v="1412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x v="3841"/>
    <n v="1405266710"/>
    <b v="0"/>
    <n v="13"/>
    <b v="0"/>
    <s v="theater/plays"/>
    <n v="17.666666666666668"/>
    <n v="81.538461538461533"/>
    <x v="1"/>
    <s v="plays"/>
    <d v="2014-08-12T15:51:50"/>
    <x v="3860"/>
    <x v="1"/>
  </r>
  <r>
    <n v="3861"/>
    <s v="READY OR NOT HERE I COME"/>
    <s v="THE COMING OF THE LORD!"/>
    <x v="13"/>
    <n v="100"/>
    <x v="2"/>
    <s v="US"/>
    <s v="USD"/>
    <x v="3842"/>
    <n v="1412258977"/>
    <b v="0"/>
    <n v="1"/>
    <b v="0"/>
    <s v="theater/plays"/>
    <n v="5"/>
    <n v="100"/>
    <x v="1"/>
    <s v="plays"/>
    <d v="2014-11-12T21:47:00"/>
    <x v="3861"/>
    <x v="1413"/>
  </r>
  <r>
    <n v="3862"/>
    <s v="The Container Play"/>
    <s v="The hit immersive theatre experience of England comes to Corpus Christi!"/>
    <x v="51"/>
    <n v="1"/>
    <x v="2"/>
    <s v="US"/>
    <s v="USD"/>
    <x v="3843"/>
    <n v="1472451356"/>
    <b v="0"/>
    <n v="1"/>
    <b v="0"/>
    <s v="theater/plays"/>
    <n v="1.3333333333333334E-2"/>
    <n v="1"/>
    <x v="1"/>
    <s v="plays"/>
    <d v="2016-09-12T16:59:00"/>
    <x v="3862"/>
    <x v="1414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x v="3844"/>
    <n v="1441552305"/>
    <b v="0"/>
    <n v="0"/>
    <b v="0"/>
    <s v="theater/plays"/>
    <n v="0"/>
    <n v="0"/>
    <x v="1"/>
    <s v="plays"/>
    <d v="2015-11-05T16:11:45"/>
    <x v="3863"/>
    <x v="42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x v="3845"/>
    <n v="1445203454"/>
    <b v="0"/>
    <n v="3"/>
    <b v="0"/>
    <s v="theater/plays"/>
    <n v="1.2"/>
    <n v="20"/>
    <x v="1"/>
    <s v="plays"/>
    <d v="2015-11-17T22:24:14"/>
    <x v="3864"/>
    <x v="13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x v="3846"/>
    <n v="1405957098"/>
    <b v="0"/>
    <n v="14"/>
    <b v="0"/>
    <s v="theater/plays"/>
    <n v="26.937422295897225"/>
    <n v="46.428571428571431"/>
    <x v="1"/>
    <s v="plays"/>
    <d v="2014-08-30T05:30:00"/>
    <x v="3865"/>
    <x v="1415"/>
  </r>
  <r>
    <n v="3866"/>
    <s v="a feminine ending, brought to you by the East End Theatre Co"/>
    <s v="A funny, moving, witty piece about a girl, her oboe, and her dreams."/>
    <x v="13"/>
    <n v="11"/>
    <x v="2"/>
    <s v="US"/>
    <s v="USD"/>
    <x v="3847"/>
    <n v="1454453021"/>
    <b v="0"/>
    <n v="2"/>
    <b v="0"/>
    <s v="theater/plays"/>
    <n v="0.54999999999999993"/>
    <n v="5.5"/>
    <x v="1"/>
    <s v="plays"/>
    <d v="2016-03-23T03:29:00"/>
    <x v="3866"/>
    <x v="1416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x v="3848"/>
    <n v="1463686339"/>
    <b v="0"/>
    <n v="5"/>
    <b v="0"/>
    <s v="theater/plays"/>
    <n v="12.55"/>
    <n v="50.2"/>
    <x v="1"/>
    <s v="plays"/>
    <d v="2016-06-18T19:32:19"/>
    <x v="3867"/>
    <x v="1"/>
  </r>
  <r>
    <n v="3868"/>
    <s v="1000 words (Canceled)"/>
    <s v="New collection of music by Scott Evan Davis!"/>
    <x v="10"/>
    <n v="10"/>
    <x v="1"/>
    <s v="GB"/>
    <s v="GBP"/>
    <x v="3849"/>
    <n v="1408031405"/>
    <b v="0"/>
    <n v="1"/>
    <b v="0"/>
    <s v="theater/musical"/>
    <n v="0.2"/>
    <n v="10"/>
    <x v="1"/>
    <s v="musical"/>
    <d v="2014-09-08T15:50:05"/>
    <x v="3868"/>
    <x v="36"/>
  </r>
  <r>
    <n v="3869"/>
    <s v="The Masturbation Musical (Canceled)"/>
    <s v="A Musical about 3 women who pursue their Pleasure and end up finding themselves."/>
    <x v="426"/>
    <n v="452"/>
    <x v="1"/>
    <s v="US"/>
    <s v="USD"/>
    <x v="3850"/>
    <n v="1423761792"/>
    <b v="0"/>
    <n v="15"/>
    <b v="0"/>
    <s v="theater/musical"/>
    <n v="3.4474868431088401"/>
    <n v="30.133333333333333"/>
    <x v="1"/>
    <s v="musical"/>
    <d v="2015-03-14T03:11:00"/>
    <x v="3869"/>
    <x v="1417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x v="3851"/>
    <n v="1401768478"/>
    <b v="0"/>
    <n v="10"/>
    <b v="0"/>
    <s v="theater/musical"/>
    <n v="15"/>
    <n v="150"/>
    <x v="1"/>
    <s v="musical"/>
    <d v="2014-07-03T04:07:58"/>
    <x v="3870"/>
    <x v="1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x v="3852"/>
    <n v="1485629050"/>
    <b v="0"/>
    <n v="3"/>
    <b v="0"/>
    <s v="theater/musical"/>
    <n v="2.666666666666667"/>
    <n v="13.333333333333334"/>
    <x v="1"/>
    <s v="musical"/>
    <d v="2017-03-29T17:44:10"/>
    <x v="3871"/>
    <x v="82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x v="3853"/>
    <n v="1435202996"/>
    <b v="0"/>
    <n v="0"/>
    <b v="0"/>
    <s v="theater/musical"/>
    <n v="0"/>
    <n v="0"/>
    <x v="1"/>
    <s v="musical"/>
    <d v="2015-08-14T03:29:56"/>
    <x v="3872"/>
    <x v="78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x v="3854"/>
    <n v="1441730535"/>
    <b v="0"/>
    <n v="0"/>
    <b v="0"/>
    <s v="theater/musical"/>
    <n v="0"/>
    <n v="0"/>
    <x v="1"/>
    <s v="musical"/>
    <d v="2015-10-08T16:42:15"/>
    <x v="3873"/>
    <x v="1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x v="3855"/>
    <n v="1420244622"/>
    <b v="0"/>
    <n v="0"/>
    <b v="0"/>
    <s v="theater/musical"/>
    <n v="0"/>
    <n v="0"/>
    <x v="1"/>
    <s v="musical"/>
    <d v="2015-01-24T01:00:00"/>
    <x v="3874"/>
    <x v="1418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x v="3856"/>
    <n v="1472804365"/>
    <b v="0"/>
    <n v="0"/>
    <b v="0"/>
    <s v="theater/musical"/>
    <n v="0"/>
    <n v="0"/>
    <x v="1"/>
    <s v="musical"/>
    <d v="2016-09-03T10:00:00"/>
    <x v="3875"/>
    <x v="1419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x v="3857"/>
    <n v="1451833128"/>
    <b v="0"/>
    <n v="46"/>
    <b v="0"/>
    <s v="theater/musical"/>
    <n v="52.794871794871788"/>
    <n v="44.760869565217391"/>
    <x v="1"/>
    <s v="musical"/>
    <d v="2016-02-02T14:58:48"/>
    <x v="3876"/>
    <x v="1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x v="3858"/>
    <n v="1478621752"/>
    <b v="0"/>
    <n v="14"/>
    <b v="0"/>
    <s v="theater/musical"/>
    <n v="4.9639999999999995"/>
    <n v="88.642857142857139"/>
    <x v="1"/>
    <s v="musical"/>
    <d v="2016-12-08T16:15:52"/>
    <x v="3877"/>
    <x v="1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x v="3859"/>
    <n v="1433014746"/>
    <b v="0"/>
    <n v="1"/>
    <b v="0"/>
    <s v="theater/musical"/>
    <n v="5.5555555555555552E-2"/>
    <n v="10"/>
    <x v="1"/>
    <s v="musical"/>
    <d v="2015-06-30T03:59:00"/>
    <x v="3878"/>
    <x v="142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x v="3860"/>
    <n v="1419626396"/>
    <b v="0"/>
    <n v="0"/>
    <b v="0"/>
    <s v="theater/musical"/>
    <n v="0"/>
    <n v="0"/>
    <x v="1"/>
    <s v="musical"/>
    <d v="2015-01-25T20:39:56"/>
    <x v="3879"/>
    <x v="1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x v="3792"/>
    <n v="1403724820"/>
    <b v="0"/>
    <n v="17"/>
    <b v="0"/>
    <s v="theater/musical"/>
    <n v="13.066666666666665"/>
    <n v="57.647058823529413"/>
    <x v="1"/>
    <s v="musical"/>
    <d v="2014-07-30T23:00:00"/>
    <x v="3880"/>
    <x v="1421"/>
  </r>
  <r>
    <n v="3881"/>
    <s v="My Real Mother's Name is... (Canceled)"/>
    <s v="A musical journey coming to the Blue Venue at the 2017 Orlando Fringe Festival!"/>
    <x v="2"/>
    <n v="25"/>
    <x v="1"/>
    <s v="US"/>
    <s v="USD"/>
    <x v="3861"/>
    <n v="1484958399"/>
    <b v="0"/>
    <n v="1"/>
    <b v="0"/>
    <s v="theater/musical"/>
    <n v="5"/>
    <n v="25"/>
    <x v="1"/>
    <s v="musical"/>
    <d v="2017-02-20T00:26:39"/>
    <x v="3881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x v="3862"/>
    <n v="1451950570"/>
    <b v="0"/>
    <n v="0"/>
    <b v="0"/>
    <s v="theater/musical"/>
    <n v="0"/>
    <n v="0"/>
    <x v="1"/>
    <s v="musical"/>
    <d v="2016-01-31T23:03:00"/>
    <x v="3882"/>
    <x v="142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x v="3863"/>
    <n v="1407076069"/>
    <b v="0"/>
    <n v="0"/>
    <b v="0"/>
    <s v="theater/musical"/>
    <n v="0"/>
    <n v="0"/>
    <x v="1"/>
    <s v="musical"/>
    <d v="2014-09-02T14:27:49"/>
    <x v="3883"/>
    <x v="1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x v="3864"/>
    <n v="1425322792"/>
    <b v="0"/>
    <n v="0"/>
    <b v="0"/>
    <s v="theater/musical"/>
    <n v="0"/>
    <n v="0"/>
    <x v="1"/>
    <s v="musical"/>
    <d v="2015-03-27T17:59:52"/>
    <x v="3884"/>
    <x v="211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x v="3865"/>
    <n v="1460242191"/>
    <b v="0"/>
    <n v="0"/>
    <b v="0"/>
    <s v="theater/musical"/>
    <n v="0"/>
    <n v="0"/>
    <x v="1"/>
    <s v="musical"/>
    <d v="2016-05-09T22:49:51"/>
    <x v="3885"/>
    <x v="1"/>
  </r>
  <r>
    <n v="3886"/>
    <s v="a (Canceled)"/>
    <n v="1"/>
    <x v="3"/>
    <n v="0"/>
    <x v="1"/>
    <s v="AU"/>
    <s v="AUD"/>
    <x v="3866"/>
    <n v="1415683702"/>
    <b v="0"/>
    <n v="0"/>
    <b v="0"/>
    <s v="theater/musical"/>
    <n v="0"/>
    <n v="0"/>
    <x v="1"/>
    <s v="musical"/>
    <d v="2014-12-11T05:28:22"/>
    <x v="3886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x v="3867"/>
    <n v="1426538129"/>
    <b v="0"/>
    <n v="2"/>
    <b v="0"/>
    <s v="theater/musical"/>
    <n v="1.7500000000000002"/>
    <n v="17.5"/>
    <x v="1"/>
    <s v="musical"/>
    <d v="2015-05-01T22:00:00"/>
    <x v="3887"/>
    <x v="1423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x v="3868"/>
    <n v="1485522358"/>
    <b v="0"/>
    <n v="14"/>
    <b v="0"/>
    <s v="theater/plays"/>
    <n v="27.1"/>
    <n v="38.714285714285715"/>
    <x v="1"/>
    <s v="plays"/>
    <d v="2017-02-26T13:05:58"/>
    <x v="388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x v="3869"/>
    <n v="1417651630"/>
    <b v="0"/>
    <n v="9"/>
    <b v="0"/>
    <s v="theater/plays"/>
    <n v="1.4749999999999999"/>
    <n v="13.111111111111111"/>
    <x v="1"/>
    <s v="plays"/>
    <d v="2015-01-04T23:26:00"/>
    <x v="3889"/>
    <x v="1424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x v="3870"/>
    <n v="1434478344"/>
    <b v="0"/>
    <n v="8"/>
    <b v="0"/>
    <s v="theater/plays"/>
    <n v="16.826666666666668"/>
    <n v="315.5"/>
    <x v="1"/>
    <s v="plays"/>
    <d v="2015-08-15T18:12:24"/>
    <x v="3890"/>
    <x v="14"/>
  </r>
  <r>
    <n v="3891"/>
    <s v="Out of the Box: A Mime Story"/>
    <s v="A comedy about a mime who dreams of becoming a stand up comedian."/>
    <x v="134"/>
    <n v="260"/>
    <x v="2"/>
    <s v="US"/>
    <s v="USD"/>
    <x v="3871"/>
    <n v="1424488244"/>
    <b v="0"/>
    <n v="7"/>
    <b v="0"/>
    <s v="theater/plays"/>
    <n v="32.5"/>
    <n v="37.142857142857146"/>
    <x v="1"/>
    <s v="plays"/>
    <d v="2015-03-23T04:59:00"/>
    <x v="3891"/>
    <x v="1425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x v="3872"/>
    <n v="1408203557"/>
    <b v="0"/>
    <n v="0"/>
    <b v="0"/>
    <s v="theater/plays"/>
    <n v="0"/>
    <n v="0"/>
    <x v="1"/>
    <s v="plays"/>
    <d v="2014-08-24T07:00:00"/>
    <x v="3892"/>
    <x v="1426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x v="3873"/>
    <n v="1400600840"/>
    <b v="0"/>
    <n v="84"/>
    <b v="0"/>
    <s v="theater/plays"/>
    <n v="21.55"/>
    <n v="128.27380952380952"/>
    <x v="1"/>
    <s v="plays"/>
    <d v="2014-07-01T06:00:00"/>
    <x v="3893"/>
    <x v="1427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x v="3874"/>
    <n v="1478386812"/>
    <b v="0"/>
    <n v="11"/>
    <b v="0"/>
    <s v="theater/plays"/>
    <n v="3.4666666666666663"/>
    <n v="47.272727272727273"/>
    <x v="1"/>
    <s v="plays"/>
    <d v="2016-12-06T04:59:00"/>
    <x v="3894"/>
    <x v="1428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x v="3875"/>
    <n v="1422424818"/>
    <b v="0"/>
    <n v="1"/>
    <b v="0"/>
    <s v="theater/plays"/>
    <n v="5"/>
    <n v="50"/>
    <x v="1"/>
    <s v="plays"/>
    <d v="2015-02-28T06:00:18"/>
    <x v="3895"/>
    <x v="106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x v="3876"/>
    <n v="1401770178"/>
    <b v="0"/>
    <n v="4"/>
    <b v="0"/>
    <s v="theater/plays"/>
    <n v="10.625"/>
    <n v="42.5"/>
    <x v="1"/>
    <s v="plays"/>
    <d v="2014-06-17T04:36:18"/>
    <x v="3896"/>
    <x v="60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x v="3877"/>
    <n v="1418158683"/>
    <b v="0"/>
    <n v="10"/>
    <b v="0"/>
    <s v="theater/plays"/>
    <n v="17.599999999999998"/>
    <n v="44"/>
    <x v="1"/>
    <s v="plays"/>
    <d v="2015-01-08T20:58:03"/>
    <x v="3897"/>
    <x v="1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x v="3878"/>
    <n v="1436355270"/>
    <b v="0"/>
    <n v="16"/>
    <b v="0"/>
    <s v="theater/plays"/>
    <n v="32.56"/>
    <n v="50.875"/>
    <x v="1"/>
    <s v="plays"/>
    <d v="2015-08-17T16:00:00"/>
    <x v="3898"/>
    <x v="1429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x v="3879"/>
    <n v="1406140561"/>
    <b v="0"/>
    <n v="2"/>
    <b v="0"/>
    <s v="theater/plays"/>
    <n v="1.25"/>
    <n v="62.5"/>
    <x v="1"/>
    <s v="plays"/>
    <d v="2014-08-12T18:36:01"/>
    <x v="3899"/>
    <x v="52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x v="3880"/>
    <n v="1431396791"/>
    <b v="0"/>
    <n v="5"/>
    <b v="0"/>
    <s v="theater/plays"/>
    <n v="5.4"/>
    <n v="27"/>
    <x v="1"/>
    <s v="plays"/>
    <d v="2015-06-11T02:13:11"/>
    <x v="3900"/>
    <x v="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x v="3881"/>
    <n v="1447098599"/>
    <b v="0"/>
    <n v="1"/>
    <b v="0"/>
    <s v="theater/plays"/>
    <n v="0.83333333333333337"/>
    <n v="25"/>
    <x v="1"/>
    <s v="plays"/>
    <d v="2015-12-19T19:49:59"/>
    <x v="3901"/>
    <x v="4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x v="3882"/>
    <n v="1476962042"/>
    <b v="0"/>
    <n v="31"/>
    <b v="0"/>
    <s v="theater/plays"/>
    <n v="48.833333333333336"/>
    <n v="47.258064516129032"/>
    <x v="1"/>
    <s v="plays"/>
    <d v="2016-11-14T12:14:02"/>
    <x v="3902"/>
    <x v="674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x v="3883"/>
    <n v="1435709765"/>
    <b v="0"/>
    <n v="0"/>
    <b v="0"/>
    <s v="theater/plays"/>
    <n v="0"/>
    <n v="0"/>
    <x v="1"/>
    <s v="plays"/>
    <d v="2015-08-14T19:38:00"/>
    <x v="3903"/>
    <x v="1430"/>
  </r>
  <r>
    <n v="3904"/>
    <s v="Black America from Prophets to Pimps"/>
    <s v="A play that will cover 4000 years of black history."/>
    <x v="3"/>
    <n v="3"/>
    <x v="2"/>
    <s v="US"/>
    <s v="USD"/>
    <x v="3884"/>
    <n v="1427866200"/>
    <b v="0"/>
    <n v="2"/>
    <b v="0"/>
    <s v="theater/plays"/>
    <n v="0.03"/>
    <n v="1.5"/>
    <x v="1"/>
    <s v="plays"/>
    <d v="2015-04-15T05:04:00"/>
    <x v="3904"/>
    <x v="1431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x v="3885"/>
    <n v="1430405903"/>
    <b v="0"/>
    <n v="7"/>
    <b v="0"/>
    <s v="theater/plays"/>
    <n v="11.533333333333333"/>
    <n v="24.714285714285715"/>
    <x v="1"/>
    <s v="plays"/>
    <d v="2015-06-11T23:00:00"/>
    <x v="3905"/>
    <x v="1432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x v="3886"/>
    <n v="1432072893"/>
    <b v="0"/>
    <n v="16"/>
    <b v="0"/>
    <s v="theater/plays"/>
    <n v="67.333333333333329"/>
    <n v="63.125"/>
    <x v="1"/>
    <s v="plays"/>
    <d v="2015-06-26T13:25:00"/>
    <x v="3906"/>
    <x v="1433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x v="3887"/>
    <n v="1411587606"/>
    <b v="0"/>
    <n v="4"/>
    <b v="0"/>
    <s v="theater/plays"/>
    <n v="15.299999999999999"/>
    <n v="38.25"/>
    <x v="1"/>
    <s v="plays"/>
    <d v="2014-10-26T20:08:00"/>
    <x v="3907"/>
    <x v="1434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x v="3888"/>
    <n v="1405307696"/>
    <b v="0"/>
    <n v="4"/>
    <b v="0"/>
    <s v="theater/plays"/>
    <n v="8.6666666666666679"/>
    <n v="16.25"/>
    <x v="1"/>
    <s v="plays"/>
    <d v="2014-07-29T03:14:56"/>
    <x v="3908"/>
    <x v="20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x v="3889"/>
    <n v="1407832642"/>
    <b v="0"/>
    <n v="4"/>
    <b v="0"/>
    <s v="theater/plays"/>
    <n v="0.22499999999999998"/>
    <n v="33.75"/>
    <x v="1"/>
    <s v="plays"/>
    <d v="2014-09-11T08:37:22"/>
    <x v="3909"/>
    <x v="1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x v="3890"/>
    <n v="1439057397"/>
    <b v="0"/>
    <n v="3"/>
    <b v="0"/>
    <s v="theater/plays"/>
    <n v="3.0833333333333335"/>
    <n v="61.666666666666664"/>
    <x v="1"/>
    <s v="plays"/>
    <d v="2015-09-07T18:09:57"/>
    <x v="3910"/>
    <x v="1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x v="3891"/>
    <n v="1414438177"/>
    <b v="0"/>
    <n v="36"/>
    <b v="0"/>
    <s v="theater/plays"/>
    <n v="37.412500000000001"/>
    <n v="83.138888888888886"/>
    <x v="1"/>
    <s v="plays"/>
    <d v="2014-11-26T20:29:37"/>
    <x v="3911"/>
    <x v="1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x v="3892"/>
    <n v="1424759330"/>
    <b v="0"/>
    <n v="1"/>
    <b v="0"/>
    <s v="theater/plays"/>
    <n v="6.6666666666666671E-3"/>
    <n v="1"/>
    <x v="1"/>
    <s v="plays"/>
    <d v="2015-04-25T04:35:00"/>
    <x v="3912"/>
    <x v="1435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x v="3893"/>
    <n v="1446267849"/>
    <b v="0"/>
    <n v="7"/>
    <b v="0"/>
    <s v="theater/plays"/>
    <n v="10"/>
    <n v="142.85714285714286"/>
    <x v="1"/>
    <s v="plays"/>
    <d v="2015-11-30T06:04:09"/>
    <x v="3913"/>
    <x v="174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x v="3894"/>
    <n v="1429558756"/>
    <b v="0"/>
    <n v="27"/>
    <b v="0"/>
    <s v="theater/plays"/>
    <n v="36.36"/>
    <n v="33.666666666666664"/>
    <x v="1"/>
    <s v="plays"/>
    <d v="2015-05-10T22:59:00"/>
    <x v="3914"/>
    <x v="1436"/>
  </r>
  <r>
    <n v="3915"/>
    <s v="Hardcross"/>
    <s v="Following the enormous success of Hardcross, we are looking for new ways to bring this wonderful play to a wider audience."/>
    <x v="15"/>
    <n v="5"/>
    <x v="2"/>
    <s v="GB"/>
    <s v="GBP"/>
    <x v="3895"/>
    <n v="1462232309"/>
    <b v="0"/>
    <n v="1"/>
    <b v="0"/>
    <s v="theater/plays"/>
    <n v="0.33333333333333337"/>
    <n v="5"/>
    <x v="1"/>
    <s v="plays"/>
    <d v="2016-06-01T23:38:29"/>
    <x v="3915"/>
    <x v="1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x v="3896"/>
    <n v="1462360752"/>
    <b v="0"/>
    <n v="0"/>
    <b v="0"/>
    <s v="theater/plays"/>
    <n v="0"/>
    <n v="0"/>
    <x v="1"/>
    <s v="plays"/>
    <d v="2016-06-03T11:19:12"/>
    <x v="3916"/>
    <x v="1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x v="3897"/>
    <n v="1407847161"/>
    <b v="0"/>
    <n v="1"/>
    <b v="0"/>
    <s v="theater/plays"/>
    <n v="0.2857142857142857"/>
    <n v="10"/>
    <x v="1"/>
    <s v="plays"/>
    <d v="2014-09-11T12:39:21"/>
    <x v="3917"/>
    <x v="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x v="3898"/>
    <n v="1406131023"/>
    <b v="0"/>
    <n v="3"/>
    <b v="0"/>
    <s v="theater/plays"/>
    <n v="0.2"/>
    <n v="40"/>
    <x v="1"/>
    <s v="plays"/>
    <d v="2014-08-04T16:00:00"/>
    <x v="3918"/>
    <x v="1437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x v="3899"/>
    <n v="1450628773"/>
    <b v="0"/>
    <n v="3"/>
    <b v="0"/>
    <s v="theater/plays"/>
    <n v="1.7999999999999998"/>
    <n v="30"/>
    <x v="1"/>
    <s v="plays"/>
    <d v="2016-01-18T00:00:00"/>
    <x v="3919"/>
    <x v="1438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x v="3900"/>
    <n v="1476436660"/>
    <b v="0"/>
    <n v="3"/>
    <b v="0"/>
    <s v="theater/plays"/>
    <n v="5.4"/>
    <n v="45"/>
    <x v="1"/>
    <s v="plays"/>
    <d v="2016-11-13T10:17:40"/>
    <x v="3920"/>
    <x v="13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x v="3901"/>
    <n v="1413291655"/>
    <b v="0"/>
    <n v="0"/>
    <b v="0"/>
    <s v="theater/plays"/>
    <n v="0"/>
    <n v="0"/>
    <x v="1"/>
    <s v="plays"/>
    <d v="2014-10-26T18:00:00"/>
    <x v="3921"/>
    <x v="1439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x v="3902"/>
    <n v="1421432810"/>
    <b v="0"/>
    <n v="6"/>
    <b v="0"/>
    <s v="theater/plays"/>
    <n v="8.1333333333333329"/>
    <n v="10.166666666666666"/>
    <x v="1"/>
    <s v="plays"/>
    <d v="2015-03-02T23:00:00"/>
    <x v="3922"/>
    <x v="144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x v="3903"/>
    <n v="1426203071"/>
    <b v="0"/>
    <n v="17"/>
    <b v="0"/>
    <s v="theater/plays"/>
    <n v="12.034782608695652"/>
    <n v="81.411764705882348"/>
    <x v="1"/>
    <s v="plays"/>
    <d v="2015-04-09T23:31:11"/>
    <x v="3923"/>
    <x v="274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x v="3904"/>
    <n v="1401231722"/>
    <b v="0"/>
    <n v="40"/>
    <b v="0"/>
    <s v="theater/plays"/>
    <n v="15.266666666666667"/>
    <n v="57.25"/>
    <x v="1"/>
    <s v="plays"/>
    <d v="2014-06-26T23:02:02"/>
    <x v="3924"/>
    <x v="1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x v="3905"/>
    <n v="1404161639"/>
    <b v="0"/>
    <n v="3"/>
    <b v="0"/>
    <s v="theater/plays"/>
    <n v="10"/>
    <n v="5"/>
    <x v="1"/>
    <s v="plays"/>
    <d v="2014-07-30T20:53:59"/>
    <x v="3925"/>
    <x v="1"/>
  </r>
  <r>
    <n v="3926"/>
    <s v="Caryl Churchill's 'Top Girls' - NSW HSC Text"/>
    <s v="Producing syllabus-relevant theatre targeted to HSC students on the NSW Central Coast"/>
    <x v="10"/>
    <n v="15"/>
    <x v="2"/>
    <s v="AU"/>
    <s v="AUD"/>
    <x v="3906"/>
    <n v="1417053748"/>
    <b v="0"/>
    <n v="1"/>
    <b v="0"/>
    <s v="theater/plays"/>
    <n v="0.3"/>
    <n v="15"/>
    <x v="1"/>
    <s v="plays"/>
    <d v="2014-12-27T02:02:28"/>
    <x v="3926"/>
    <x v="1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x v="3907"/>
    <n v="1404973504"/>
    <b v="0"/>
    <n v="2"/>
    <b v="0"/>
    <s v="theater/plays"/>
    <n v="1"/>
    <n v="12.5"/>
    <x v="1"/>
    <s v="plays"/>
    <d v="2014-08-09T06:25:04"/>
    <x v="3927"/>
    <x v="1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x v="3908"/>
    <n v="1442593427"/>
    <b v="0"/>
    <n v="7"/>
    <b v="0"/>
    <s v="theater/plays"/>
    <n v="13.020000000000001"/>
    <n v="93"/>
    <x v="1"/>
    <s v="plays"/>
    <d v="2015-10-16T04:59:00"/>
    <x v="3928"/>
    <x v="1441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x v="3909"/>
    <n v="1471636265"/>
    <b v="0"/>
    <n v="14"/>
    <b v="0"/>
    <s v="theater/plays"/>
    <n v="2.2650000000000001"/>
    <n v="32.357142857142854"/>
    <x v="1"/>
    <s v="plays"/>
    <d v="2016-09-18T19:51:05"/>
    <x v="3929"/>
    <x v="1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x v="3910"/>
    <n v="1457078868"/>
    <b v="0"/>
    <n v="0"/>
    <b v="0"/>
    <s v="theater/plays"/>
    <n v="0"/>
    <n v="0"/>
    <x v="1"/>
    <s v="plays"/>
    <d v="2016-04-01T06:00:00"/>
    <x v="3930"/>
    <x v="144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x v="3911"/>
    <n v="1439350707"/>
    <b v="0"/>
    <n v="0"/>
    <b v="0"/>
    <s v="theater/plays"/>
    <n v="0"/>
    <n v="0"/>
    <x v="1"/>
    <s v="plays"/>
    <d v="2015-09-06T03:38:27"/>
    <x v="3931"/>
    <x v="3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x v="3912"/>
    <n v="1455508964"/>
    <b v="0"/>
    <n v="1"/>
    <b v="0"/>
    <s v="theater/plays"/>
    <n v="8.3333333333333332E-3"/>
    <n v="1"/>
    <x v="1"/>
    <s v="plays"/>
    <d v="2016-03-16T03:02:44"/>
    <x v="3932"/>
    <x v="2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x v="3913"/>
    <n v="1466205262"/>
    <b v="0"/>
    <n v="12"/>
    <b v="0"/>
    <s v="theater/plays"/>
    <n v="15.742857142857142"/>
    <n v="91.833333333333329"/>
    <x v="1"/>
    <s v="plays"/>
    <d v="2016-07-17T00:43:00"/>
    <x v="3933"/>
    <x v="1443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x v="3914"/>
    <n v="1439827639"/>
    <b v="0"/>
    <n v="12"/>
    <b v="0"/>
    <s v="theater/plays"/>
    <n v="11"/>
    <n v="45.833333333333336"/>
    <x v="1"/>
    <s v="plays"/>
    <d v="2015-10-01T13:00:00"/>
    <x v="3934"/>
    <x v="144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x v="3915"/>
    <n v="1438789546"/>
    <b v="0"/>
    <n v="23"/>
    <b v="0"/>
    <s v="theater/plays"/>
    <n v="43.833333333333336"/>
    <n v="57.173913043478258"/>
    <x v="1"/>
    <s v="plays"/>
    <d v="2015-10-04T15:45:46"/>
    <x v="3935"/>
    <x v="14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x v="3916"/>
    <n v="1477981120"/>
    <b v="0"/>
    <n v="0"/>
    <b v="0"/>
    <s v="theater/plays"/>
    <n v="0"/>
    <n v="0"/>
    <x v="1"/>
    <s v="plays"/>
    <d v="2016-12-01T07:18:40"/>
    <x v="3936"/>
    <x v="13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x v="3917"/>
    <n v="1465830560"/>
    <b v="0"/>
    <n v="10"/>
    <b v="0"/>
    <s v="theater/plays"/>
    <n v="86.135181975736558"/>
    <n v="248.5"/>
    <x v="1"/>
    <s v="plays"/>
    <d v="2016-07-11T15:09:20"/>
    <x v="3937"/>
    <x v="274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x v="3918"/>
    <n v="1432763054"/>
    <b v="0"/>
    <n v="5"/>
    <b v="0"/>
    <s v="theater/plays"/>
    <n v="12.196620583717358"/>
    <n v="79.400000000000006"/>
    <x v="1"/>
    <s v="plays"/>
    <d v="2015-06-27T21:44:14"/>
    <x v="3938"/>
    <x v="106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x v="3919"/>
    <n v="1412328979"/>
    <b v="0"/>
    <n v="1"/>
    <b v="0"/>
    <s v="theater/plays"/>
    <n v="0.1"/>
    <n v="5"/>
    <x v="1"/>
    <s v="plays"/>
    <d v="2014-10-07T04:30:00"/>
    <x v="3939"/>
    <x v="1445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x v="3920"/>
    <n v="1416311351"/>
    <b v="0"/>
    <n v="2"/>
    <b v="0"/>
    <s v="theater/plays"/>
    <n v="0.22"/>
    <n v="5.5"/>
    <x v="1"/>
    <s v="plays"/>
    <d v="2015-01-02T11:49:11"/>
    <x v="3940"/>
    <x v="2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x v="3921"/>
    <n v="1414505137"/>
    <b v="0"/>
    <n v="2"/>
    <b v="0"/>
    <s v="theater/plays"/>
    <n v="0.90909090909090906"/>
    <n v="25"/>
    <x v="1"/>
    <s v="plays"/>
    <d v="2014-11-25T01:00:00"/>
    <x v="3941"/>
    <x v="1446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x v="3922"/>
    <n v="1429306914"/>
    <b v="0"/>
    <n v="0"/>
    <b v="0"/>
    <s v="theater/plays"/>
    <n v="0"/>
    <n v="0"/>
    <x v="1"/>
    <s v="plays"/>
    <d v="2015-06-16T21:41:54"/>
    <x v="3942"/>
    <x v="1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x v="3923"/>
    <n v="1443811268"/>
    <b v="0"/>
    <n v="13"/>
    <b v="0"/>
    <s v="theater/plays"/>
    <n v="35.64"/>
    <n v="137.07692307692307"/>
    <x v="1"/>
    <s v="plays"/>
    <d v="2015-11-02T16:50:00"/>
    <x v="3943"/>
    <x v="1447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x v="3924"/>
    <n v="1438098875"/>
    <b v="0"/>
    <n v="0"/>
    <b v="0"/>
    <s v="theater/plays"/>
    <n v="0"/>
    <n v="0"/>
    <x v="1"/>
    <s v="plays"/>
    <d v="2015-08-27T15:54:35"/>
    <x v="3944"/>
    <x v="1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x v="3925"/>
    <n v="1429125268"/>
    <b v="0"/>
    <n v="1"/>
    <b v="0"/>
    <s v="theater/plays"/>
    <n v="0.25"/>
    <n v="5"/>
    <x v="1"/>
    <s v="plays"/>
    <d v="2015-05-15T19:14:28"/>
    <x v="3945"/>
    <x v="1"/>
  </r>
  <r>
    <n v="3946"/>
    <s v="DR. Mecurio's Mythical Marvels &amp; Beastiry"/>
    <s v="Dr. Mecurio's is an original work of fantasy designed and written for the stage."/>
    <x v="12"/>
    <n v="195"/>
    <x v="2"/>
    <s v="US"/>
    <s v="USD"/>
    <x v="3926"/>
    <n v="1422388822"/>
    <b v="0"/>
    <n v="5"/>
    <b v="0"/>
    <s v="theater/plays"/>
    <n v="3.25"/>
    <n v="39"/>
    <x v="1"/>
    <s v="plays"/>
    <d v="2015-02-28T08:00:00"/>
    <x v="3946"/>
    <x v="1448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x v="3927"/>
    <n v="1472786744"/>
    <b v="0"/>
    <n v="2"/>
    <b v="0"/>
    <s v="theater/plays"/>
    <n v="3.3666666666666663"/>
    <n v="50.5"/>
    <x v="1"/>
    <s v="plays"/>
    <d v="2016-10-02T03:25:44"/>
    <x v="3947"/>
    <x v="1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x v="3928"/>
    <n v="1404892123"/>
    <b v="0"/>
    <n v="0"/>
    <b v="0"/>
    <s v="theater/plays"/>
    <n v="0"/>
    <n v="0"/>
    <x v="1"/>
    <s v="plays"/>
    <d v="2014-09-07T07:48:43"/>
    <x v="3948"/>
    <x v="14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x v="3929"/>
    <n v="1421031221"/>
    <b v="0"/>
    <n v="32"/>
    <b v="0"/>
    <s v="theater/plays"/>
    <n v="15.770000000000001"/>
    <n v="49.28125"/>
    <x v="1"/>
    <s v="plays"/>
    <d v="2015-02-11T02:53:41"/>
    <x v="3949"/>
    <x v="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x v="3930"/>
    <n v="1457628680"/>
    <b v="0"/>
    <n v="1"/>
    <b v="0"/>
    <s v="theater/plays"/>
    <n v="0.625"/>
    <n v="25"/>
    <x v="1"/>
    <s v="plays"/>
    <d v="2016-04-08T18:35:00"/>
    <x v="3950"/>
    <x v="1449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x v="3931"/>
    <n v="1457120942"/>
    <b v="0"/>
    <n v="1"/>
    <b v="0"/>
    <s v="theater/plays"/>
    <n v="5.0000000000000001E-4"/>
    <n v="1"/>
    <x v="1"/>
    <s v="plays"/>
    <d v="2016-05-03T18:49:02"/>
    <x v="3951"/>
    <x v="8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x v="3932"/>
    <n v="1440701890"/>
    <b v="0"/>
    <n v="1"/>
    <b v="0"/>
    <s v="theater/plays"/>
    <n v="9.6153846153846159E-2"/>
    <n v="25"/>
    <x v="1"/>
    <s v="plays"/>
    <d v="2015-10-26T18:58:10"/>
    <x v="3952"/>
    <x v="14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x v="3933"/>
    <n v="1467162586"/>
    <b v="0"/>
    <n v="0"/>
    <b v="0"/>
    <s v="theater/plays"/>
    <n v="0"/>
    <n v="0"/>
    <x v="1"/>
    <s v="plays"/>
    <d v="2016-07-29T23:29:00"/>
    <x v="3953"/>
    <x v="145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x v="3934"/>
    <n v="1400168264"/>
    <b v="0"/>
    <n v="0"/>
    <b v="0"/>
    <s v="theater/plays"/>
    <n v="0"/>
    <n v="0"/>
    <x v="1"/>
    <s v="plays"/>
    <d v="2014-07-14T15:37:44"/>
    <x v="3954"/>
    <x v="1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x v="3935"/>
    <n v="1446150141"/>
    <b v="0"/>
    <n v="8"/>
    <b v="0"/>
    <s v="theater/plays"/>
    <n v="24.285714285714285"/>
    <n v="53.125"/>
    <x v="1"/>
    <s v="plays"/>
    <d v="2015-11-28T21:22:21"/>
    <x v="3955"/>
    <x v="174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x v="3936"/>
    <n v="1459203727"/>
    <b v="0"/>
    <n v="0"/>
    <b v="0"/>
    <s v="theater/plays"/>
    <n v="0"/>
    <n v="0"/>
    <x v="1"/>
    <s v="plays"/>
    <d v="2016-04-25T00:20:00"/>
    <x v="3956"/>
    <x v="1451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x v="3937"/>
    <n v="1464045954"/>
    <b v="0"/>
    <n v="1"/>
    <b v="0"/>
    <s v="theater/plays"/>
    <n v="2.5000000000000001E-2"/>
    <n v="7"/>
    <x v="1"/>
    <s v="plays"/>
    <d v="2016-07-08T23:25:54"/>
    <x v="3957"/>
    <x v="29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x v="3938"/>
    <n v="1403822912"/>
    <b v="0"/>
    <n v="16"/>
    <b v="0"/>
    <s v="theater/plays"/>
    <n v="32.049999999999997"/>
    <n v="40.0625"/>
    <x v="1"/>
    <s v="plays"/>
    <d v="2014-08-02T14:00:00"/>
    <x v="3958"/>
    <x v="1452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x v="3939"/>
    <n v="1409338556"/>
    <b v="0"/>
    <n v="12"/>
    <b v="0"/>
    <s v="theater/plays"/>
    <n v="24.333333333333336"/>
    <n v="24.333333333333332"/>
    <x v="1"/>
    <s v="plays"/>
    <d v="2014-09-28T18:55:56"/>
    <x v="3959"/>
    <x v="1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x v="3940"/>
    <n v="1449260256"/>
    <b v="0"/>
    <n v="4"/>
    <b v="0"/>
    <s v="theater/plays"/>
    <n v="1.5"/>
    <n v="11.25"/>
    <x v="1"/>
    <s v="plays"/>
    <d v="2016-01-03T20:17:36"/>
    <x v="3960"/>
    <x v="1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x v="3941"/>
    <n v="1397683410"/>
    <b v="0"/>
    <n v="2"/>
    <b v="0"/>
    <s v="theater/plays"/>
    <n v="0.42"/>
    <n v="10.5"/>
    <x v="1"/>
    <s v="plays"/>
    <d v="2014-05-08T21:23:30"/>
    <x v="3961"/>
    <x v="35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x v="3942"/>
    <n v="1446562494"/>
    <b v="0"/>
    <n v="3"/>
    <b v="0"/>
    <s v="theater/plays"/>
    <n v="3.214285714285714"/>
    <n v="15"/>
    <x v="1"/>
    <s v="plays"/>
    <d v="2015-11-28T14:54:54"/>
    <x v="3962"/>
    <x v="3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x v="3943"/>
    <n v="1445226117"/>
    <b v="0"/>
    <n v="0"/>
    <b v="0"/>
    <s v="theater/plays"/>
    <n v="0"/>
    <n v="0"/>
    <x v="1"/>
    <s v="plays"/>
    <d v="2015-11-18T04:41:57"/>
    <x v="3963"/>
    <x v="13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x v="3944"/>
    <n v="1424279986"/>
    <b v="0"/>
    <n v="3"/>
    <b v="0"/>
    <s v="theater/plays"/>
    <n v="6.3"/>
    <n v="42"/>
    <x v="1"/>
    <s v="plays"/>
    <d v="2015-04-19T16:19:46"/>
    <x v="3964"/>
    <x v="82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x v="3945"/>
    <n v="1455428380"/>
    <b v="0"/>
    <n v="4"/>
    <b v="0"/>
    <s v="theater/plays"/>
    <n v="14.249999999999998"/>
    <n v="71.25"/>
    <x v="1"/>
    <s v="plays"/>
    <d v="2016-04-14T04:39:40"/>
    <x v="3965"/>
    <x v="206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x v="3946"/>
    <n v="1402506278"/>
    <b v="0"/>
    <n v="2"/>
    <b v="0"/>
    <s v="theater/plays"/>
    <n v="0.6"/>
    <n v="22.5"/>
    <x v="1"/>
    <s v="plays"/>
    <d v="2014-07-24T02:59:00"/>
    <x v="3966"/>
    <x v="145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x v="3947"/>
    <n v="1486191507"/>
    <b v="0"/>
    <n v="10"/>
    <b v="0"/>
    <s v="theater/plays"/>
    <n v="24.117647058823529"/>
    <n v="41"/>
    <x v="1"/>
    <s v="plays"/>
    <d v="2017-03-06T06:58:27"/>
    <x v="396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x v="3948"/>
    <n v="1458761673"/>
    <b v="0"/>
    <n v="11"/>
    <b v="0"/>
    <s v="theater/plays"/>
    <n v="10.54"/>
    <n v="47.909090909090907"/>
    <x v="1"/>
    <s v="plays"/>
    <d v="2016-05-22T19:34:33"/>
    <x v="3968"/>
    <x v="14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x v="3949"/>
    <n v="1471638646"/>
    <b v="0"/>
    <n v="6"/>
    <b v="0"/>
    <s v="theater/plays"/>
    <n v="7.4690265486725664"/>
    <n v="35.166666666666664"/>
    <x v="1"/>
    <s v="plays"/>
    <d v="2016-08-29T03:55:00"/>
    <x v="3969"/>
    <x v="1454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x v="3950"/>
    <n v="1458333811"/>
    <b v="0"/>
    <n v="2"/>
    <b v="0"/>
    <s v="theater/plays"/>
    <n v="7.3333333333333334E-2"/>
    <n v="5.5"/>
    <x v="1"/>
    <s v="plays"/>
    <d v="2016-04-17T20:43:31"/>
    <x v="3970"/>
    <x v="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x v="3951"/>
    <n v="1403355126"/>
    <b v="0"/>
    <n v="6"/>
    <b v="0"/>
    <s v="theater/plays"/>
    <n v="0.97142857142857131"/>
    <n v="22.666666666666668"/>
    <x v="1"/>
    <s v="plays"/>
    <d v="2014-07-21T12:52:06"/>
    <x v="3971"/>
    <x v="1"/>
  </r>
  <r>
    <n v="3972"/>
    <s v="Valkyrie Theatre Company"/>
    <s v="We're a horror based theatre company in Oklahoma City beginning our first season of shows."/>
    <x v="28"/>
    <n v="211"/>
    <x v="2"/>
    <s v="US"/>
    <s v="USD"/>
    <x v="3952"/>
    <n v="1418002634"/>
    <b v="0"/>
    <n v="8"/>
    <b v="0"/>
    <s v="theater/plays"/>
    <n v="21.099999999999998"/>
    <n v="26.375"/>
    <x v="1"/>
    <s v="plays"/>
    <d v="2015-02-06T01:37:14"/>
    <x v="3972"/>
    <x v="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x v="3953"/>
    <n v="1460219110"/>
    <b v="0"/>
    <n v="37"/>
    <b v="0"/>
    <s v="theater/plays"/>
    <n v="78.100000000000009"/>
    <n v="105.54054054054055"/>
    <x v="1"/>
    <s v="plays"/>
    <d v="2016-05-09T04:00:00"/>
    <x v="3973"/>
    <x v="1455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x v="3954"/>
    <n v="1462280848"/>
    <b v="0"/>
    <n v="11"/>
    <b v="0"/>
    <s v="theater/plays"/>
    <n v="32"/>
    <n v="29.09090909090909"/>
    <x v="1"/>
    <s v="plays"/>
    <d v="2016-06-02T13:07:28"/>
    <x v="3974"/>
    <x v="1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x v="3955"/>
    <n v="1465850898"/>
    <b v="0"/>
    <n v="0"/>
    <b v="0"/>
    <s v="theater/plays"/>
    <n v="0"/>
    <n v="0"/>
    <x v="1"/>
    <s v="plays"/>
    <d v="2016-07-13T20:48:18"/>
    <x v="3975"/>
    <x v="1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x v="3956"/>
    <n v="1405024561"/>
    <b v="0"/>
    <n v="10"/>
    <b v="0"/>
    <s v="theater/plays"/>
    <n v="47.692307692307693"/>
    <n v="62"/>
    <x v="1"/>
    <s v="plays"/>
    <d v="2014-08-01T07:00:00"/>
    <x v="3976"/>
    <x v="145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x v="3957"/>
    <n v="1466621732"/>
    <b v="0"/>
    <n v="6"/>
    <b v="0"/>
    <s v="theater/plays"/>
    <n v="1.4500000000000002"/>
    <n v="217.5"/>
    <x v="1"/>
    <s v="plays"/>
    <d v="2016-07-22T18:55:32"/>
    <x v="3977"/>
    <x v="1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x v="3958"/>
    <n v="1417533953"/>
    <b v="0"/>
    <n v="8"/>
    <b v="0"/>
    <s v="theater/plays"/>
    <n v="10.7"/>
    <n v="26.75"/>
    <x v="1"/>
    <s v="plays"/>
    <d v="2015-01-31T15:25:53"/>
    <x v="3978"/>
    <x v="14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x v="3959"/>
    <n v="1425678057"/>
    <b v="0"/>
    <n v="6"/>
    <b v="0"/>
    <s v="theater/plays"/>
    <n v="1.8333333333333333"/>
    <n v="18.333333333333332"/>
    <x v="1"/>
    <s v="plays"/>
    <d v="2015-03-29T20:00:00"/>
    <x v="3979"/>
    <x v="1457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x v="3960"/>
    <n v="1401978147"/>
    <b v="0"/>
    <n v="7"/>
    <b v="0"/>
    <s v="theater/plays"/>
    <n v="18"/>
    <n v="64.285714285714292"/>
    <x v="1"/>
    <s v="plays"/>
    <d v="2014-07-05T14:22:27"/>
    <x v="3980"/>
    <x v="1"/>
  </r>
  <r>
    <n v="3981"/>
    <s v="BEIRUT, LADY OF LEBANON"/>
    <s v="A Theatrical Production Celebrating the Lebanese Culture and the Human Spirit in Time of War."/>
    <x v="11"/>
    <n v="1225"/>
    <x v="2"/>
    <s v="US"/>
    <s v="USD"/>
    <x v="3961"/>
    <n v="1463545149"/>
    <b v="0"/>
    <n v="7"/>
    <b v="0"/>
    <s v="theater/plays"/>
    <n v="4.083333333333333"/>
    <n v="175"/>
    <x v="1"/>
    <s v="plays"/>
    <d v="2016-07-17T04:19:09"/>
    <x v="3981"/>
    <x v="14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x v="3962"/>
    <n v="1431113180"/>
    <b v="0"/>
    <n v="5"/>
    <b v="0"/>
    <s v="theater/plays"/>
    <n v="20"/>
    <n v="34"/>
    <x v="1"/>
    <s v="plays"/>
    <d v="2015-07-07T19:26:20"/>
    <x v="3982"/>
    <x v="14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x v="3963"/>
    <n v="1397854356"/>
    <b v="0"/>
    <n v="46"/>
    <b v="0"/>
    <s v="theater/plays"/>
    <n v="34.802513464991023"/>
    <n v="84.282608695652172"/>
    <x v="1"/>
    <s v="plays"/>
    <d v="2014-05-20T06:59:00"/>
    <x v="3983"/>
    <x v="1458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x v="3964"/>
    <n v="1412809644"/>
    <b v="0"/>
    <n v="10"/>
    <b v="0"/>
    <s v="theater/plays"/>
    <n v="6.3333333333333339"/>
    <n v="9.5"/>
    <x v="1"/>
    <s v="plays"/>
    <d v="2014-11-08T00:00:00"/>
    <x v="3984"/>
    <x v="145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x v="3965"/>
    <n v="1454173120"/>
    <b v="0"/>
    <n v="19"/>
    <b v="0"/>
    <s v="theater/plays"/>
    <n v="32.049999999999997"/>
    <n v="33.736842105263158"/>
    <x v="1"/>
    <s v="plays"/>
    <d v="2016-02-20T21:05:00"/>
    <x v="3985"/>
    <x v="146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x v="3966"/>
    <n v="1460034594"/>
    <b v="0"/>
    <n v="13"/>
    <b v="0"/>
    <s v="theater/plays"/>
    <n v="9.76"/>
    <n v="37.53846153846154"/>
    <x v="1"/>
    <s v="plays"/>
    <d v="2016-05-06T13:04:00"/>
    <x v="3986"/>
    <x v="1461"/>
  </r>
  <r>
    <n v="3987"/>
    <s v="Write Now 5"/>
    <s v="Write Now 5 is a new writing festival in south east London promoting new work from emerging playwrights."/>
    <x v="44"/>
    <n v="151"/>
    <x v="2"/>
    <s v="GB"/>
    <s v="GBP"/>
    <x v="3967"/>
    <n v="1399414290"/>
    <b v="0"/>
    <n v="13"/>
    <b v="0"/>
    <s v="theater/plays"/>
    <n v="37.75"/>
    <n v="11.615384615384615"/>
    <x v="1"/>
    <s v="plays"/>
    <d v="2014-05-16T22:11:30"/>
    <x v="3987"/>
    <x v="2"/>
  </r>
  <r>
    <n v="3988"/>
    <s v="Folk-Tales: What Stories Do Your Folks Tell?"/>
    <s v="An evening of of stories based both in myth and truth."/>
    <x v="15"/>
    <n v="32"/>
    <x v="2"/>
    <s v="US"/>
    <s v="USD"/>
    <x v="3968"/>
    <n v="1439517413"/>
    <b v="0"/>
    <n v="4"/>
    <b v="0"/>
    <s v="theater/plays"/>
    <n v="2.1333333333333333"/>
    <n v="8"/>
    <x v="1"/>
    <s v="plays"/>
    <d v="2015-08-29T01:56:53"/>
    <x v="3988"/>
    <x v="2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x v="3969"/>
    <n v="1444413581"/>
    <b v="0"/>
    <n v="0"/>
    <b v="0"/>
    <s v="theater/plays"/>
    <n v="0"/>
    <n v="0"/>
    <x v="1"/>
    <s v="plays"/>
    <d v="2015-11-08T18:59:41"/>
    <x v="3989"/>
    <x v="13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x v="3970"/>
    <n v="1454342893"/>
    <b v="0"/>
    <n v="3"/>
    <b v="0"/>
    <s v="theater/plays"/>
    <n v="4.1818181818181817"/>
    <n v="23"/>
    <x v="1"/>
    <s v="plays"/>
    <d v="2016-03-02T16:08:13"/>
    <x v="3990"/>
    <x v="1"/>
  </r>
  <r>
    <n v="3991"/>
    <s v="NTACTheatre - North Texas Actor's Collaborative Theatre"/>
    <s v="North Texas first actor-driven theatre company needs your help"/>
    <x v="2"/>
    <n v="100"/>
    <x v="2"/>
    <s v="US"/>
    <s v="USD"/>
    <x v="3971"/>
    <n v="1430494082"/>
    <b v="0"/>
    <n v="1"/>
    <b v="0"/>
    <s v="theater/plays"/>
    <n v="20"/>
    <n v="100"/>
    <x v="1"/>
    <s v="plays"/>
    <d v="2015-05-31T15:28:02"/>
    <x v="3991"/>
    <x v="1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x v="3972"/>
    <n v="1444689259"/>
    <b v="0"/>
    <n v="9"/>
    <b v="0"/>
    <s v="theater/plays"/>
    <n v="5.41"/>
    <n v="60.111111111111114"/>
    <x v="1"/>
    <s v="plays"/>
    <d v="2015-12-11T23:34:19"/>
    <x v="3992"/>
    <x v="42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x v="3973"/>
    <n v="1428957912"/>
    <b v="0"/>
    <n v="1"/>
    <b v="0"/>
    <s v="theater/plays"/>
    <n v="6.0000000000000001E-3"/>
    <n v="3"/>
    <x v="1"/>
    <s v="plays"/>
    <d v="2015-05-13T20:45:12"/>
    <x v="3993"/>
    <x v="1"/>
  </r>
  <r>
    <n v="3994"/>
    <s v="Poles Apart - A Play in 2 Acts"/>
    <s v="Is Henson willing to dare risk a theatrical speaking tour of his North Pole adventures...and more?"/>
    <x v="13"/>
    <n v="5"/>
    <x v="2"/>
    <s v="US"/>
    <s v="USD"/>
    <x v="3974"/>
    <n v="1403169690"/>
    <b v="0"/>
    <n v="1"/>
    <b v="0"/>
    <s v="theater/plays"/>
    <n v="0.25"/>
    <n v="5"/>
    <x v="1"/>
    <s v="plays"/>
    <d v="2014-07-19T09:21:30"/>
    <x v="3994"/>
    <x v="1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x v="3975"/>
    <n v="1421339077"/>
    <b v="0"/>
    <n v="4"/>
    <b v="0"/>
    <s v="theater/plays"/>
    <n v="35"/>
    <n v="17.5"/>
    <x v="1"/>
    <s v="plays"/>
    <d v="2015-02-14T11:27:00"/>
    <x v="3995"/>
    <x v="1462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x v="3976"/>
    <n v="1415341464"/>
    <b v="0"/>
    <n v="17"/>
    <b v="0"/>
    <s v="theater/plays"/>
    <n v="16.566666666666666"/>
    <n v="29.235294117647058"/>
    <x v="1"/>
    <s v="plays"/>
    <d v="2014-11-20T16:04:00"/>
    <x v="3996"/>
    <x v="146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x v="3977"/>
    <n v="1425633821"/>
    <b v="0"/>
    <n v="0"/>
    <b v="0"/>
    <s v="theater/plays"/>
    <n v="0"/>
    <n v="0"/>
    <x v="1"/>
    <s v="plays"/>
    <d v="2015-04-05T08:23:41"/>
    <x v="3997"/>
    <x v="22"/>
  </r>
  <r>
    <n v="3998"/>
    <s v="Forsaken Angels-A New Play"/>
    <s v="Forsaken Angels, a powerful new play by William Leary, author of DCMTA's Best Of 2014 Play Masquerade."/>
    <x v="21"/>
    <n v="715"/>
    <x v="2"/>
    <s v="US"/>
    <s v="USD"/>
    <x v="3978"/>
    <n v="1424992026"/>
    <b v="0"/>
    <n v="12"/>
    <b v="0"/>
    <s v="theater/plays"/>
    <n v="57.199999999999996"/>
    <n v="59.583333333333336"/>
    <x v="1"/>
    <s v="plays"/>
    <d v="2015-03-28T22:07:06"/>
    <x v="3998"/>
    <x v="22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x v="3979"/>
    <n v="1406058798"/>
    <b v="0"/>
    <n v="14"/>
    <b v="0"/>
    <s v="theater/plays"/>
    <n v="16.514285714285716"/>
    <n v="82.571428571428569"/>
    <x v="1"/>
    <s v="plays"/>
    <d v="2014-08-31T19:51:49"/>
    <x v="3999"/>
    <x v="1464"/>
  </r>
  <r>
    <n v="4000"/>
    <s v="The Escorts"/>
    <s v="An Enticing Trip into the World of Assisted Dying"/>
    <x v="6"/>
    <n v="10"/>
    <x v="2"/>
    <s v="US"/>
    <s v="USD"/>
    <x v="3980"/>
    <n v="1457450958"/>
    <b v="0"/>
    <n v="1"/>
    <b v="0"/>
    <s v="theater/plays"/>
    <n v="0.125"/>
    <n v="10"/>
    <x v="1"/>
    <s v="plays"/>
    <d v="2016-05-07T14:29:18"/>
    <x v="4000"/>
    <x v="10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x v="1748"/>
    <n v="1486681708"/>
    <b v="0"/>
    <n v="14"/>
    <b v="0"/>
    <s v="theater/plays"/>
    <n v="37.75"/>
    <n v="32.357142857142854"/>
    <x v="1"/>
    <s v="plays"/>
    <d v="2017-03-01T19:00:00"/>
    <x v="4001"/>
    <x v="1465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x v="3981"/>
    <n v="1409187761"/>
    <b v="0"/>
    <n v="4"/>
    <b v="0"/>
    <s v="theater/plays"/>
    <n v="1.8399999999999999"/>
    <n v="5.75"/>
    <x v="1"/>
    <s v="plays"/>
    <d v="2014-09-27T01:02:41"/>
    <x v="4002"/>
    <x v="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x v="3982"/>
    <n v="1421417147"/>
    <b v="0"/>
    <n v="2"/>
    <b v="0"/>
    <s v="theater/plays"/>
    <n v="10.050000000000001"/>
    <n v="100.5"/>
    <x v="1"/>
    <s v="plays"/>
    <d v="2015-02-15T14:05:47"/>
    <x v="4003"/>
    <x v="1"/>
  </r>
  <r>
    <n v="4004"/>
    <s v="South Florida Tours"/>
    <s v="Help Launch The Queen Into South Florida!"/>
    <x v="2"/>
    <n v="1"/>
    <x v="2"/>
    <s v="US"/>
    <s v="USD"/>
    <x v="3983"/>
    <n v="1410148457"/>
    <b v="0"/>
    <n v="1"/>
    <b v="0"/>
    <s v="theater/plays"/>
    <n v="0.2"/>
    <n v="1"/>
    <x v="1"/>
    <s v="plays"/>
    <d v="2014-10-08T03:54:17"/>
    <x v="4004"/>
    <x v="1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x v="3984"/>
    <n v="1408648985"/>
    <b v="0"/>
    <n v="2"/>
    <b v="0"/>
    <s v="theater/plays"/>
    <n v="1.3333333333333335"/>
    <n v="20"/>
    <x v="1"/>
    <s v="plays"/>
    <d v="2014-10-20T19:23:05"/>
    <x v="4005"/>
    <x v="14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x v="3985"/>
    <n v="1453487587"/>
    <b v="0"/>
    <n v="1"/>
    <b v="0"/>
    <s v="theater/plays"/>
    <n v="6.6666666666666671E-3"/>
    <n v="2"/>
    <x v="1"/>
    <s v="plays"/>
    <d v="2016-02-16T18:33:07"/>
    <x v="4006"/>
    <x v="36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x v="3986"/>
    <n v="1406572381"/>
    <b v="0"/>
    <n v="1"/>
    <b v="0"/>
    <s v="theater/plays"/>
    <n v="0.25"/>
    <n v="5"/>
    <x v="1"/>
    <s v="plays"/>
    <d v="2014-08-26T16:28:00"/>
    <x v="4007"/>
    <x v="146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x v="3987"/>
    <n v="1435014507"/>
    <b v="0"/>
    <n v="4"/>
    <b v="0"/>
    <s v="theater/plays"/>
    <n v="6"/>
    <n v="15"/>
    <x v="1"/>
    <s v="plays"/>
    <d v="2015-07-22T23:08:27"/>
    <x v="4008"/>
    <x v="1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x v="3988"/>
    <n v="1406825360"/>
    <b v="0"/>
    <n v="3"/>
    <b v="0"/>
    <s v="theater/plays"/>
    <n v="3.8860103626943006"/>
    <n v="25"/>
    <x v="1"/>
    <s v="plays"/>
    <d v="2014-09-09T16:49:20"/>
    <x v="4009"/>
    <x v="4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x v="3989"/>
    <n v="1412879366"/>
    <b v="0"/>
    <n v="38"/>
    <b v="0"/>
    <s v="theater/plays"/>
    <n v="24.194444444444443"/>
    <n v="45.842105263157897"/>
    <x v="1"/>
    <s v="plays"/>
    <d v="2014-10-26T18:29:26"/>
    <x v="4010"/>
    <x v="644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x v="3990"/>
    <n v="1419858278"/>
    <b v="0"/>
    <n v="4"/>
    <b v="0"/>
    <s v="theater/plays"/>
    <n v="7.6"/>
    <n v="4.75"/>
    <x v="1"/>
    <s v="plays"/>
    <d v="2015-01-28T13:04:38"/>
    <x v="4011"/>
    <x v="1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x v="3991"/>
    <n v="1427979849"/>
    <b v="0"/>
    <n v="0"/>
    <b v="0"/>
    <s v="theater/plays"/>
    <n v="0"/>
    <n v="0"/>
    <x v="1"/>
    <s v="plays"/>
    <d v="2015-05-02T13:04:09"/>
    <x v="4012"/>
    <x v="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x v="3992"/>
    <n v="1421478823"/>
    <b v="0"/>
    <n v="2"/>
    <b v="0"/>
    <s v="theater/plays"/>
    <n v="1.3"/>
    <n v="13"/>
    <x v="1"/>
    <s v="plays"/>
    <d v="2015-02-16T07:13:43"/>
    <x v="4013"/>
    <x v="1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x v="3993"/>
    <n v="1455861269"/>
    <b v="0"/>
    <n v="0"/>
    <b v="0"/>
    <s v="theater/plays"/>
    <n v="0"/>
    <n v="0"/>
    <x v="1"/>
    <s v="plays"/>
    <d v="2016-03-05T05:54:29"/>
    <x v="4014"/>
    <x v="20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x v="3994"/>
    <n v="1434739463"/>
    <b v="0"/>
    <n v="1"/>
    <b v="0"/>
    <s v="theater/plays"/>
    <n v="1.4285714285714287E-2"/>
    <n v="1"/>
    <x v="1"/>
    <s v="plays"/>
    <d v="2015-07-19T18:44:23"/>
    <x v="4015"/>
    <x v="1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x v="3995"/>
    <n v="1408395400"/>
    <b v="0"/>
    <n v="7"/>
    <b v="0"/>
    <s v="theater/plays"/>
    <n v="14.000000000000002"/>
    <n v="10"/>
    <x v="1"/>
    <s v="plays"/>
    <d v="2014-09-17T20:56:40"/>
    <x v="4016"/>
    <x v="1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x v="3996"/>
    <n v="1407254874"/>
    <b v="0"/>
    <n v="2"/>
    <b v="0"/>
    <s v="theater/plays"/>
    <n v="1.05"/>
    <n v="52.5"/>
    <x v="1"/>
    <s v="plays"/>
    <d v="2014-09-04T16:07:54"/>
    <x v="4017"/>
    <x v="1"/>
  </r>
  <r>
    <n v="4018"/>
    <s v="Time Please Fringe"/>
    <s v="Funding for a production of Time Please at the Brighton Fringe 2017... and beyond."/>
    <x v="15"/>
    <n v="130"/>
    <x v="2"/>
    <s v="GB"/>
    <s v="GBP"/>
    <x v="3997"/>
    <n v="1473285108"/>
    <b v="0"/>
    <n v="4"/>
    <b v="0"/>
    <s v="theater/plays"/>
    <n v="8.6666666666666679"/>
    <n v="32.5"/>
    <x v="1"/>
    <s v="plays"/>
    <d v="2016-10-07T21:51:48"/>
    <x v="4018"/>
    <x v="1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x v="3998"/>
    <n v="1455725596"/>
    <b v="0"/>
    <n v="4"/>
    <b v="0"/>
    <s v="theater/plays"/>
    <n v="0.82857142857142851"/>
    <n v="7.25"/>
    <x v="1"/>
    <s v="plays"/>
    <d v="2016-04-15T16:28:00"/>
    <x v="4019"/>
    <x v="1467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x v="3999"/>
    <n v="1424579699"/>
    <b v="0"/>
    <n v="3"/>
    <b v="0"/>
    <s v="theater/plays"/>
    <n v="16.666666666666664"/>
    <n v="33.333333333333336"/>
    <x v="1"/>
    <s v="plays"/>
    <d v="2015-03-24T03:34:59"/>
    <x v="4020"/>
    <x v="70"/>
  </r>
  <r>
    <n v="4021"/>
    <s v="Angels in Houston"/>
    <s v="Help a group of actors end bigotry in Houston, TX by supporting a  full production of Angels in America."/>
    <x v="36"/>
    <n v="125"/>
    <x v="2"/>
    <s v="US"/>
    <s v="USD"/>
    <x v="4000"/>
    <n v="1409176358"/>
    <b v="0"/>
    <n v="2"/>
    <b v="0"/>
    <s v="theater/plays"/>
    <n v="0.83333333333333337"/>
    <n v="62.5"/>
    <x v="1"/>
    <s v="plays"/>
    <d v="2014-10-26T21:52:38"/>
    <x v="4021"/>
    <x v="14"/>
  </r>
  <r>
    <n v="4022"/>
    <s v="The Merchant of Venice as Shakespeare Heard It"/>
    <s v="Help us produce a video of the first Original Pronunciation Merchant of Venice."/>
    <x v="102"/>
    <n v="12521"/>
    <x v="2"/>
    <s v="US"/>
    <s v="USD"/>
    <x v="4001"/>
    <n v="1418824867"/>
    <b v="0"/>
    <n v="197"/>
    <b v="0"/>
    <s v="theater/plays"/>
    <n v="69.561111111111103"/>
    <n v="63.558375634517766"/>
    <x v="1"/>
    <s v="plays"/>
    <d v="2015-02-01T02:54:00"/>
    <x v="4022"/>
    <x v="1468"/>
  </r>
  <r>
    <n v="4023"/>
    <s v="Forgive &amp; Forget"/>
    <s v="An original gospel stage play that explores the pain and hurt caused by those who struggle to forgive others!"/>
    <x v="39"/>
    <n v="0"/>
    <x v="2"/>
    <s v="US"/>
    <s v="USD"/>
    <x v="4002"/>
    <n v="1454975963"/>
    <b v="0"/>
    <n v="0"/>
    <b v="0"/>
    <s v="theater/plays"/>
    <n v="0"/>
    <n v="0"/>
    <x v="1"/>
    <s v="plays"/>
    <d v="2016-03-24T22:59:23"/>
    <x v="4023"/>
    <x v="511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x v="4003"/>
    <n v="1438445097"/>
    <b v="0"/>
    <n v="1"/>
    <b v="0"/>
    <s v="theater/plays"/>
    <n v="1.25"/>
    <n v="10"/>
    <x v="1"/>
    <s v="plays"/>
    <d v="2015-08-31T16:04:57"/>
    <x v="4024"/>
    <x v="1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x v="4004"/>
    <n v="1432705336"/>
    <b v="0"/>
    <n v="4"/>
    <b v="0"/>
    <s v="theater/plays"/>
    <n v="5"/>
    <n v="62.5"/>
    <x v="1"/>
    <s v="plays"/>
    <d v="2015-07-26T05:42:16"/>
    <x v="4025"/>
    <x v="14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x v="4005"/>
    <n v="1444059839"/>
    <b v="0"/>
    <n v="0"/>
    <b v="0"/>
    <s v="theater/plays"/>
    <n v="0"/>
    <n v="0"/>
    <x v="1"/>
    <s v="plays"/>
    <d v="2015-12-04T16:43:59"/>
    <x v="4026"/>
    <x v="97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x v="4006"/>
    <n v="1486077481"/>
    <b v="0"/>
    <n v="7"/>
    <b v="0"/>
    <s v="theater/plays"/>
    <n v="7.166666666666667"/>
    <n v="30.714285714285715"/>
    <x v="1"/>
    <s v="plays"/>
    <d v="2017-02-23T01:00:00"/>
    <x v="4027"/>
    <x v="1469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x v="4007"/>
    <n v="1399415500"/>
    <b v="0"/>
    <n v="11"/>
    <b v="0"/>
    <s v="theater/plays"/>
    <n v="28.050000000000004"/>
    <n v="51"/>
    <x v="1"/>
    <s v="plays"/>
    <d v="2014-06-05T22:31:40"/>
    <x v="4028"/>
    <x v="1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x v="4008"/>
    <n v="1447461370"/>
    <b v="0"/>
    <n v="0"/>
    <b v="0"/>
    <s v="theater/plays"/>
    <n v="0"/>
    <n v="0"/>
    <x v="1"/>
    <s v="plays"/>
    <d v="2015-12-14T00:36:10"/>
    <x v="4029"/>
    <x v="1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x v="4009"/>
    <n v="1452008599"/>
    <b v="0"/>
    <n v="6"/>
    <b v="0"/>
    <s v="theater/plays"/>
    <n v="16"/>
    <n v="66.666666666666671"/>
    <x v="1"/>
    <s v="plays"/>
    <d v="2016-02-03T18:49:00"/>
    <x v="4030"/>
    <x v="147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x v="4010"/>
    <n v="1414591364"/>
    <b v="0"/>
    <n v="0"/>
    <b v="0"/>
    <s v="theater/plays"/>
    <n v="0"/>
    <n v="0"/>
    <x v="1"/>
    <s v="plays"/>
    <d v="2014-12-18T15:02:44"/>
    <x v="4031"/>
    <x v="1471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x v="4011"/>
    <n v="1445023516"/>
    <b v="0"/>
    <n v="7"/>
    <b v="0"/>
    <s v="theater/plays"/>
    <n v="6.8287037037037033"/>
    <n v="59"/>
    <x v="1"/>
    <s v="plays"/>
    <d v="2015-12-15T20:25:16"/>
    <x v="4032"/>
    <x v="97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x v="4012"/>
    <n v="1472711224"/>
    <b v="0"/>
    <n v="94"/>
    <b v="0"/>
    <s v="theater/plays"/>
    <n v="25.698702928870294"/>
    <n v="65.340319148936175"/>
    <x v="1"/>
    <s v="plays"/>
    <d v="2016-10-02T09:00:00"/>
    <x v="4033"/>
    <x v="147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x v="4013"/>
    <n v="1425509050"/>
    <b v="0"/>
    <n v="2"/>
    <b v="0"/>
    <s v="theater/plays"/>
    <n v="1.4814814814814816"/>
    <n v="100"/>
    <x v="1"/>
    <s v="plays"/>
    <d v="2015-04-03T21:44:10"/>
    <x v="4034"/>
    <x v="22"/>
  </r>
  <r>
    <n v="4035"/>
    <s v="The Lost Boy"/>
    <s v="&quot;Stories are where you go to look for the truth of your own life.&quot; (Frank Delaney)"/>
    <x v="3"/>
    <n v="3685"/>
    <x v="2"/>
    <s v="US"/>
    <s v="USD"/>
    <x v="4014"/>
    <n v="1411333887"/>
    <b v="0"/>
    <n v="25"/>
    <b v="0"/>
    <s v="theater/plays"/>
    <n v="36.85"/>
    <n v="147.4"/>
    <x v="1"/>
    <s v="plays"/>
    <d v="2014-10-21T21:11:27"/>
    <x v="4035"/>
    <x v="1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x v="4015"/>
    <n v="1402784964"/>
    <b v="0"/>
    <n v="17"/>
    <b v="0"/>
    <s v="theater/plays"/>
    <n v="47.05"/>
    <n v="166.05882352941177"/>
    <x v="1"/>
    <s v="plays"/>
    <d v="2014-07-01T22:30:00"/>
    <x v="4036"/>
    <x v="147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x v="4016"/>
    <n v="1462585315"/>
    <b v="0"/>
    <n v="2"/>
    <b v="0"/>
    <s v="theater/plays"/>
    <n v="11.428571428571429"/>
    <n v="40"/>
    <x v="1"/>
    <s v="plays"/>
    <d v="2016-05-24T14:25:00"/>
    <x v="4037"/>
    <x v="1474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x v="4017"/>
    <n v="1408389010"/>
    <b v="0"/>
    <n v="4"/>
    <b v="0"/>
    <s v="theater/plays"/>
    <n v="12.04"/>
    <n v="75.25"/>
    <x v="1"/>
    <s v="plays"/>
    <d v="2014-10-17T19:10:10"/>
    <x v="4038"/>
    <x v="14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x v="4018"/>
    <n v="1446048367"/>
    <b v="0"/>
    <n v="5"/>
    <b v="0"/>
    <s v="theater/plays"/>
    <n v="60"/>
    <n v="60"/>
    <x v="1"/>
    <s v="plays"/>
    <d v="2015-12-01T05:59:00"/>
    <x v="4039"/>
    <x v="1475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x v="4019"/>
    <n v="1432100004"/>
    <b v="0"/>
    <n v="2"/>
    <b v="0"/>
    <s v="theater/plays"/>
    <n v="31.25"/>
    <n v="1250"/>
    <x v="1"/>
    <s v="plays"/>
    <d v="2015-07-18T03:00:00"/>
    <x v="4040"/>
    <x v="1476"/>
  </r>
  <r>
    <n v="4041"/>
    <s v="In the Land of Gold"/>
    <s v="A bold, colouful, vibrant play centred around the last remaining monarchy of Africa."/>
    <x v="10"/>
    <n v="21"/>
    <x v="2"/>
    <s v="GB"/>
    <s v="GBP"/>
    <x v="4020"/>
    <n v="1467976954"/>
    <b v="0"/>
    <n v="2"/>
    <b v="0"/>
    <s v="theater/plays"/>
    <n v="0.42"/>
    <n v="10.5"/>
    <x v="1"/>
    <s v="plays"/>
    <d v="2016-09-06T11:22:34"/>
    <x v="4041"/>
    <x v="14"/>
  </r>
  <r>
    <n v="4042"/>
    <s v="Messages"/>
    <s v="Acting group and production for inner city youth, about inner city youth. The problems and stuation that they see everyday."/>
    <x v="3"/>
    <n v="21"/>
    <x v="2"/>
    <s v="US"/>
    <s v="USD"/>
    <x v="4021"/>
    <n v="1419213664"/>
    <b v="0"/>
    <n v="3"/>
    <b v="0"/>
    <s v="theater/plays"/>
    <n v="0.21"/>
    <n v="7"/>
    <x v="1"/>
    <s v="plays"/>
    <d v="2015-01-20T19:16:00"/>
    <x v="4042"/>
    <x v="1477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x v="4022"/>
    <n v="1415228325"/>
    <b v="0"/>
    <n v="0"/>
    <b v="0"/>
    <s v="theater/plays"/>
    <n v="0"/>
    <n v="0"/>
    <x v="1"/>
    <s v="plays"/>
    <d v="2014-11-20T22:58:45"/>
    <x v="4043"/>
    <x v="20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x v="4023"/>
    <n v="1426050982"/>
    <b v="0"/>
    <n v="4"/>
    <b v="0"/>
    <s v="theater/plays"/>
    <n v="37.5"/>
    <n v="56.25"/>
    <x v="1"/>
    <s v="plays"/>
    <d v="2015-04-10T05:00:00"/>
    <x v="4044"/>
    <x v="1478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x v="4024"/>
    <n v="1406004589"/>
    <b v="0"/>
    <n v="1"/>
    <b v="0"/>
    <s v="theater/plays"/>
    <n v="0.02"/>
    <n v="1"/>
    <x v="1"/>
    <s v="plays"/>
    <d v="2014-08-21T04:49:49"/>
    <x v="4045"/>
    <x v="1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x v="4025"/>
    <n v="1411400210"/>
    <b v="0"/>
    <n v="12"/>
    <b v="0"/>
    <s v="theater/plays"/>
    <n v="8.2142857142857135"/>
    <n v="38.333333333333336"/>
    <x v="1"/>
    <s v="plays"/>
    <d v="2014-10-22T15:36:50"/>
    <x v="4046"/>
    <x v="1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x v="4026"/>
    <n v="1418862743"/>
    <b v="0"/>
    <n v="4"/>
    <b v="0"/>
    <s v="theater/plays"/>
    <n v="2.1999999999999997"/>
    <n v="27.5"/>
    <x v="1"/>
    <s v="plays"/>
    <d v="2015-01-11T01:00:00"/>
    <x v="4047"/>
    <x v="1479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x v="4027"/>
    <n v="1457352787"/>
    <b v="0"/>
    <n v="91"/>
    <b v="0"/>
    <s v="theater/plays"/>
    <n v="17.652941176470588"/>
    <n v="32.978021978021978"/>
    <x v="1"/>
    <s v="plays"/>
    <d v="2016-04-11T11:13:07"/>
    <x v="4048"/>
    <x v="863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x v="4028"/>
    <n v="1434322815"/>
    <b v="0"/>
    <n v="1"/>
    <b v="0"/>
    <s v="theater/plays"/>
    <n v="0.08"/>
    <n v="16"/>
    <x v="1"/>
    <s v="plays"/>
    <d v="2015-07-14T23:00:15"/>
    <x v="4049"/>
    <x v="1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x v="4029"/>
    <n v="1411485391"/>
    <b v="0"/>
    <n v="1"/>
    <b v="0"/>
    <s v="theater/plays"/>
    <n v="6.6666666666666666E-2"/>
    <n v="1"/>
    <x v="1"/>
    <s v="plays"/>
    <d v="2014-10-23T15:16:31"/>
    <x v="4050"/>
    <x v="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x v="4030"/>
    <n v="1399058797"/>
    <b v="0"/>
    <n v="0"/>
    <b v="0"/>
    <s v="theater/plays"/>
    <n v="0"/>
    <n v="0"/>
    <x v="1"/>
    <s v="plays"/>
    <d v="2014-05-09T06:53:00"/>
    <x v="4051"/>
    <x v="148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x v="4031"/>
    <n v="1408050316"/>
    <b v="0"/>
    <n v="13"/>
    <b v="0"/>
    <s v="theater/plays"/>
    <n v="37.533333333333339"/>
    <n v="86.615384615384613"/>
    <x v="1"/>
    <s v="plays"/>
    <d v="2014-10-13T21:05:16"/>
    <x v="4052"/>
    <x v="14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x v="4032"/>
    <n v="1413477228"/>
    <b v="0"/>
    <n v="2"/>
    <b v="0"/>
    <s v="theater/plays"/>
    <n v="22"/>
    <n v="55"/>
    <x v="1"/>
    <s v="plays"/>
    <d v="2014-11-15T20:00:00"/>
    <x v="4053"/>
    <x v="1481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x v="4033"/>
    <n v="1472674285"/>
    <b v="0"/>
    <n v="0"/>
    <b v="0"/>
    <s v="theater/plays"/>
    <n v="0"/>
    <n v="0"/>
    <x v="1"/>
    <s v="plays"/>
    <d v="2016-10-01T04:00:00"/>
    <x v="4054"/>
    <x v="148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x v="4034"/>
    <n v="1400600031"/>
    <b v="0"/>
    <n v="21"/>
    <b v="0"/>
    <s v="theater/plays"/>
    <n v="17.62"/>
    <n v="41.952380952380949"/>
    <x v="1"/>
    <s v="plays"/>
    <d v="2014-06-19T15:33:51"/>
    <x v="4055"/>
    <x v="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x v="4035"/>
    <n v="1465856639"/>
    <b v="0"/>
    <n v="9"/>
    <b v="0"/>
    <s v="theater/plays"/>
    <n v="53"/>
    <n v="88.333333333333329"/>
    <x v="1"/>
    <s v="plays"/>
    <d v="2016-07-03T19:59:00"/>
    <x v="4056"/>
    <x v="1483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x v="4036"/>
    <n v="1446506080"/>
    <b v="0"/>
    <n v="6"/>
    <b v="0"/>
    <s v="theater/plays"/>
    <n v="22.142857142857142"/>
    <n v="129.16666666666666"/>
    <x v="1"/>
    <s v="plays"/>
    <d v="2015-11-25T23:00:00"/>
    <x v="4057"/>
    <x v="1484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x v="3268"/>
    <n v="1458178044"/>
    <b v="0"/>
    <n v="4"/>
    <b v="0"/>
    <s v="theater/plays"/>
    <n v="2.5333333333333332"/>
    <n v="23.75"/>
    <x v="1"/>
    <s v="plays"/>
    <d v="2016-04-01T03:59:00"/>
    <x v="4058"/>
    <x v="1485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x v="4037"/>
    <n v="1408116152"/>
    <b v="0"/>
    <n v="7"/>
    <b v="0"/>
    <s v="theater/plays"/>
    <n v="2.5"/>
    <n v="35.714285714285715"/>
    <x v="1"/>
    <s v="plays"/>
    <d v="2014-09-16T03:00:00"/>
    <x v="4059"/>
    <x v="148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x v="4038"/>
    <n v="1400604056"/>
    <b v="0"/>
    <n v="5"/>
    <b v="0"/>
    <s v="theater/plays"/>
    <n v="2.85"/>
    <n v="57"/>
    <x v="1"/>
    <s v="plays"/>
    <d v="2014-06-23T16:00:00"/>
    <x v="4060"/>
    <x v="1487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x v="4039"/>
    <n v="1456025023"/>
    <b v="0"/>
    <n v="0"/>
    <b v="0"/>
    <s v="theater/plays"/>
    <n v="0"/>
    <n v="0"/>
    <x v="1"/>
    <s v="plays"/>
    <d v="2016-04-21T02:23:43"/>
    <x v="4061"/>
    <x v="8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x v="4040"/>
    <n v="1464889468"/>
    <b v="0"/>
    <n v="3"/>
    <b v="0"/>
    <s v="theater/plays"/>
    <n v="2.4500000000000002"/>
    <n v="163.33333333333334"/>
    <x v="1"/>
    <s v="plays"/>
    <d v="2016-07-02T17:44:28"/>
    <x v="4062"/>
    <x v="1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x v="4041"/>
    <n v="1401294084"/>
    <b v="0"/>
    <n v="9"/>
    <b v="0"/>
    <s v="theater/plays"/>
    <n v="1.4210526315789473"/>
    <n v="15"/>
    <x v="1"/>
    <s v="plays"/>
    <d v="2014-06-27T16:21:24"/>
    <x v="4063"/>
    <x v="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x v="4042"/>
    <n v="1427724426"/>
    <b v="0"/>
    <n v="6"/>
    <b v="0"/>
    <s v="theater/plays"/>
    <n v="19.25"/>
    <n v="64.166666666666671"/>
    <x v="1"/>
    <s v="plays"/>
    <d v="2015-04-29T14:07:06"/>
    <x v="4064"/>
    <x v="1"/>
  </r>
  <r>
    <n v="4065"/>
    <s v="A Midsummer's Night's Dream"/>
    <s v="A classical/ fantasy version of midsummers done by professionally trained actors in Tulsa!"/>
    <x v="23"/>
    <n v="27"/>
    <x v="2"/>
    <s v="US"/>
    <s v="USD"/>
    <x v="4043"/>
    <n v="1405291811"/>
    <b v="0"/>
    <n v="4"/>
    <b v="0"/>
    <s v="theater/plays"/>
    <n v="0.67500000000000004"/>
    <n v="6.75"/>
    <x v="1"/>
    <s v="plays"/>
    <d v="2014-08-12T22:50:11"/>
    <x v="4065"/>
    <x v="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x v="4044"/>
    <n v="1461027388"/>
    <b v="0"/>
    <n v="1"/>
    <b v="0"/>
    <s v="theater/plays"/>
    <n v="0.16666666666666669"/>
    <n v="25"/>
    <x v="1"/>
    <s v="plays"/>
    <d v="2016-05-19T00:56:28"/>
    <x v="4066"/>
    <x v="1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x v="4045"/>
    <n v="1439952550"/>
    <b v="0"/>
    <n v="17"/>
    <b v="0"/>
    <s v="theater/plays"/>
    <n v="60.9"/>
    <n v="179.11764705882354"/>
    <x v="1"/>
    <s v="plays"/>
    <d v="2015-09-28T02:49:10"/>
    <x v="4067"/>
    <x v="4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x v="4046"/>
    <n v="1481756855"/>
    <b v="0"/>
    <n v="1"/>
    <b v="0"/>
    <s v="theater/plays"/>
    <n v="1"/>
    <n v="34.950000000000003"/>
    <x v="1"/>
    <s v="plays"/>
    <d v="2017-01-13T23:05:00"/>
    <x v="4068"/>
    <x v="1488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x v="4047"/>
    <n v="1421596356"/>
    <b v="0"/>
    <n v="13"/>
    <b v="0"/>
    <s v="theater/plays"/>
    <n v="34.4"/>
    <n v="33.07692307692308"/>
    <x v="1"/>
    <s v="plays"/>
    <d v="2015-02-28T12:00:00"/>
    <x v="4069"/>
    <x v="1489"/>
  </r>
  <r>
    <n v="4070"/>
    <s v="Southern Utah University: V-Day 2015"/>
    <s v="V-Day Southern Utah University 2015 and Second Studio Players presents: The Vagina Monologues"/>
    <x v="28"/>
    <n v="165"/>
    <x v="2"/>
    <s v="US"/>
    <s v="USD"/>
    <x v="4048"/>
    <n v="1422374420"/>
    <b v="0"/>
    <n v="6"/>
    <b v="0"/>
    <s v="theater/plays"/>
    <n v="16.5"/>
    <n v="27.5"/>
    <x v="1"/>
    <s v="plays"/>
    <d v="2015-03-01T03:00:00"/>
    <x v="4070"/>
    <x v="149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x v="4049"/>
    <n v="1480187931"/>
    <b v="0"/>
    <n v="0"/>
    <b v="0"/>
    <s v="theater/plays"/>
    <n v="0"/>
    <n v="0"/>
    <x v="1"/>
    <s v="plays"/>
    <d v="2016-12-26T19:18:51"/>
    <x v="4071"/>
    <x v="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x v="4050"/>
    <n v="1403462111"/>
    <b v="0"/>
    <n v="2"/>
    <b v="0"/>
    <s v="theater/plays"/>
    <n v="0.4"/>
    <n v="2"/>
    <x v="1"/>
    <s v="plays"/>
    <d v="2014-08-21T18:35:11"/>
    <x v="4072"/>
    <x v="14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x v="4051"/>
    <n v="1426407426"/>
    <b v="0"/>
    <n v="2"/>
    <b v="0"/>
    <s v="theater/plays"/>
    <n v="1.0571428571428572"/>
    <n v="18.5"/>
    <x v="1"/>
    <s v="plays"/>
    <d v="2015-05-09T04:00:00"/>
    <x v="4073"/>
    <x v="1491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x v="4052"/>
    <n v="1444137375"/>
    <b v="0"/>
    <n v="21"/>
    <b v="0"/>
    <s v="theater/plays"/>
    <n v="26.727272727272727"/>
    <n v="35"/>
    <x v="1"/>
    <s v="plays"/>
    <d v="2015-11-05T14:16:15"/>
    <x v="4074"/>
    <x v="13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x v="4053"/>
    <n v="1400547969"/>
    <b v="0"/>
    <n v="13"/>
    <b v="0"/>
    <s v="theater/plays"/>
    <n v="28.799999999999997"/>
    <n v="44.307692307692307"/>
    <x v="1"/>
    <s v="plays"/>
    <d v="2014-06-30T17:28:00"/>
    <x v="4075"/>
    <x v="1492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x v="4054"/>
    <n v="1411499149"/>
    <b v="0"/>
    <n v="0"/>
    <b v="0"/>
    <s v="theater/plays"/>
    <n v="0"/>
    <n v="0"/>
    <x v="1"/>
    <s v="plays"/>
    <d v="2014-10-21T19:51:00"/>
    <x v="4076"/>
    <x v="149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x v="4055"/>
    <n v="1479747794"/>
    <b v="0"/>
    <n v="6"/>
    <b v="0"/>
    <s v="theater/plays"/>
    <n v="8.9"/>
    <n v="222.5"/>
    <x v="1"/>
    <s v="plays"/>
    <d v="2016-12-21T17:03:14"/>
    <x v="4077"/>
    <x v="1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x v="4056"/>
    <n v="1482951242"/>
    <b v="0"/>
    <n v="0"/>
    <b v="0"/>
    <s v="theater/plays"/>
    <n v="0"/>
    <n v="0"/>
    <x v="1"/>
    <s v="plays"/>
    <d v="2017-01-27T18:54:02"/>
    <x v="4078"/>
    <x v="1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x v="4057"/>
    <n v="1463783521"/>
    <b v="0"/>
    <n v="1"/>
    <b v="0"/>
    <s v="theater/plays"/>
    <n v="0.16666666666666669"/>
    <n v="5"/>
    <x v="1"/>
    <s v="plays"/>
    <d v="2016-06-19T22:32:01"/>
    <x v="4079"/>
    <x v="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x v="4058"/>
    <n v="1463849116"/>
    <b v="0"/>
    <n v="0"/>
    <b v="0"/>
    <s v="theater/plays"/>
    <n v="0"/>
    <n v="0"/>
    <x v="1"/>
    <s v="plays"/>
    <d v="2016-06-14T18:54:00"/>
    <x v="4080"/>
    <x v="1494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x v="4059"/>
    <n v="1423231025"/>
    <b v="0"/>
    <n v="12"/>
    <b v="0"/>
    <s v="theater/plays"/>
    <n v="15.737410071942445"/>
    <n v="29.166666666666668"/>
    <x v="1"/>
    <s v="plays"/>
    <d v="2015-03-08T12:57:05"/>
    <x v="4081"/>
    <x v="22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x v="4060"/>
    <n v="1446179553"/>
    <b v="0"/>
    <n v="2"/>
    <b v="0"/>
    <s v="theater/plays"/>
    <n v="2"/>
    <n v="1.5"/>
    <x v="1"/>
    <s v="plays"/>
    <d v="2015-11-14T23:00:00"/>
    <x v="4082"/>
    <x v="1495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x v="4061"/>
    <n v="1450203416"/>
    <b v="0"/>
    <n v="6"/>
    <b v="0"/>
    <s v="theater/plays"/>
    <n v="21.685714285714287"/>
    <n v="126.5"/>
    <x v="1"/>
    <s v="plays"/>
    <d v="2016-01-14T18:16:56"/>
    <x v="4083"/>
    <x v="1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x v="4062"/>
    <n v="1473416906"/>
    <b v="0"/>
    <n v="1"/>
    <b v="0"/>
    <s v="theater/plays"/>
    <n v="0.33333333333333337"/>
    <n v="10"/>
    <x v="1"/>
    <s v="plays"/>
    <d v="2016-10-09T10:28:26"/>
    <x v="4084"/>
    <x v="1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x v="4063"/>
    <n v="1424701775"/>
    <b v="0"/>
    <n v="1"/>
    <b v="0"/>
    <s v="theater/plays"/>
    <n v="0.2857142857142857"/>
    <n v="10"/>
    <x v="1"/>
    <s v="plays"/>
    <d v="2015-03-24T03:59:00"/>
    <x v="4085"/>
    <x v="1496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x v="4064"/>
    <n v="1445985299"/>
    <b v="0"/>
    <n v="5"/>
    <b v="0"/>
    <s v="theater/plays"/>
    <n v="4.7"/>
    <n v="9.4"/>
    <x v="1"/>
    <s v="plays"/>
    <d v="2015-11-21T04:00:00"/>
    <x v="4086"/>
    <x v="1497"/>
  </r>
  <r>
    <n v="4087"/>
    <s v="Stage Production &quot;The Nail Shop&quot;"/>
    <s v="Comedy Stage Play"/>
    <x v="376"/>
    <n v="0"/>
    <x v="2"/>
    <s v="US"/>
    <s v="USD"/>
    <x v="4065"/>
    <n v="1466185786"/>
    <b v="0"/>
    <n v="0"/>
    <b v="0"/>
    <s v="theater/plays"/>
    <n v="0"/>
    <n v="0"/>
    <x v="1"/>
    <s v="plays"/>
    <d v="2016-07-17T17:49:46"/>
    <x v="4087"/>
    <x v="1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x v="4066"/>
    <n v="1418827324"/>
    <b v="0"/>
    <n v="3"/>
    <b v="0"/>
    <s v="theater/plays"/>
    <n v="10.8"/>
    <n v="72"/>
    <x v="1"/>
    <s v="plays"/>
    <d v="2015-01-16T10:26:00"/>
    <x v="4088"/>
    <x v="1498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x v="4067"/>
    <n v="1430242488"/>
    <b v="0"/>
    <n v="8"/>
    <b v="0"/>
    <s v="theater/plays"/>
    <n v="4.8"/>
    <n v="30"/>
    <x v="1"/>
    <s v="plays"/>
    <d v="2015-05-31T17:35:00"/>
    <x v="4089"/>
    <x v="1499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x v="4068"/>
    <n v="1437754137"/>
    <b v="0"/>
    <n v="3"/>
    <b v="0"/>
    <s v="theater/plays"/>
    <n v="3.2"/>
    <n v="10.666666666666666"/>
    <x v="1"/>
    <s v="plays"/>
    <d v="2015-08-07T15:00:00"/>
    <x v="4090"/>
    <x v="15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x v="4069"/>
    <n v="1418818151"/>
    <b v="0"/>
    <n v="8"/>
    <b v="0"/>
    <s v="theater/plays"/>
    <n v="12.75"/>
    <n v="25.5"/>
    <x v="1"/>
    <s v="plays"/>
    <d v="2015-01-16T12:09:11"/>
    <x v="4091"/>
    <x v="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x v="4070"/>
    <n v="1423024847"/>
    <b v="0"/>
    <n v="1"/>
    <b v="0"/>
    <s v="theater/plays"/>
    <n v="1.8181818181818181E-2"/>
    <n v="20"/>
    <x v="1"/>
    <s v="plays"/>
    <d v="2015-04-05T03:40:47"/>
    <x v="4092"/>
    <x v="102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x v="4071"/>
    <n v="1435088093"/>
    <b v="0"/>
    <n v="4"/>
    <b v="0"/>
    <s v="theater/plays"/>
    <n v="2.4"/>
    <n v="15"/>
    <x v="1"/>
    <s v="plays"/>
    <d v="2015-08-22T19:34:53"/>
    <x v="4093"/>
    <x v="14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x v="4072"/>
    <n v="1410141900"/>
    <b v="0"/>
    <n v="8"/>
    <b v="0"/>
    <s v="theater/plays"/>
    <n v="36.5"/>
    <n v="91.25"/>
    <x v="1"/>
    <s v="plays"/>
    <d v="2014-10-22T04:59:00"/>
    <x v="4094"/>
    <x v="1501"/>
  </r>
  <r>
    <n v="4095"/>
    <s v="LOPE ENAMORADO"/>
    <s v="Proyecto teatral dirigido por MartÃ­n Acosta que habla y reflexiona sobre el amor y su naturaleza."/>
    <x v="11"/>
    <n v="800"/>
    <x v="2"/>
    <s v="MX"/>
    <s v="MXN"/>
    <x v="4073"/>
    <n v="1479516350"/>
    <b v="0"/>
    <n v="1"/>
    <b v="0"/>
    <s v="theater/plays"/>
    <n v="2.666666666666667"/>
    <n v="800"/>
    <x v="1"/>
    <s v="plays"/>
    <d v="2016-12-19T00:45:50"/>
    <x v="4095"/>
    <x v="1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x v="4074"/>
    <n v="1484484219"/>
    <b v="0"/>
    <n v="5"/>
    <b v="0"/>
    <s v="theater/plays"/>
    <n v="11.428571428571429"/>
    <n v="80"/>
    <x v="1"/>
    <s v="plays"/>
    <d v="2017-02-28T08:51:00"/>
    <x v="4096"/>
    <x v="1502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x v="4075"/>
    <n v="1449431237"/>
    <b v="0"/>
    <n v="0"/>
    <b v="0"/>
    <s v="theater/plays"/>
    <n v="0"/>
    <n v="0"/>
    <x v="1"/>
    <s v="plays"/>
    <d v="2016-01-31T23:55:00"/>
    <x v="4097"/>
    <x v="1503"/>
  </r>
  <r>
    <n v="4098"/>
    <s v="Life is simple"/>
    <s v="Community Youth play, written by and performed by the youth about finding joy in the simple things in life"/>
    <x v="96"/>
    <n v="0"/>
    <x v="2"/>
    <s v="US"/>
    <s v="USD"/>
    <x v="4076"/>
    <n v="1462468797"/>
    <b v="0"/>
    <n v="0"/>
    <b v="0"/>
    <s v="theater/plays"/>
    <n v="0"/>
    <n v="0"/>
    <x v="1"/>
    <s v="plays"/>
    <d v="2016-06-04T17:19:57"/>
    <x v="4098"/>
    <x v="1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x v="4077"/>
    <n v="1468959873"/>
    <b v="0"/>
    <n v="1"/>
    <b v="0"/>
    <s v="theater/plays"/>
    <n v="1.1111111111111112"/>
    <n v="50"/>
    <x v="1"/>
    <s v="plays"/>
    <d v="2016-09-02T20:24:33"/>
    <x v="4099"/>
    <x v="26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x v="4078"/>
    <n v="1413341990"/>
    <b v="0"/>
    <n v="0"/>
    <b v="0"/>
    <s v="theater/plays"/>
    <n v="0"/>
    <n v="0"/>
    <x v="1"/>
    <s v="plays"/>
    <d v="2014-10-25T02:59:50"/>
    <x v="4100"/>
    <x v="2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x v="4079"/>
    <n v="1482788482"/>
    <b v="0"/>
    <n v="0"/>
    <b v="0"/>
    <s v="theater/plays"/>
    <n v="0"/>
    <n v="0"/>
    <x v="1"/>
    <s v="plays"/>
    <d v="2017-01-25T21:41:22"/>
    <x v="4101"/>
    <x v="1"/>
  </r>
  <r>
    <n v="4102"/>
    <s v="4th Wall Theatre Project"/>
    <s v="Local Community theater to get up and running in the Idaho Falls area. Something new, something different!"/>
    <x v="2"/>
    <n v="137"/>
    <x v="2"/>
    <s v="US"/>
    <s v="USD"/>
    <x v="4080"/>
    <n v="1460751673"/>
    <b v="0"/>
    <n v="6"/>
    <b v="0"/>
    <s v="theater/plays"/>
    <n v="27.400000000000002"/>
    <n v="22.833333333333332"/>
    <x v="1"/>
    <s v="plays"/>
    <d v="2016-05-15T20:21:13"/>
    <x v="4102"/>
    <x v="1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x v="4081"/>
    <n v="1435953566"/>
    <b v="0"/>
    <n v="6"/>
    <b v="0"/>
    <s v="theater/plays"/>
    <n v="10"/>
    <n v="16.666666666666668"/>
    <x v="1"/>
    <s v="plays"/>
    <d v="2015-08-26T18:32:00"/>
    <x v="4103"/>
    <x v="1504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x v="4082"/>
    <n v="1474958434"/>
    <b v="0"/>
    <n v="14"/>
    <b v="0"/>
    <s v="theater/plays"/>
    <n v="21.366666666666667"/>
    <n v="45.785714285714285"/>
    <x v="1"/>
    <s v="plays"/>
    <d v="2016-10-27T06:40:34"/>
    <x v="4104"/>
    <x v="1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x v="4083"/>
    <n v="1479860109"/>
    <b v="0"/>
    <n v="6"/>
    <b v="0"/>
    <s v="theater/plays"/>
    <n v="6.9696969696969706"/>
    <n v="383.33333333333331"/>
    <x v="1"/>
    <s v="plays"/>
    <d v="2016-12-26T00:15:09"/>
    <x v="4105"/>
    <x v="157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x v="4084"/>
    <n v="1424221866"/>
    <b v="0"/>
    <n v="33"/>
    <b v="0"/>
    <s v="theater/plays"/>
    <n v="70.599999999999994"/>
    <n v="106.96969696969697"/>
    <x v="1"/>
    <s v="plays"/>
    <d v="2015-04-02T01:00:00"/>
    <x v="4106"/>
    <x v="1505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x v="4085"/>
    <n v="1409608801"/>
    <b v="0"/>
    <n v="4"/>
    <b v="0"/>
    <s v="theater/plays"/>
    <n v="2.0500000000000003"/>
    <n v="10.25"/>
    <x v="1"/>
    <s v="plays"/>
    <d v="2014-09-24T22:00:01"/>
    <x v="4107"/>
    <x v="57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x v="4086"/>
    <n v="1485909937"/>
    <b v="0"/>
    <n v="1"/>
    <b v="0"/>
    <s v="theater/plays"/>
    <n v="1.9666666666666666"/>
    <n v="59"/>
    <x v="1"/>
    <s v="plays"/>
    <d v="2017-03-03T05:00:00"/>
    <x v="4108"/>
    <x v="1506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x v="4087"/>
    <n v="1446209804"/>
    <b v="0"/>
    <n v="0"/>
    <b v="0"/>
    <s v="theater/plays"/>
    <n v="0"/>
    <n v="0"/>
    <x v="1"/>
    <s v="plays"/>
    <d v="2015-11-29T13:56:44"/>
    <x v="4109"/>
    <x v="13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x v="4088"/>
    <n v="1463929351"/>
    <b v="0"/>
    <n v="6"/>
    <b v="0"/>
    <s v="theater/plays"/>
    <n v="28.666666666666668"/>
    <n v="14.333333333333334"/>
    <x v="1"/>
    <s v="plays"/>
    <d v="2016-07-21T15:02:31"/>
    <x v="4110"/>
    <x v="14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x v="4089"/>
    <n v="1422155740"/>
    <b v="0"/>
    <n v="6"/>
    <b v="0"/>
    <s v="theater/plays"/>
    <n v="3.1333333333333333"/>
    <n v="15.666666666666666"/>
    <x v="1"/>
    <s v="plays"/>
    <d v="2015-02-24T03:15:40"/>
    <x v="4111"/>
    <x v="1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x v="4090"/>
    <n v="1454280186"/>
    <b v="0"/>
    <n v="1"/>
    <b v="0"/>
    <s v="theater/plays"/>
    <n v="0.04"/>
    <n v="1"/>
    <x v="1"/>
    <s v="plays"/>
    <d v="2016-02-28T00:00:00"/>
    <x v="4112"/>
    <x v="1507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x v="4091"/>
    <n v="1450619123"/>
    <b v="0"/>
    <n v="3"/>
    <b v="0"/>
    <s v="theater/plays"/>
    <n v="0.2"/>
    <n v="1"/>
    <x v="1"/>
    <s v="plays"/>
    <d v="2016-01-08T06:34:00"/>
    <x v="4113"/>
    <x v="1508"/>
  </r>
  <r>
    <m/>
    <m/>
    <m/>
    <x v="445"/>
    <m/>
    <x v="4"/>
    <m/>
    <m/>
    <x v="4092"/>
    <m/>
    <m/>
    <m/>
    <m/>
    <m/>
    <m/>
    <m/>
    <x v="9"/>
    <m/>
    <m/>
    <x v="4114"/>
    <x v="150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x v="0"/>
    <d v="2015-06-22T00:10:11"/>
    <n v="31.117928240702895"/>
  </r>
  <r>
    <x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2.60827250608273"/>
    <n v="185.48101265822785"/>
    <s v="film &amp; video"/>
    <s v="television"/>
    <x v="1"/>
    <d v="2017-01-31T14:24:43"/>
    <n v="30"/>
  </r>
  <r>
    <x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05T16:51:23"/>
    <n v="10"/>
  </r>
  <r>
    <x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x v="3"/>
    <d v="2014-07-08T12:21:47"/>
    <n v="30"/>
  </r>
  <r>
    <x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x v="4"/>
    <d v="2015-11-19T20:01:19"/>
    <n v="30"/>
  </r>
  <r>
    <x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09.77744436109028"/>
    <n v="93.40425531914893"/>
    <s v="film &amp; video"/>
    <s v="television"/>
    <x v="5"/>
    <d v="2016-07-12T22:23:27"/>
    <n v="16.299687499995343"/>
  </r>
  <r>
    <x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.4875"/>
    <n v="146.87931034482759"/>
    <s v="film &amp; video"/>
    <s v="television"/>
    <x v="6"/>
    <d v="2014-06-04T01:44:10"/>
    <n v="10"/>
  </r>
  <r>
    <x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.22222222222221"/>
    <n v="159.82456140350877"/>
    <s v="film &amp; video"/>
    <s v="television"/>
    <x v="7"/>
    <d v="2016-05-26T01:07:47"/>
    <n v="40"/>
  </r>
  <r>
    <x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.04342857142856"/>
    <n v="291.79333333333335"/>
    <s v="film &amp; video"/>
    <s v="television"/>
    <x v="8"/>
    <d v="2016-04-08T22:40:12"/>
    <n v="6.9304166666988749"/>
  </r>
  <r>
    <x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5.998"/>
    <n v="31.499500000000001"/>
    <s v="film &amp; video"/>
    <s v="television"/>
    <x v="9"/>
    <d v="2016-03-18T02:29:04"/>
    <n v="30"/>
  </r>
  <r>
    <x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0.49999999999999"/>
    <n v="158.68421052631578"/>
    <s v="film &amp; video"/>
    <s v="television"/>
    <x v="10"/>
    <d v="2014-05-21T01:37:59"/>
    <n v="35"/>
  </r>
  <r>
    <x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0.5"/>
    <n v="80.333333333333329"/>
    <s v="film &amp; video"/>
    <s v="television"/>
    <x v="11"/>
    <d v="2016-07-21T18:41:02"/>
    <n v="31.346504629596893"/>
  </r>
  <r>
    <x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x v="12"/>
    <d v="2014-06-01T17:07:05"/>
    <n v="44.411747685197042"/>
  </r>
  <r>
    <x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59.97142857142856"/>
    <n v="109.78431372549019"/>
    <s v="film &amp; video"/>
    <s v="television"/>
    <x v="13"/>
    <d v="2016-05-18T16:15:09"/>
    <n v="36.174895833304618"/>
  </r>
  <r>
    <x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0.93333333333334"/>
    <n v="147.70731707317074"/>
    <s v="film &amp; video"/>
    <s v="television"/>
    <x v="14"/>
    <d v="2014-06-18T00:38:08"/>
    <n v="25.55615740740177"/>
  </r>
  <r>
    <x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6.60000000000001"/>
    <n v="21.755102040816325"/>
    <s v="film &amp; video"/>
    <s v="television"/>
    <x v="15"/>
    <d v="2015-09-09T09:24:18"/>
    <n v="18.451180555595784"/>
  </r>
  <r>
    <x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.24166666666667"/>
    <n v="171.84285714285716"/>
    <s v="film &amp; video"/>
    <s v="television"/>
    <x v="16"/>
    <d v="2014-05-01T19:06:51"/>
    <n v="45.43274305560044"/>
  </r>
  <r>
    <x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0.66666666666666"/>
    <n v="41.944444444444443"/>
    <s v="film &amp; video"/>
    <s v="television"/>
    <x v="17"/>
    <d v="2014-10-05T17:33:42"/>
    <n v="30.041666666700621"/>
  </r>
  <r>
    <x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x v="18"/>
    <d v="2014-08-18T13:00:56"/>
    <n v="30"/>
  </r>
  <r>
    <x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.29411764705881"/>
    <n v="56.136363636363633"/>
    <s v="film &amp; video"/>
    <s v="television"/>
    <x v="19"/>
    <d v="2015-06-20T19:35:34"/>
    <n v="30"/>
  </r>
  <r>
    <x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.2"/>
    <n v="80.16"/>
    <s v="film &amp; video"/>
    <s v="television"/>
    <x v="20"/>
    <d v="2015-07-15T18:11:52"/>
    <n v="60"/>
  </r>
  <r>
    <x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.13513513513513"/>
    <n v="199.9009900990099"/>
    <s v="film &amp; video"/>
    <s v="television"/>
    <x v="21"/>
    <d v="2014-08-27T15:03:09"/>
    <n v="30"/>
  </r>
  <r>
    <x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.14285714285715"/>
    <n v="51.25"/>
    <s v="film &amp; video"/>
    <s v="television"/>
    <x v="22"/>
    <d v="2014-12-16T21:52:20"/>
    <n v="15.421296296306537"/>
  </r>
  <r>
    <x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8.5"/>
    <n v="103.04347826086956"/>
    <s v="film &amp; video"/>
    <s v="television"/>
    <x v="23"/>
    <d v="2015-04-03T18:41:41"/>
    <n v="26.859942129594856"/>
  </r>
  <r>
    <x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x v="24"/>
    <d v="2015-08-13T19:41:03"/>
    <n v="32.998576388898073"/>
  </r>
  <r>
    <x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.33333333333331"/>
    <n v="57.142857142857146"/>
    <s v="film &amp; video"/>
    <s v="television"/>
    <x v="25"/>
    <d v="2015-11-10T00:36:01"/>
    <n v="60"/>
  </r>
  <r>
    <x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.20000000000002"/>
    <n v="102.10526315789474"/>
    <s v="film &amp; video"/>
    <s v="television"/>
    <x v="26"/>
    <d v="2014-07-08T12:22:24"/>
    <n v="40"/>
  </r>
  <r>
    <x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x v="27"/>
    <d v="2014-10-17T03:57:13"/>
    <n v="30.041666666700621"/>
  </r>
  <r>
    <x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.35000000000001"/>
    <n v="169.6056338028169"/>
    <s v="film &amp; video"/>
    <s v="television"/>
    <x v="28"/>
    <d v="2015-11-16T23:08:04"/>
    <n v="30"/>
  </r>
  <r>
    <x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x v="29"/>
    <d v="2014-06-22T16:09:28"/>
    <n v="30"/>
  </r>
  <r>
    <x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.29975"/>
    <n v="76.45264150943396"/>
    <s v="film &amp; video"/>
    <s v="television"/>
    <x v="30"/>
    <d v="2014-07-22T07:01:55"/>
    <n v="30"/>
  </r>
  <r>
    <x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07T19:00:34"/>
    <n v="18"/>
  </r>
  <r>
    <x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.24604569420035"/>
    <n v="320.44943820224717"/>
    <s v="film &amp; video"/>
    <s v="television"/>
    <x v="32"/>
    <d v="2016-04-01T15:03:37"/>
    <n v="41.538460648102046"/>
  </r>
  <r>
    <x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.0952380952381"/>
    <n v="83.75"/>
    <s v="film &amp; video"/>
    <s v="television"/>
    <x v="33"/>
    <d v="2015-10-09T15:51:41"/>
    <n v="30.041666666700621"/>
  </r>
  <r>
    <x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.46153846153845"/>
    <n v="49.882352941176471"/>
    <s v="film &amp; video"/>
    <s v="television"/>
    <x v="34"/>
    <d v="2014-07-21T07:43:21"/>
    <n v="15"/>
  </r>
  <r>
    <x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6.5"/>
    <n v="59.464285714285715"/>
    <s v="film &amp; video"/>
    <s v="television"/>
    <x v="35"/>
    <d v="2015-04-04T07:00:14"/>
    <n v="23.708171296297223"/>
  </r>
  <r>
    <x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.15"/>
    <n v="193.84090909090909"/>
    <s v="film &amp; video"/>
    <s v="television"/>
    <x v="36"/>
    <d v="2015-03-05T07:22:05"/>
    <n v="29.958333333299379"/>
  </r>
  <r>
    <x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x v="37"/>
    <d v="2015-01-28T16:37:59"/>
    <n v="30"/>
  </r>
  <r>
    <x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.04"/>
    <n v="41.68181818181818"/>
    <s v="film &amp; video"/>
    <s v="television"/>
    <x v="38"/>
    <d v="2013-04-11T01:22:24"/>
    <n v="30"/>
  </r>
  <r>
    <x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x v="39"/>
    <d v="2014-04-25T01:07:48"/>
    <n v="30.910555555601604"/>
  </r>
  <r>
    <x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.35000000000001"/>
    <n v="126.6875"/>
    <s v="film &amp; video"/>
    <s v="television"/>
    <x v="40"/>
    <d v="2014-05-30T05:08:08"/>
    <n v="19.952685185198789"/>
  </r>
  <r>
    <x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x v="41"/>
    <d v="2014-09-05T13:39:14"/>
    <n v="30"/>
  </r>
  <r>
    <x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x v="42"/>
    <d v="2014-11-28T15:20:26"/>
    <n v="30"/>
  </r>
  <r>
    <x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x v="43"/>
    <d v="2014-06-12T18:58:06"/>
    <n v="30.209652777797601"/>
  </r>
  <r>
    <x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x v="44"/>
    <d v="2014-08-23T02:22:17"/>
    <n v="45"/>
  </r>
  <r>
    <x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x v="45"/>
    <d v="2016-03-28T14:58:27"/>
    <n v="30"/>
  </r>
  <r>
    <x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.16666666666667"/>
    <n v="194.44444444444446"/>
    <s v="film &amp; video"/>
    <s v="television"/>
    <x v="46"/>
    <d v="2015-11-15T23:09:34"/>
    <n v="30"/>
  </r>
  <r>
    <x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7.61100000000002"/>
    <n v="76.865000000000009"/>
    <s v="film &amp; video"/>
    <s v="television"/>
    <x v="47"/>
    <d v="2014-10-20T19:40:07"/>
    <n v="60.041666666606034"/>
  </r>
  <r>
    <x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7.94999999999999"/>
    <n v="56.815789473684212"/>
    <s v="film &amp; video"/>
    <s v="television"/>
    <x v="48"/>
    <d v="2015-01-29T12:24:20"/>
    <n v="30.983101851903484"/>
  </r>
  <r>
    <x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x v="49"/>
    <d v="2015-09-24T04:14:05"/>
    <n v="30"/>
  </r>
  <r>
    <x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x v="50"/>
    <d v="2014-12-22T18:04:18"/>
    <n v="38.955347222195996"/>
  </r>
  <r>
    <x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.0181818181818"/>
    <n v="118.33613445378151"/>
    <s v="film &amp; video"/>
    <s v="television"/>
    <x v="51"/>
    <d v="2015-07-11T22:17:17"/>
    <n v="30"/>
  </r>
  <r>
    <x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.21"/>
    <n v="223.48076923076923"/>
    <s v="film &amp; video"/>
    <s v="television"/>
    <x v="52"/>
    <d v="2014-06-17T16:50:46"/>
    <n v="30"/>
  </r>
  <r>
    <x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x v="53"/>
    <d v="2014-03-21T13:10:45"/>
    <n v="14.36753472230339"/>
  </r>
  <r>
    <x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x v="54"/>
    <d v="2015-11-25T17:07:01"/>
    <n v="30"/>
  </r>
  <r>
    <x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8.95348837209301"/>
    <n v="128.95348837209303"/>
    <s v="film &amp; video"/>
    <s v="television"/>
    <x v="55"/>
    <d v="2016-05-06T23:15:16"/>
    <n v="21"/>
  </r>
  <r>
    <x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x v="56"/>
    <d v="2015-05-25T13:10:24"/>
    <n v="14.117777777799347"/>
  </r>
  <r>
    <x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1.89999999999999"/>
    <n v="221.52173913043478"/>
    <s v="film &amp; video"/>
    <s v="television"/>
    <x v="57"/>
    <d v="2015-03-26T19:59:22"/>
    <n v="30"/>
  </r>
  <r>
    <x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2.91"/>
    <n v="137.21333333333334"/>
    <s v="film &amp; video"/>
    <s v="television"/>
    <x v="58"/>
    <d v="2014-10-20T17:52:52"/>
    <n v="30.041666666700621"/>
  </r>
  <r>
    <x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.12570000000001"/>
    <n v="606.82242424242418"/>
    <s v="film &amp; video"/>
    <s v="television"/>
    <x v="59"/>
    <d v="2015-08-14T05:39:36"/>
    <n v="31.639166666696838"/>
  </r>
  <r>
    <x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.29622222222221"/>
    <n v="43.040092592592593"/>
    <s v="film &amp; video"/>
    <s v="shorts"/>
    <x v="60"/>
    <d v="2014-03-03T21:38:37"/>
    <n v="19.098182870402525"/>
  </r>
  <r>
    <x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.30000000000001"/>
    <n v="322.39130434782606"/>
    <s v="film &amp; video"/>
    <s v="shorts"/>
    <x v="61"/>
    <d v="2013-05-15T19:32:37"/>
    <n v="22"/>
  </r>
  <r>
    <x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4.73333333333332"/>
    <n v="96.708333333333329"/>
    <s v="film &amp; video"/>
    <s v="shorts"/>
    <x v="62"/>
    <d v="2013-02-06T19:11:18"/>
    <n v="25"/>
  </r>
  <r>
    <x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3.51849999999999"/>
    <n v="35.474531249999998"/>
    <s v="film &amp; video"/>
    <s v="shorts"/>
    <x v="63"/>
    <d v="2013-12-04T21:53:33"/>
    <n v="23.295451388905349"/>
  </r>
  <r>
    <x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.33333333333334"/>
    <n v="86.666666666666671"/>
    <s v="film &amp; video"/>
    <s v="shorts"/>
    <x v="64"/>
    <d v="2013-06-08T00:26:21"/>
    <n v="30"/>
  </r>
  <r>
    <x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7.52857142857141"/>
    <n v="132.05263157894737"/>
    <s v="film &amp; video"/>
    <s v="shorts"/>
    <x v="65"/>
    <d v="2014-07-15T19:42:34"/>
    <n v="26.428078703698702"/>
  </r>
  <r>
    <x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8.6"/>
    <n v="91.230769230769226"/>
    <s v="film &amp; video"/>
    <s v="shorts"/>
    <x v="66"/>
    <d v="2016-06-18T20:23:40"/>
    <n v="30"/>
  </r>
  <r>
    <x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.25000000000001"/>
    <n v="116.25"/>
    <s v="film &amp; video"/>
    <s v="shorts"/>
    <x v="67"/>
    <d v="2012-06-15T14:00:04"/>
    <n v="30"/>
  </r>
  <r>
    <x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.16666666666667"/>
    <n v="21.194444444444443"/>
    <s v="film &amp; video"/>
    <s v="shorts"/>
    <x v="68"/>
    <d v="2014-01-24T13:39:51"/>
    <n v="30"/>
  </r>
  <r>
    <x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0.9423"/>
    <n v="62.327134831460668"/>
    <s v="film &amp; video"/>
    <s v="shorts"/>
    <x v="69"/>
    <d v="2011-08-31T04:30:25"/>
    <n v="32.103182870305318"/>
  </r>
  <r>
    <x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.2"/>
    <n v="37.411764705882355"/>
    <s v="film &amp; video"/>
    <s v="shorts"/>
    <x v="70"/>
    <d v="2011-07-06T21:30:45"/>
    <n v="60"/>
  </r>
  <r>
    <x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3.94444444444443"/>
    <n v="69.71875"/>
    <s v="film &amp; video"/>
    <s v="shorts"/>
    <x v="71"/>
    <d v="2012-03-29T06:30:57"/>
    <n v="60"/>
  </r>
  <r>
    <x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.40909090909091"/>
    <n v="58.170731707317074"/>
    <s v="film &amp; video"/>
    <s v="shorts"/>
    <x v="72"/>
    <d v="2012-10-26T00:14:41"/>
    <n v="19.989803240699985"/>
  </r>
  <r>
    <x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2-13T18:09:44"/>
    <n v="78.409212962906167"/>
  </r>
  <r>
    <x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2.93199999999999"/>
    <n v="19.471034482758618"/>
    <s v="film &amp; video"/>
    <s v="shorts"/>
    <x v="74"/>
    <d v="2015-12-22T11:41:35"/>
    <n v="30"/>
  </r>
  <r>
    <x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.42857142857143"/>
    <n v="85.957446808510639"/>
    <s v="film &amp; video"/>
    <s v="shorts"/>
    <x v="75"/>
    <d v="2013-03-24T05:01:12"/>
    <n v="30"/>
  </r>
  <r>
    <x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.33333333333334"/>
    <n v="30.666666666666668"/>
    <s v="film &amp; video"/>
    <s v="shorts"/>
    <x v="76"/>
    <d v="2011-10-28T16:35:58"/>
    <n v="60.041666666700621"/>
  </r>
  <r>
    <x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2.5"/>
    <n v="60.384615384615387"/>
    <s v="film &amp; video"/>
    <s v="shorts"/>
    <x v="77"/>
    <d v="2012-03-29T03:28:37"/>
    <n v="52.979432870393794"/>
  </r>
  <r>
    <x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8-22T17:32:01"/>
    <n v="10"/>
  </r>
  <r>
    <x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s v="shorts"/>
    <x v="79"/>
    <d v="2014-03-26T18:38:13"/>
    <n v="30"/>
  </r>
  <r>
    <x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.25"/>
    <n v="273.82978723404256"/>
    <s v="film &amp; video"/>
    <s v="shorts"/>
    <x v="80"/>
    <d v="2013-11-05T02:00:56"/>
    <n v="35"/>
  </r>
  <r>
    <x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s v="shorts"/>
    <x v="81"/>
    <d v="2012-07-10T03:48:47"/>
    <n v="3.9675115740974434"/>
  </r>
  <r>
    <x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.01249999999999"/>
    <n v="40.005000000000003"/>
    <s v="film &amp; video"/>
    <s v="shorts"/>
    <x v="82"/>
    <d v="2011-09-09T19:41:01"/>
    <n v="30"/>
  </r>
  <r>
    <x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2.49999999999999"/>
    <n v="15.76923076923077"/>
    <s v="film &amp; video"/>
    <s v="shorts"/>
    <x v="83"/>
    <d v="2015-02-07T14:46:29"/>
    <n v="14.863553240800684"/>
  </r>
  <r>
    <x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s v="shorts"/>
    <x v="84"/>
    <d v="2011-04-15T18:11:26"/>
    <n v="30"/>
  </r>
  <r>
    <x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5.49999999999999"/>
    <n v="71.714285714285708"/>
    <s v="film &amp; video"/>
    <s v="shorts"/>
    <x v="85"/>
    <d v="2011-08-24T03:00:37"/>
    <n v="30"/>
  </r>
  <r>
    <x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.46666666666667"/>
    <n v="375.76470588235293"/>
    <s v="film &amp; video"/>
    <s v="shorts"/>
    <x v="86"/>
    <d v="2015-10-14T13:20:45"/>
    <n v="74.041666666598758"/>
  </r>
  <r>
    <x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4.60000000000001"/>
    <n v="104.6"/>
    <s v="film &amp; video"/>
    <s v="shorts"/>
    <x v="87"/>
    <d v="2010-05-24T12:56:43"/>
    <n v="9.5307523148003384"/>
  </r>
  <r>
    <x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2.85714285714285"/>
    <n v="60"/>
    <s v="film &amp; video"/>
    <s v="shorts"/>
    <x v="88"/>
    <d v="2014-05-27T15:48:51"/>
    <n v="26"/>
  </r>
  <r>
    <x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.06666666666668"/>
    <n v="123.28571428571429"/>
    <s v="film &amp; video"/>
    <s v="shorts"/>
    <x v="89"/>
    <d v="2013-05-08T18:03:12"/>
    <n v="25"/>
  </r>
  <r>
    <x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.4"/>
    <n v="31.375"/>
    <s v="film &amp; video"/>
    <s v="shorts"/>
    <x v="90"/>
    <d v="2011-06-12T07:08:19"/>
    <n v="30"/>
  </r>
  <r>
    <x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s v="shorts"/>
    <x v="91"/>
    <d v="2011-03-17T09:39:24"/>
    <n v="61"/>
  </r>
  <r>
    <x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.2"/>
    <n v="122.32558139534883"/>
    <s v="film &amp; video"/>
    <s v="shorts"/>
    <x v="92"/>
    <d v="2016-12-17T04:46:23"/>
    <n v="46.134456018502533"/>
  </r>
  <r>
    <x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0.60000000000001"/>
    <n v="73.733333333333334"/>
    <s v="film &amp; video"/>
    <s v="shorts"/>
    <x v="93"/>
    <d v="2012-06-05T20:35:37"/>
    <n v="28.016932870399614"/>
  </r>
  <r>
    <x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s v="shorts"/>
    <x v="94"/>
    <d v="2014-03-18T17:13:42"/>
    <n v="20"/>
  </r>
  <r>
    <x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.42857142857142"/>
    <n v="21.904761904761905"/>
    <s v="film &amp; video"/>
    <s v="shorts"/>
    <x v="95"/>
    <d v="2012-01-27T00:07:21"/>
    <n v="30"/>
  </r>
  <r>
    <x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4.66666666666667"/>
    <n v="50.588235294117645"/>
    <s v="film &amp; video"/>
    <s v="shorts"/>
    <x v="96"/>
    <d v="2010-05-26T15:54:01"/>
    <n v="66.462488425902848"/>
  </r>
  <r>
    <x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.25"/>
    <n v="53.125"/>
    <s v="film &amp; video"/>
    <s v="shorts"/>
    <x v="97"/>
    <d v="2011-06-12T03:14:42"/>
    <n v="30"/>
  </r>
  <r>
    <x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.25"/>
    <n v="56.666666666666664"/>
    <s v="film &amp; video"/>
    <s v="shorts"/>
    <x v="98"/>
    <d v="2012-11-01T19:04:34"/>
    <n v="36.184328703697247"/>
  </r>
  <r>
    <x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.01933333333334"/>
    <n v="40.776666666666664"/>
    <s v="film &amp; video"/>
    <s v="shorts"/>
    <x v="99"/>
    <d v="2013-12-23T21:39:59"/>
    <n v="30"/>
  </r>
  <r>
    <x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s v="shorts"/>
    <x v="100"/>
    <d v="2012-10-15T18:04:46"/>
    <n v="20.041666666700621"/>
  </r>
  <r>
    <x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2-12-31T18:38:30"/>
    <n v="24"/>
  </r>
  <r>
    <x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7.75000000000001"/>
    <n v="117.92307692307692"/>
    <s v="film &amp; video"/>
    <s v="shorts"/>
    <x v="102"/>
    <d v="2010-11-23T03:08:53"/>
    <n v="30"/>
  </r>
  <r>
    <x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.15384615384616"/>
    <n v="27.897959183673468"/>
    <s v="film &amp; video"/>
    <s v="shorts"/>
    <x v="103"/>
    <d v="2014-02-12T19:20:30"/>
    <n v="23"/>
  </r>
  <r>
    <x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3-10T16:41:06"/>
    <n v="23.346458333398914"/>
  </r>
  <r>
    <x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.40909090909089"/>
    <n v="39.383333333333333"/>
    <s v="film &amp; video"/>
    <s v="shorts"/>
    <x v="105"/>
    <d v="2016-04-25T17:23:40"/>
    <n v="18.275231481500668"/>
  </r>
  <r>
    <x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0.49999999999999"/>
    <n v="186.11111111111111"/>
    <s v="film &amp; video"/>
    <s v="shorts"/>
    <x v="106"/>
    <d v="2012-03-19T18:38:21"/>
    <n v="14"/>
  </r>
  <r>
    <x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.46666666666667"/>
    <n v="111.37681159420291"/>
    <s v="film &amp; video"/>
    <s v="shorts"/>
    <x v="107"/>
    <d v="2011-04-02T23:34:47"/>
    <n v="22"/>
  </r>
  <r>
    <x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6.66666666666669"/>
    <n v="78.723404255319153"/>
    <s v="film &amp; video"/>
    <s v="shorts"/>
    <x v="108"/>
    <d v="2013-04-01T14:42:50"/>
    <n v="60"/>
  </r>
  <r>
    <x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19.49999999999997"/>
    <n v="46.702127659574465"/>
    <s v="film &amp; video"/>
    <s v="shorts"/>
    <x v="109"/>
    <d v="2011-01-27T00:37:10"/>
    <n v="30"/>
  </r>
  <r>
    <x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0.76923076923077"/>
    <n v="65.384615384615387"/>
    <s v="film &amp; video"/>
    <s v="shorts"/>
    <x v="110"/>
    <d v="2013-10-10T22:47:33"/>
    <n v="34.299618055600149"/>
  </r>
  <r>
    <x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4.57142857142858"/>
    <n v="102.0754716981132"/>
    <s v="film &amp; video"/>
    <s v="shorts"/>
    <x v="111"/>
    <d v="2015-05-01T07:59:47"/>
    <n v="30"/>
  </r>
  <r>
    <x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s v="shorts"/>
    <x v="112"/>
    <d v="2014-03-20T01:01:58"/>
    <n v="24.040300925902557"/>
  </r>
  <r>
    <x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s v="shorts"/>
    <x v="113"/>
    <d v="2011-07-29T18:12:08"/>
    <n v="7.8665740740980254"/>
  </r>
  <r>
    <x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.33333333333334"/>
    <n v="88.571428571428569"/>
    <s v="film &amp; video"/>
    <s v="shorts"/>
    <x v="114"/>
    <d v="2011-11-14T06:34:48"/>
    <n v="60"/>
  </r>
  <r>
    <x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.44444444444443"/>
    <n v="28.727272727272727"/>
    <s v="film &amp; video"/>
    <s v="shorts"/>
    <x v="115"/>
    <d v="2012-01-10T17:44:04"/>
    <n v="25"/>
  </r>
  <r>
    <x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3.65714285714286"/>
    <n v="69.78947368421052"/>
    <s v="film &amp; video"/>
    <s v="shorts"/>
    <x v="116"/>
    <d v="2011-02-21T11:55:55"/>
    <n v="45.958333333299379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.49377777777779"/>
    <n v="167.48962962962963"/>
    <s v="film &amp; video"/>
    <s v="shorts"/>
    <x v="117"/>
    <d v="2010-03-11T20:02:24"/>
    <n v="89.956666666701494"/>
  </r>
  <r>
    <x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.03159999999998"/>
    <n v="144.91230769230768"/>
    <s v="film &amp; video"/>
    <s v="shorts"/>
    <x v="118"/>
    <d v="2011-06-29T01:17:16"/>
    <n v="30"/>
  </r>
  <r>
    <x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4.55692307692308"/>
    <n v="91.840540540540545"/>
    <s v="film &amp; video"/>
    <s v="shorts"/>
    <x v="119"/>
    <d v="2011-07-15T01:39:46"/>
    <n v="29.889050925899937"/>
  </r>
  <r>
    <x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2"/>
    <n v="10"/>
    <s v="film &amp; video"/>
    <s v="science fiction"/>
    <x v="120"/>
    <d v="2016-09-03T01:11:47"/>
    <n v="30"/>
  </r>
  <r>
    <x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3E-2"/>
    <n v="1"/>
    <s v="film &amp; video"/>
    <s v="science fiction"/>
    <x v="121"/>
    <d v="2015-04-02T16:55:10"/>
    <n v="15.722800925999763"/>
  </r>
  <r>
    <x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08-11T10:21:47"/>
    <n v="60"/>
  </r>
  <r>
    <x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x v="123"/>
    <d v="2014-09-22T18:46:04"/>
    <n v="36.134675925997726"/>
  </r>
  <r>
    <x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4-20T22:17:22"/>
    <n v="25"/>
  </r>
  <r>
    <x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x v="125"/>
    <d v="2016-12-05T23:51:20"/>
    <n v="60"/>
  </r>
  <r>
    <x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"/>
    <n v="106.69230769230769"/>
    <s v="film &amp; video"/>
    <s v="science fiction"/>
    <x v="126"/>
    <d v="2015-05-11T14:08:57"/>
    <n v="30.49378472220269"/>
  </r>
  <r>
    <x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"/>
    <n v="47.5"/>
    <s v="film &amp; video"/>
    <s v="science fiction"/>
    <x v="127"/>
    <d v="2015-03-04T14:59:01"/>
    <n v="29.958333333401242"/>
  </r>
  <r>
    <x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7"/>
    <n v="311.16666666666669"/>
    <s v="film &amp; video"/>
    <s v="science fiction"/>
    <x v="128"/>
    <d v="2016-09-15T05:28:13"/>
    <n v="35"/>
  </r>
  <r>
    <x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08-31T22:29:43"/>
    <n v="60"/>
  </r>
  <r>
    <x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5-19T21:58:12"/>
    <n v="27.929027777703595"/>
  </r>
  <r>
    <x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6-20T20:06:01"/>
    <n v="15.162488425899937"/>
  </r>
  <r>
    <x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x v="132"/>
    <d v="2014-09-23T19:30:07"/>
    <n v="45.041666666700621"/>
  </r>
  <r>
    <x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01T19:23:04"/>
    <n v="29.922175925894408"/>
  </r>
  <r>
    <x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8-05T21:50:18"/>
    <n v="29.798402777698357"/>
  </r>
  <r>
    <x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x v="135"/>
    <d v="2014-05-29T09:09:57"/>
    <n v="33.409756944500259"/>
  </r>
  <r>
    <x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4-02T09:50:34"/>
    <n v="44.017662037098489"/>
  </r>
  <r>
    <x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08-23T13:46:33"/>
    <n v="50"/>
  </r>
  <r>
    <x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x v="138"/>
    <d v="2015-07-01T06:10:41"/>
    <n v="30.950219907404971"/>
  </r>
  <r>
    <x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02T22:06:12"/>
    <n v="10"/>
  </r>
  <r>
    <x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2-18T04:45:32"/>
    <n v="29.958333333401242"/>
  </r>
  <r>
    <x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0.775"/>
    <n v="46.178571428571431"/>
    <s v="film &amp; video"/>
    <s v="science fiction"/>
    <x v="141"/>
    <d v="2015-04-16T03:40:23"/>
    <n v="45"/>
  </r>
  <r>
    <x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.33333333333333337"/>
    <n v="10"/>
    <s v="film &amp; video"/>
    <s v="science fiction"/>
    <x v="142"/>
    <d v="2014-10-26T21:26:18"/>
    <n v="21.041666666700621"/>
  </r>
  <r>
    <x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7-08T01:32:22"/>
    <n v="57.182384259300306"/>
  </r>
  <r>
    <x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7.6"/>
    <n v="55.945945945945944"/>
    <s v="film &amp; video"/>
    <s v="science fiction"/>
    <x v="144"/>
    <d v="2015-02-12T18:17:52"/>
    <n v="59.958333333299379"/>
  </r>
  <r>
    <x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x v="145"/>
    <d v="2015-07-15T13:00:52"/>
    <n v="27"/>
  </r>
  <r>
    <x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x v="146"/>
    <d v="2016-11-19T00:23:18"/>
    <n v="60"/>
  </r>
  <r>
    <x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4-11-26T18:25:40"/>
    <n v="42.994675925896445"/>
  </r>
  <r>
    <x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.08"/>
    <n v="20"/>
    <s v="film &amp; video"/>
    <s v="science fiction"/>
    <x v="148"/>
    <d v="2016-01-28T06:45:36"/>
    <n v="30"/>
  </r>
  <r>
    <x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x v="149"/>
    <d v="2014-11-25T04:07:50"/>
    <n v="30.161226851800166"/>
  </r>
  <r>
    <x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x v="150"/>
    <d v="2015-03-27T03:53:02"/>
    <n v="60"/>
  </r>
  <r>
    <x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4E-2"/>
    <n v="28"/>
    <s v="film &amp; video"/>
    <s v="science fiction"/>
    <x v="151"/>
    <d v="2015-04-19T13:13:11"/>
    <n v="60"/>
  </r>
  <r>
    <x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4E-3"/>
    <n v="15"/>
    <s v="film &amp; video"/>
    <s v="science fiction"/>
    <x v="152"/>
    <d v="2014-08-24T01:51:40"/>
    <n v="30"/>
  </r>
  <r>
    <x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0.71799999999999997"/>
    <n v="35.9"/>
    <s v="film &amp; video"/>
    <s v="science fiction"/>
    <x v="153"/>
    <d v="2014-10-21T14:04:04"/>
    <n v="42.041666666700621"/>
  </r>
  <r>
    <x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x v="154"/>
    <d v="2015-04-21T13:08:15"/>
    <n v="43"/>
  </r>
  <r>
    <x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1E-3"/>
    <n v="20.25"/>
    <s v="film &amp; video"/>
    <s v="science fiction"/>
    <x v="155"/>
    <d v="2015-06-13T13:25:35"/>
    <n v="40"/>
  </r>
  <r>
    <x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  <x v="156"/>
    <d v="2014-06-04T02:59:56"/>
    <n v="60"/>
  </r>
  <r>
    <x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.26711185308848079"/>
    <n v="4"/>
    <s v="film &amp; video"/>
    <s v="science fiction"/>
    <x v="157"/>
    <d v="2016-01-27T21:52:52"/>
    <n v="30"/>
  </r>
  <r>
    <x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09-22T01:50:28"/>
    <n v="30"/>
  </r>
  <r>
    <x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E-3"/>
    <n v="10"/>
    <s v="film &amp; video"/>
    <s v="science fiction"/>
    <x v="159"/>
    <d v="2016-05-24T10:25:45"/>
    <n v="40"/>
  </r>
  <r>
    <x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6-16T21:54:51"/>
    <n v="60"/>
  </r>
  <r>
    <x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.01"/>
    <n v="5"/>
    <s v="film &amp; video"/>
    <s v="drama"/>
    <x v="161"/>
    <d v="2014-06-02T16:29:55"/>
    <n v="30"/>
  </r>
  <r>
    <x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5.535714285714286"/>
    <n v="43.5"/>
    <s v="film &amp; video"/>
    <s v="drama"/>
    <x v="162"/>
    <d v="2014-07-15T03:02:36"/>
    <n v="32.860694444403634"/>
  </r>
  <r>
    <x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08-27T23:04:14"/>
    <n v="34.038726851897081"/>
  </r>
  <r>
    <x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0.53333333333333333"/>
    <n v="91.428571428571431"/>
    <s v="film &amp; video"/>
    <s v="drama"/>
    <x v="164"/>
    <d v="2014-07-21T18:18:21"/>
    <n v="60"/>
  </r>
  <r>
    <x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5-12-13T15:48:44"/>
    <n v="30"/>
  </r>
  <r>
    <x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6-12-17T01:49:22"/>
    <n v="30"/>
  </r>
  <r>
    <x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.01"/>
    <n v="5.5"/>
    <s v="film &amp; video"/>
    <s v="drama"/>
    <x v="167"/>
    <d v="2015-06-05T22:15:35"/>
    <n v="60"/>
  </r>
  <r>
    <x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"/>
    <n v="108.33333333333333"/>
    <s v="film &amp; video"/>
    <s v="drama"/>
    <x v="168"/>
    <d v="2015-02-17T20:02:50"/>
    <n v="29.958333333401242"/>
  </r>
  <r>
    <x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.400000000000002"/>
    <n v="56"/>
    <s v="film &amp; video"/>
    <s v="drama"/>
    <x v="169"/>
    <d v="2014-09-18T12:07:39"/>
    <n v="30"/>
  </r>
  <r>
    <x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"/>
    <n v="32.5"/>
    <s v="film &amp; video"/>
    <s v="drama"/>
    <x v="170"/>
    <d v="2015-07-31T23:28:03"/>
    <n v="29.249965277798765"/>
  </r>
  <r>
    <x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E-3"/>
    <n v="1"/>
    <s v="film &amp; video"/>
    <s v="drama"/>
    <x v="171"/>
    <d v="2016-06-13T04:20:14"/>
    <n v="60"/>
  </r>
  <r>
    <x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2-12T09:28:43"/>
    <n v="34.958333333401242"/>
  </r>
  <r>
    <x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1-29T13:45:08"/>
    <n v="30"/>
  </r>
  <r>
    <x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3-09T18:12:56"/>
    <n v="60"/>
  </r>
  <r>
    <x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3"/>
    <n v="49.884615384615387"/>
    <s v="film &amp; video"/>
    <s v="drama"/>
    <x v="175"/>
    <d v="2014-08-04T18:40:11"/>
    <n v="25"/>
  </r>
  <r>
    <x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7-06T19:46:39"/>
    <n v="30"/>
  </r>
  <r>
    <x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s v="drama"/>
    <x v="177"/>
    <d v="2015-03-07T01:08:46"/>
    <n v="16.958333333393966"/>
  </r>
  <r>
    <x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0-27T22:55:45"/>
    <n v="30.041666666700621"/>
  </r>
  <r>
    <x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2-03T01:55:55"/>
    <n v="30"/>
  </r>
  <r>
    <x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.416666666666664"/>
    <n v="30.846153846153847"/>
    <s v="film &amp; video"/>
    <s v="drama"/>
    <x v="180"/>
    <d v="2015-03-04T23:47:23"/>
    <n v="39.800428240800102"/>
  </r>
  <r>
    <x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.092608822670172"/>
    <n v="180.5"/>
    <s v="film &amp; video"/>
    <s v="drama"/>
    <x v="181"/>
    <d v="2015-05-23T17:48:15"/>
    <n v="30"/>
  </r>
  <r>
    <x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6-12-08T00:17:12"/>
    <n v="30"/>
  </r>
  <r>
    <x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5.856000000000002"/>
    <n v="373.5"/>
    <s v="film &amp; video"/>
    <s v="drama"/>
    <x v="183"/>
    <d v="2014-10-27T19:26:50"/>
    <n v="30.041666666700621"/>
  </r>
  <r>
    <x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4"/>
    <n v="25.5"/>
    <s v="film &amp; video"/>
    <s v="drama"/>
    <x v="184"/>
    <d v="2014-07-05T18:59:22"/>
    <n v="57.374745370303572"/>
  </r>
  <r>
    <x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"/>
    <n v="220"/>
    <s v="film &amp; video"/>
    <s v="drama"/>
    <x v="185"/>
    <d v="2016-07-19T21:52:19"/>
    <n v="30"/>
  </r>
  <r>
    <x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2-01T19:30:34"/>
    <n v="30.02043981479801"/>
  </r>
  <r>
    <x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6-27T05:37:37"/>
    <n v="24.056516203701904"/>
  </r>
  <r>
    <x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8-06T04:23:35"/>
    <n v="30"/>
  </r>
  <r>
    <x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2E-2"/>
    <n v="69"/>
    <s v="film &amp; video"/>
    <s v="drama"/>
    <x v="189"/>
    <d v="2016-07-05T16:34:37"/>
    <n v="60"/>
  </r>
  <r>
    <x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.41666666666666669"/>
    <n v="50"/>
    <s v="film &amp; video"/>
    <s v="drama"/>
    <x v="190"/>
    <d v="2016-06-06T15:37:26"/>
    <n v="10"/>
  </r>
  <r>
    <x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s v="drama"/>
    <x v="191"/>
    <d v="2015-08-23T10:35:38"/>
    <n v="40"/>
  </r>
  <r>
    <x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6999999999999999E-3"/>
    <n v="5.666666666666667"/>
    <s v="film &amp; video"/>
    <s v="drama"/>
    <x v="192"/>
    <d v="2014-09-17T19:00:32"/>
    <n v="30"/>
  </r>
  <r>
    <x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09-29T22:26:06"/>
    <n v="60.041666666598758"/>
  </r>
  <r>
    <x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.12"/>
    <n v="1"/>
    <s v="film &amp; video"/>
    <s v="drama"/>
    <x v="194"/>
    <d v="2016-01-06T23:55:31"/>
    <n v="60"/>
  </r>
  <r>
    <x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5-11T16:05:32"/>
    <n v="60"/>
  </r>
  <r>
    <x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1.857142857142861"/>
    <n v="77.10526315789474"/>
    <s v="film &amp; video"/>
    <s v="drama"/>
    <x v="196"/>
    <d v="2015-09-12T13:01:38"/>
    <n v="28.332199074102391"/>
  </r>
  <r>
    <x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.48"/>
    <n v="32.75"/>
    <s v="film &amp; video"/>
    <s v="drama"/>
    <x v="197"/>
    <d v="2017-01-06T20:21:40"/>
    <n v="42.026620370401361"/>
  </r>
  <r>
    <x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59999999999999"/>
    <n v="46.5"/>
    <s v="film &amp; video"/>
    <s v="drama"/>
    <x v="198"/>
    <d v="2014-09-05T09:12:02"/>
    <n v="30"/>
  </r>
  <r>
    <x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8-02T02:58:22"/>
    <n v="30"/>
  </r>
  <r>
    <x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.192500000000003"/>
    <n v="87.308333333333337"/>
    <s v="film &amp; video"/>
    <s v="drama"/>
    <x v="200"/>
    <d v="2014-08-16T02:00:03"/>
    <n v="30"/>
  </r>
  <r>
    <x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.461538461538467"/>
    <n v="54.285714285714285"/>
    <s v="film &amp; video"/>
    <s v="drama"/>
    <x v="201"/>
    <d v="2015-01-19T19:38:49"/>
    <n v="20"/>
  </r>
  <r>
    <x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09-08T22:16:04"/>
    <n v="29.946481481500086"/>
  </r>
  <r>
    <x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29.84"/>
    <n v="93.25"/>
    <s v="film &amp; video"/>
    <s v="drama"/>
    <x v="203"/>
    <d v="2014-11-30T20:21:04"/>
    <n v="60"/>
  </r>
  <r>
    <x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0.721666666666664"/>
    <n v="117.68368136117556"/>
    <s v="film &amp; video"/>
    <s v="drama"/>
    <x v="204"/>
    <d v="2016-07-05T14:00:03"/>
    <n v="30"/>
  </r>
  <r>
    <x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.25"/>
    <n v="76.470588235294116"/>
    <s v="film &amp; video"/>
    <s v="drama"/>
    <x v="205"/>
    <d v="2015-09-01T15:10:22"/>
    <n v="35"/>
  </r>
  <r>
    <x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7-16T00:06:23"/>
    <n v="21"/>
  </r>
  <r>
    <x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.214285714285714"/>
    <n v="163.84615384615384"/>
    <s v="film &amp; video"/>
    <s v="drama"/>
    <x v="207"/>
    <d v="2014-12-05T04:43:58"/>
    <n v="30"/>
  </r>
  <r>
    <x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1-16T08:52:47"/>
    <n v="30"/>
  </r>
  <r>
    <x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6-10T22:08:55"/>
    <n v="30"/>
  </r>
  <r>
    <x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.25"/>
    <n v="91.818181818181813"/>
    <s v="film &amp; video"/>
    <s v="drama"/>
    <x v="210"/>
    <d v="2015-09-02T01:33:12"/>
    <n v="29.143611111096106"/>
  </r>
  <r>
    <x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4.6"/>
    <n v="185.83333333333334"/>
    <s v="film &amp; video"/>
    <s v="drama"/>
    <x v="211"/>
    <d v="2015-08-20T03:50:17"/>
    <n v="30"/>
  </r>
  <r>
    <x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2E-2"/>
    <n v="1"/>
    <s v="film &amp; video"/>
    <s v="drama"/>
    <x v="212"/>
    <d v="2016-02-16T21:08:40"/>
    <n v="59.958333333401242"/>
  </r>
  <r>
    <x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.04"/>
    <n v="20"/>
    <s v="film &amp; video"/>
    <s v="drama"/>
    <x v="213"/>
    <d v="2015-07-17T14:15:47"/>
    <n v="29.993680555497122"/>
  </r>
  <r>
    <x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2E-3"/>
    <n v="1"/>
    <s v="film &amp; video"/>
    <s v="drama"/>
    <x v="214"/>
    <d v="2015-01-05T15:22:29"/>
    <n v="60"/>
  </r>
  <r>
    <x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.22727272727272727"/>
    <n v="10"/>
    <s v="film &amp; video"/>
    <s v="drama"/>
    <x v="215"/>
    <d v="2016-01-06T05:31:22"/>
    <n v="42.769189814898709"/>
  </r>
  <r>
    <x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5.698440000000005"/>
    <n v="331.53833333333336"/>
    <s v="film &amp; video"/>
    <s v="drama"/>
    <x v="216"/>
    <d v="2015-03-03T23:00:37"/>
    <n v="49.958333333306655"/>
  </r>
  <r>
    <x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1.943"/>
    <n v="314.28947368421052"/>
    <s v="film &amp; video"/>
    <s v="drama"/>
    <x v="217"/>
    <d v="2014-11-27T15:22:29"/>
    <n v="31"/>
  </r>
  <r>
    <x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3-16T15:04:49"/>
    <n v="60"/>
  </r>
  <r>
    <x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7.630000000000003"/>
    <n v="115.98684210526316"/>
    <s v="film &amp; video"/>
    <s v="drama"/>
    <x v="219"/>
    <d v="2016-02-29T07:50:25"/>
    <n v="31.964293981502124"/>
  </r>
  <r>
    <x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0.72"/>
    <n v="120"/>
    <s v="film &amp; video"/>
    <s v="drama"/>
    <x v="220"/>
    <d v="2015-07-10T15:27:10"/>
    <n v="41.193634259303508"/>
  </r>
  <r>
    <x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1-27T20:06:04"/>
    <n v="59.958333333299379"/>
  </r>
  <r>
    <x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1-27T18:28:38"/>
    <n v="58.340532407397404"/>
  </r>
  <r>
    <x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4-22T01:09:10"/>
    <n v="29.997106481496303"/>
  </r>
  <r>
    <x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5-11T05:38:46"/>
    <n v="60"/>
  </r>
  <r>
    <x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3-09T23:04:14"/>
    <n v="29.958333333393966"/>
  </r>
  <r>
    <x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0.86206896551724133"/>
    <n v="125"/>
    <s v="film &amp; video"/>
    <s v="drama"/>
    <x v="226"/>
    <d v="2015-04-12T15:59:04"/>
    <n v="48.729120370400778"/>
  </r>
  <r>
    <x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6-09T21:27:21"/>
    <n v="30"/>
  </r>
  <r>
    <x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4-02T16:28:25"/>
    <n v="60"/>
  </r>
  <r>
    <x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1-14T22:24:57"/>
    <n v="30"/>
  </r>
  <r>
    <x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.4"/>
    <n v="30"/>
    <s v="film &amp; video"/>
    <s v="drama"/>
    <x v="230"/>
    <d v="2015-05-05T18:39:11"/>
    <n v="30"/>
  </r>
  <r>
    <x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5-12-03T23:00:51"/>
    <n v="30"/>
  </r>
  <r>
    <x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"/>
    <n v="15.714285714285714"/>
    <s v="film &amp; video"/>
    <s v="drama"/>
    <x v="232"/>
    <d v="2015-01-28T19:49:06"/>
    <n v="30"/>
  </r>
  <r>
    <x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8-30T21:52:52"/>
    <n v="30"/>
  </r>
  <r>
    <x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.1"/>
    <n v="80.2"/>
    <s v="film &amp; video"/>
    <s v="drama"/>
    <x v="234"/>
    <d v="2015-05-12T00:50:59"/>
    <n v="40"/>
  </r>
  <r>
    <x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6-09T21:48:17"/>
    <n v="30"/>
  </r>
  <r>
    <x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5-11-13T02:01:39"/>
    <n v="52.91552083339775"/>
  </r>
  <r>
    <x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.33333333333333337"/>
    <n v="50"/>
    <s v="film &amp; video"/>
    <s v="drama"/>
    <x v="237"/>
    <d v="2016-01-08T13:51:09"/>
    <n v="60"/>
  </r>
  <r>
    <x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09T23:06:00"/>
    <n v="20.412499999998545"/>
  </r>
  <r>
    <x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0-20T02:38:50"/>
    <n v="19.389699074097734"/>
  </r>
  <r>
    <x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x v="240"/>
    <d v="2013-03-21T17:00:11"/>
    <n v="45"/>
  </r>
  <r>
    <x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x v="241"/>
    <d v="2014-11-06T16:45:04"/>
    <n v="45"/>
  </r>
  <r>
    <x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x v="242"/>
    <d v="2011-11-15T11:49:50"/>
    <n v="35"/>
  </r>
  <r>
    <x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2.592"/>
    <n v="78.195121951219505"/>
    <s v="film &amp; video"/>
    <s v="documentary"/>
    <x v="243"/>
    <d v="2014-01-23T01:08:24"/>
    <n v="30"/>
  </r>
  <r>
    <x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x v="244"/>
    <d v="2010-02-04T07:45:59"/>
    <n v="39.972233796303044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x v="245"/>
    <d v="2012-07-17T01:16:25"/>
    <n v="30"/>
  </r>
  <r>
    <x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x v="246"/>
    <d v="2010-10-29T08:43:25"/>
    <n v="50.041666666693345"/>
  </r>
  <r>
    <x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.1"/>
    <n v="108.14516129032258"/>
    <s v="film &amp; video"/>
    <s v="documentary"/>
    <x v="247"/>
    <d v="2010-09-09T14:30:14"/>
    <n v="36.547754629595147"/>
  </r>
  <r>
    <x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x v="248"/>
    <d v="2011-11-23T18:35:09"/>
    <n v="45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2.92"/>
    <n v="48.051063829787232"/>
    <s v="film &amp; video"/>
    <s v="documentary"/>
    <x v="249"/>
    <d v="2010-06-03T22:10:20"/>
    <n v="79.812268518500787"/>
  </r>
  <r>
    <x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x v="250"/>
    <d v="2013-05-07T13:34:51"/>
    <n v="30"/>
  </r>
  <r>
    <x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x v="251"/>
    <d v="2012-04-14T18:54:06"/>
    <n v="32.004097222299606"/>
  </r>
  <r>
    <x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4.56"/>
    <n v="85.444444444444443"/>
    <s v="film &amp; video"/>
    <s v="documentary"/>
    <x v="252"/>
    <d v="2010-03-29T15:54:18"/>
    <n v="63.503263888902438"/>
  </r>
  <r>
    <x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x v="253"/>
    <d v="2012-01-16T15:37:15"/>
    <n v="30"/>
  </r>
  <r>
    <x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6.94725"/>
    <n v="89.38643312101911"/>
    <s v="film &amp; video"/>
    <s v="documentary"/>
    <x v="254"/>
    <d v="2015-09-16T22:51:50"/>
    <n v="30.130671296297805"/>
  </r>
  <r>
    <x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6.73325"/>
    <n v="45.418404255319146"/>
    <s v="film &amp; video"/>
    <s v="documentary"/>
    <x v="255"/>
    <d v="2011-02-14T12:38:02"/>
    <n v="29.958333333401242"/>
  </r>
  <r>
    <x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.1"/>
    <n v="65.756363636363631"/>
    <s v="film &amp; video"/>
    <s v="documentary"/>
    <x v="256"/>
    <d v="2013-02-14T18:27:47"/>
    <n v="30"/>
  </r>
  <r>
    <x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x v="257"/>
    <d v="2016-04-19T15:02:42"/>
    <n v="30"/>
  </r>
  <r>
    <x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.14"/>
    <n v="83.345930232558146"/>
    <s v="film &amp; video"/>
    <s v="documentary"/>
    <x v="258"/>
    <d v="2011-05-19T01:14:26"/>
    <n v="30"/>
  </r>
  <r>
    <x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x v="259"/>
    <d v="2015-03-09T17:42:49"/>
    <n v="30"/>
  </r>
  <r>
    <x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.4"/>
    <n v="120.90909090909091"/>
    <s v="film &amp; video"/>
    <s v="documentary"/>
    <x v="260"/>
    <d v="2010-06-01T18:07:59"/>
    <n v="45.660428240706096"/>
  </r>
  <r>
    <x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.4"/>
    <n v="97.63636363636364"/>
    <s v="film &amp; video"/>
    <s v="documentary"/>
    <x v="261"/>
    <d v="2012-04-18T21:15:04"/>
    <n v="49.736064814802376"/>
  </r>
  <r>
    <x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x v="262"/>
    <d v="2011-01-12T05:57:08"/>
    <n v="45"/>
  </r>
  <r>
    <x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.08108"/>
    <n v="30.654485981308412"/>
    <s v="film &amp; video"/>
    <s v="documentary"/>
    <x v="263"/>
    <d v="2012-08-28T22:54:54"/>
    <n v="30"/>
  </r>
  <r>
    <x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x v="264"/>
    <d v="2012-04-11T14:53:15"/>
    <n v="30"/>
  </r>
  <r>
    <x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.1"/>
    <n v="95.775862068965523"/>
    <s v="film &amp; video"/>
    <s v="documentary"/>
    <x v="265"/>
    <d v="2010-03-30T05:53:50"/>
    <n v="41.598726851800166"/>
  </r>
  <r>
    <x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5.5"/>
    <n v="40.416666666666664"/>
    <s v="film &amp; video"/>
    <s v="documentary"/>
    <x v="266"/>
    <d v="2010-01-27T04:11:47"/>
    <n v="85.985567129704577"/>
  </r>
  <r>
    <x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x v="267"/>
    <d v="2014-05-26T10:51:39"/>
    <n v="30"/>
  </r>
  <r>
    <x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.4"/>
    <n v="50.18018018018018"/>
    <s v="film &amp; video"/>
    <s v="documentary"/>
    <x v="268"/>
    <d v="2011-09-23T03:39:38"/>
    <n v="45.041666666598758"/>
  </r>
  <r>
    <x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x v="269"/>
    <d v="2017-01-23T04:43:42"/>
    <n v="30"/>
  </r>
  <r>
    <x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x v="270"/>
    <d v="2011-04-04T20:47:50"/>
    <n v="50.300115740799811"/>
  </r>
  <r>
    <x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x v="271"/>
    <d v="2013-12-04T02:24:21"/>
    <n v="29.233090277703013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x v="272"/>
    <d v="2010-02-26T21:36:31"/>
    <n v="60.883668981499795"/>
  </r>
  <r>
    <x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7.7758"/>
    <n v="45.667711864406776"/>
    <s v="film &amp; video"/>
    <s v="documentary"/>
    <x v="273"/>
    <d v="2011-06-03T11:57:46"/>
    <n v="30"/>
  </r>
  <r>
    <x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x v="274"/>
    <d v="2012-03-01T21:53:49"/>
    <n v="34.378599537005357"/>
  </r>
  <r>
    <x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.395"/>
    <n v="65.298192771084331"/>
    <s v="film &amp; video"/>
    <s v="documentary"/>
    <x v="275"/>
    <d v="2012-10-11T00:46:06"/>
    <n v="30.041666666700621"/>
  </r>
  <r>
    <x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7.6"/>
    <n v="95.225806451612897"/>
    <s v="film &amp; video"/>
    <s v="documentary"/>
    <x v="276"/>
    <d v="2012-02-28T01:57:54"/>
    <n v="59.958333333299379"/>
  </r>
  <r>
    <x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x v="277"/>
    <d v="2015-04-23T21:23:39"/>
    <n v="30"/>
  </r>
  <r>
    <x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x v="278"/>
    <d v="2012-09-12T00:58:59"/>
    <n v="30"/>
  </r>
  <r>
    <x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x v="279"/>
    <d v="2017-01-24T05:51:36"/>
    <n v="33.83986111109698"/>
  </r>
  <r>
    <x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x v="280"/>
    <d v="2014-04-15T14:10:35"/>
    <n v="45"/>
  </r>
  <r>
    <x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x v="281"/>
    <d v="2009-05-17T03:55:13"/>
    <n v="85.646377314798883"/>
  </r>
  <r>
    <x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x v="282"/>
    <d v="2010-01-16T22:04:52"/>
    <n v="36.996620370402525"/>
  </r>
  <r>
    <x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x v="283"/>
    <d v="2011-05-12T17:02:24"/>
    <n v="19.497638888904476"/>
  </r>
  <r>
    <x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4.62615"/>
    <n v="55.066394736842106"/>
    <s v="film &amp; video"/>
    <s v="documentary"/>
    <x v="284"/>
    <d v="2011-12-27T17:43:00"/>
    <n v="25"/>
  </r>
  <r>
    <x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x v="285"/>
    <d v="2013-08-20T18:08:48"/>
    <n v="30"/>
  </r>
  <r>
    <x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x v="286"/>
    <d v="2013-02-08T19:35:24"/>
    <n v="44.958333333299379"/>
  </r>
  <r>
    <x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x v="287"/>
    <d v="2012-10-02T06:40:18"/>
    <n v="30.888680555603059"/>
  </r>
  <r>
    <x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x v="288"/>
    <d v="2012-05-22T04:03:13"/>
    <n v="35"/>
  </r>
  <r>
    <x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x v="289"/>
    <d v="2013-10-03T10:57:14"/>
    <n v="30"/>
  </r>
  <r>
    <x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x v="290"/>
    <d v="2010-12-14T08:51:37"/>
    <n v="49.963460648206819"/>
  </r>
  <r>
    <x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.02"/>
    <n v="46.8828125"/>
    <s v="film &amp; video"/>
    <s v="documentary"/>
    <x v="291"/>
    <d v="2013-04-12T18:27:26"/>
    <n v="18.231643518505734"/>
  </r>
  <r>
    <x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x v="292"/>
    <d v="2011-09-26T19:16:39"/>
    <n v="32.362743055506144"/>
  </r>
  <r>
    <x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x v="293"/>
    <d v="2014-03-21T16:01:54"/>
    <n v="30"/>
  </r>
  <r>
    <x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6-14T02:01:34"/>
    <n v="35.582245370402234"/>
  </r>
  <r>
    <x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x v="295"/>
    <d v="2013-09-02T00:06:49"/>
    <n v="59.995266203703068"/>
  </r>
  <r>
    <x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x v="296"/>
    <d v="2012-08-13T11:24:43"/>
    <n v="25"/>
  </r>
  <r>
    <x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0.64"/>
    <n v="141.74647887323943"/>
    <s v="film &amp; video"/>
    <s v="documentary"/>
    <x v="297"/>
    <d v="2015-03-26T17:28:21"/>
    <n v="35.437951388899819"/>
  </r>
  <r>
    <x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x v="298"/>
    <d v="2014-03-11T11:07:28"/>
    <n v="59.411481481496594"/>
  </r>
  <r>
    <x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x v="299"/>
    <d v="2010-10-18T05:24:20"/>
    <n v="30.041666666693345"/>
  </r>
  <r>
    <x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1.72264"/>
    <n v="85.337785234899329"/>
    <s v="film &amp; video"/>
    <s v="documentary"/>
    <x v="300"/>
    <d v="2011-03-24T23:02:18"/>
    <n v="31"/>
  </r>
  <r>
    <x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x v="301"/>
    <d v="2013-02-07T17:42:15"/>
    <n v="39.958333333306655"/>
  </r>
  <r>
    <x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.46"/>
    <n v="93.018518518518519"/>
    <s v="film &amp; video"/>
    <s v="documentary"/>
    <x v="302"/>
    <d v="2012-01-25T20:33:58"/>
    <n v="30"/>
  </r>
  <r>
    <x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x v="303"/>
    <d v="2012-05-03T01:42:26"/>
    <n v="30"/>
  </r>
  <r>
    <x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x v="304"/>
    <d v="2012-07-24T02:16:37"/>
    <n v="38.988460648099135"/>
  </r>
  <r>
    <x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x v="305"/>
    <d v="2012-02-09T15:07:29"/>
    <n v="30"/>
  </r>
  <r>
    <x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x v="306"/>
    <d v="2013-02-28T20:05:33"/>
    <n v="19.958333333299379"/>
  </r>
  <r>
    <x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x v="307"/>
    <d v="2013-01-08T22:40:01"/>
    <n v="30"/>
  </r>
  <r>
    <x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x v="308"/>
    <d v="2011-01-24T16:40:10"/>
    <n v="45"/>
  </r>
  <r>
    <x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x v="309"/>
    <d v="2012-08-13T18:02:14"/>
    <n v="21"/>
  </r>
  <r>
    <x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.129"/>
    <n v="28.924722222222222"/>
    <s v="film &amp; video"/>
    <s v="documentary"/>
    <x v="310"/>
    <d v="2011-10-05T04:23:43"/>
    <n v="14.90019675919757"/>
  </r>
  <r>
    <x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s v="film &amp; video"/>
    <s v="documentary"/>
    <x v="311"/>
    <d v="2011-11-21T05:16:32"/>
    <n v="41.112824074101809"/>
  </r>
  <r>
    <x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x v="312"/>
    <d v="2013-03-15T21:03:52"/>
    <n v="30"/>
  </r>
  <r>
    <x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x v="313"/>
    <d v="2010-06-28T05:28:14"/>
    <n v="44.438032407400897"/>
  </r>
  <r>
    <x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x v="314"/>
    <d v="2013-01-30T19:59:48"/>
    <n v="30"/>
  </r>
  <r>
    <x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.248"/>
    <n v="200.88888888888889"/>
    <s v="film &amp; video"/>
    <s v="documentary"/>
    <x v="315"/>
    <d v="2012-07-23T18:32:14"/>
    <n v="30"/>
  </r>
  <r>
    <x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x v="316"/>
    <d v="2014-11-07T22:09:57"/>
    <n v="33.284062500002619"/>
  </r>
  <r>
    <x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x v="317"/>
    <d v="2013-11-11T16:14:43"/>
    <n v="30"/>
  </r>
  <r>
    <x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.32"/>
    <n v="49.880281690140848"/>
    <s v="film &amp; video"/>
    <s v="documentary"/>
    <x v="318"/>
    <d v="2013-02-25T00:55:51"/>
    <n v="29.958333333401242"/>
  </r>
  <r>
    <x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2.68"/>
    <n v="110.47058823529412"/>
    <s v="film &amp; video"/>
    <s v="documentary"/>
    <x v="319"/>
    <d v="2009-11-06T20:07:09"/>
    <n v="87.494340277800802"/>
  </r>
  <r>
    <x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x v="320"/>
    <d v="2015-11-23T13:13:53"/>
    <n v="29.407025462896854"/>
  </r>
  <r>
    <x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x v="321"/>
    <d v="2016-10-04T10:43:06"/>
    <n v="35.041666666700621"/>
  </r>
  <r>
    <x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x v="322"/>
    <d v="2016-04-13T13:40:48"/>
    <n v="30"/>
  </r>
  <r>
    <x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x v="323"/>
    <d v="2016-11-23T07:42:46"/>
    <n v="28.011273148200416"/>
  </r>
  <r>
    <x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1.6"/>
    <n v="105.3170731707317"/>
    <s v="film &amp; video"/>
    <s v="documentary"/>
    <x v="324"/>
    <d v="2015-06-29T15:01:48"/>
    <n v="33"/>
  </r>
  <r>
    <x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.396"/>
    <n v="70.921195652173907"/>
    <s v="film &amp; video"/>
    <s v="documentary"/>
    <x v="325"/>
    <d v="2016-11-15T04:30:33"/>
    <n v="35"/>
  </r>
  <r>
    <x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x v="326"/>
    <d v="2017-02-09T07:33:26"/>
    <n v="33.641365740702895"/>
  </r>
  <r>
    <x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.4"/>
    <n v="160.47058823529412"/>
    <s v="film &amp; video"/>
    <s v="documentary"/>
    <x v="327"/>
    <d v="2015-02-23T05:38:49"/>
    <n v="27.098043981401133"/>
  </r>
  <r>
    <x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x v="328"/>
    <d v="2015-10-01T22:43:08"/>
    <n v="30.220046296301007"/>
  </r>
  <r>
    <x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5.5"/>
    <n v="63.17365269461078"/>
    <s v="film &amp; video"/>
    <s v="documentary"/>
    <x v="329"/>
    <d v="2015-10-14T11:12:07"/>
    <n v="23.699918981503288"/>
  </r>
  <r>
    <x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x v="330"/>
    <d v="2013-04-15T12:22:43"/>
    <n v="31.650196759204846"/>
  </r>
  <r>
    <x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x v="331"/>
    <d v="2016-05-17T13:57:14"/>
    <n v="31"/>
  </r>
  <r>
    <x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.015"/>
    <n v="203.63063063063063"/>
    <s v="film &amp; video"/>
    <s v="documentary"/>
    <x v="332"/>
    <d v="2015-09-16T16:19:37"/>
    <n v="41.653043981496012"/>
  </r>
  <r>
    <x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x v="333"/>
    <d v="2016-03-08T15:16:31"/>
    <n v="29.958333333306655"/>
  </r>
  <r>
    <x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.19"/>
    <n v="146.65217391304347"/>
    <s v="film &amp; video"/>
    <s v="documentary"/>
    <x v="334"/>
    <d v="2015-04-07T16:22:37"/>
    <n v="38.109293981498922"/>
  </r>
  <r>
    <x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2.76470588235294"/>
    <n v="109.1875"/>
    <s v="film &amp; video"/>
    <s v="documentary"/>
    <x v="335"/>
    <d v="2015-04-07T17:41:55"/>
    <n v="31.179224537103437"/>
  </r>
  <r>
    <x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x v="336"/>
    <d v="2015-10-14T14:18:38"/>
    <n v="30.041666666700621"/>
  </r>
  <r>
    <x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x v="337"/>
    <d v="2015-02-12T03:05:08"/>
    <n v="29.958333333306655"/>
  </r>
  <r>
    <x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x v="338"/>
    <d v="2016-07-08T18:08:10"/>
    <n v="56.285995370402816"/>
  </r>
  <r>
    <x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x v="339"/>
    <d v="2015-03-30T18:14:28"/>
    <n v="30"/>
  </r>
  <r>
    <x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x v="340"/>
    <d v="2017-02-06T16:03:27"/>
    <n v="30.205937500002619"/>
  </r>
  <r>
    <x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x v="341"/>
    <d v="2014-09-12T21:06:38"/>
    <n v="18.286365740699694"/>
  </r>
  <r>
    <x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x v="342"/>
    <d v="2016-03-30T18:44:25"/>
    <n v="30"/>
  </r>
  <r>
    <x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x v="343"/>
    <d v="2014-10-14T17:42:25"/>
    <n v="30.38721064820129"/>
  </r>
  <r>
    <x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x v="344"/>
    <d v="2015-04-17T23:18:14"/>
    <n v="44.126226851796673"/>
  </r>
  <r>
    <x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x v="345"/>
    <d v="2015-04-20T22:39:50"/>
    <n v="30"/>
  </r>
  <r>
    <x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x v="346"/>
    <d v="2015-09-14T12:00:21"/>
    <n v="30"/>
  </r>
  <r>
    <x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x v="347"/>
    <d v="2015-10-15T11:53:29"/>
    <n v="30.041666666700621"/>
  </r>
  <r>
    <x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x v="348"/>
    <d v="2015-07-22T14:05:16"/>
    <n v="30"/>
  </r>
  <r>
    <x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x v="349"/>
    <d v="2017-01-25T11:58:28"/>
    <n v="30"/>
  </r>
  <r>
    <x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x v="350"/>
    <d v="2016-08-04T01:35:09"/>
    <n v="38.099895833300252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x v="351"/>
    <d v="2016-02-27T23:09:14"/>
    <n v="39.958333333299379"/>
  </r>
  <r>
    <x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6.56"/>
    <n v="40.755244755244753"/>
    <s v="film &amp; video"/>
    <s v="documentary"/>
    <x v="352"/>
    <d v="2014-09-08T04:01:08"/>
    <n v="30"/>
  </r>
  <r>
    <x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x v="353"/>
    <d v="2015-10-20T19:00:19"/>
    <n v="30.041666666598758"/>
  </r>
  <r>
    <x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x v="354"/>
    <d v="2016-03-09T19:52:01"/>
    <n v="29.958333333299379"/>
  </r>
  <r>
    <x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x v="355"/>
    <d v="2014-10-31T07:03:14"/>
    <n v="31.041666666700621"/>
  </r>
  <r>
    <x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x v="356"/>
    <d v="2016-02-15T19:16:33"/>
    <n v="29.958333333401242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x v="357"/>
    <d v="2015-03-15T05:19:57"/>
    <n v="40"/>
  </r>
  <r>
    <x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x v="358"/>
    <d v="2016-05-17T20:38:41"/>
    <n v="28.76480324070144"/>
  </r>
  <r>
    <x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x v="359"/>
    <d v="2014-10-23T01:41:30"/>
    <n v="22.146180555602768"/>
  </r>
  <r>
    <x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.375"/>
    <n v="139.82758620689654"/>
    <s v="film &amp; video"/>
    <s v="documentary"/>
    <x v="360"/>
    <d v="2015-06-08T21:33:00"/>
    <n v="44.234722222201526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x v="361"/>
    <d v="2014-10-24T00:01:46"/>
    <n v="30.041666666700621"/>
  </r>
  <r>
    <x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x v="362"/>
    <d v="2014-07-17T05:03:11"/>
    <n v="21.789456018501369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x v="363"/>
    <d v="2010-03-18T17:52:16"/>
    <n v="45.062314814800629"/>
  </r>
  <r>
    <x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x v="364"/>
    <d v="2014-05-21T20:37:52"/>
    <n v="30.30634259260114"/>
  </r>
  <r>
    <x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x v="365"/>
    <d v="2014-01-29T14:33:19"/>
    <n v="30"/>
  </r>
  <r>
    <x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x v="366"/>
    <d v="2012-04-20T19:01:58"/>
    <n v="30"/>
  </r>
  <r>
    <x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.3501"/>
    <n v="86.84882352941176"/>
    <s v="film &amp; video"/>
    <s v="documentary"/>
    <x v="367"/>
    <d v="2013-03-22T13:51:18"/>
    <n v="39.630347222206183"/>
  </r>
  <r>
    <x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x v="368"/>
    <d v="2015-02-08T14:32:02"/>
    <n v="34.958333333306655"/>
  </r>
  <r>
    <x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x v="369"/>
    <d v="2011-12-16T13:14:29"/>
    <n v="30"/>
  </r>
  <r>
    <x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.02"/>
    <n v="709.41860465116281"/>
    <s v="film &amp; video"/>
    <s v="documentary"/>
    <x v="370"/>
    <d v="2016-12-07T19:05:00"/>
    <n v="30"/>
  </r>
  <r>
    <x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x v="371"/>
    <d v="2012-12-18T18:25:39"/>
    <n v="45"/>
  </r>
  <r>
    <x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x v="372"/>
    <d v="2016-02-25T13:50:44"/>
    <n v="40.089768518497294"/>
  </r>
  <r>
    <x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x v="373"/>
    <d v="2012-06-18T21:53:18"/>
    <n v="30"/>
  </r>
  <r>
    <x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0.65"/>
    <n v="45.051724137931032"/>
    <s v="film &amp; video"/>
    <s v="documentary"/>
    <x v="374"/>
    <d v="2011-08-02T21:20:31"/>
    <n v="45"/>
  </r>
  <r>
    <x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x v="375"/>
    <d v="2014-01-18T23:38:31"/>
    <n v="41.735752314794809"/>
  </r>
  <r>
    <x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x v="376"/>
    <d v="2016-07-25T10:51:56"/>
    <n v="31"/>
  </r>
  <r>
    <x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x v="377"/>
    <d v="2015-10-15T06:01:08"/>
    <n v="30.04157407409366"/>
  </r>
  <r>
    <x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x v="378"/>
    <d v="2016-01-01T13:43:28"/>
    <n v="24.422592592498404"/>
  </r>
  <r>
    <x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x v="379"/>
    <d v="2012-03-19T16:31:12"/>
    <n v="45"/>
  </r>
  <r>
    <x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1.5"/>
    <n v="115.51020408163265"/>
    <s v="film &amp; video"/>
    <s v="documentary"/>
    <x v="380"/>
    <d v="2015-12-29T17:16:32"/>
    <n v="25"/>
  </r>
  <r>
    <x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x v="381"/>
    <d v="2012-06-25T16:45:17"/>
    <n v="34.510219907402643"/>
  </r>
  <r>
    <x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x v="382"/>
    <d v="2012-08-23T17:01:40"/>
    <n v="14"/>
  </r>
  <r>
    <x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x v="383"/>
    <d v="2014-04-26T02:49:19"/>
    <n v="23"/>
  </r>
  <r>
    <x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.105"/>
    <n v="58.540469973890339"/>
    <s v="film &amp; video"/>
    <s v="documentary"/>
    <x v="384"/>
    <d v="2014-12-07T18:45:47"/>
    <n v="30"/>
  </r>
  <r>
    <x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5.982"/>
    <n v="111.79535864978902"/>
    <s v="film &amp; video"/>
    <s v="documentary"/>
    <x v="385"/>
    <d v="2014-10-22T14:01:41"/>
    <n v="30.041666666700621"/>
  </r>
  <r>
    <x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x v="386"/>
    <d v="2015-07-26T22:49:51"/>
    <n v="15"/>
  </r>
  <r>
    <x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x v="387"/>
    <d v="2015-07-15T16:14:18"/>
    <n v="30.573402777801675"/>
  </r>
  <r>
    <x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x v="388"/>
    <d v="2016-06-28T01:49:40"/>
    <n v="30"/>
  </r>
  <r>
    <x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x v="389"/>
    <d v="2014-02-04T01:30:50"/>
    <n v="31.894560185202863"/>
  </r>
  <r>
    <x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x v="390"/>
    <d v="2015-04-18T00:52:52"/>
    <n v="20"/>
  </r>
  <r>
    <x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0.61"/>
    <n v="104.25906735751295"/>
    <s v="film &amp; video"/>
    <s v="documentary"/>
    <x v="391"/>
    <d v="2011-11-18T01:00:51"/>
    <n v="29.998715277804877"/>
  </r>
  <r>
    <x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x v="392"/>
    <d v="2011-08-08T17:12:51"/>
    <n v="30.407743055598985"/>
  </r>
  <r>
    <x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.446"/>
    <n v="157.33048433048432"/>
    <s v="film &amp; video"/>
    <s v="documentary"/>
    <x v="393"/>
    <d v="2013-09-09T17:00:52"/>
    <n v="31"/>
  </r>
  <r>
    <x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1.8936170212766"/>
    <n v="105.18"/>
    <s v="film &amp; video"/>
    <s v="documentary"/>
    <x v="394"/>
    <d v="2016-02-17T19:38:02"/>
    <n v="59.958333333299379"/>
  </r>
  <r>
    <x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x v="395"/>
    <d v="2012-03-22T21:49:20"/>
    <n v="35.987962962899473"/>
  </r>
  <r>
    <x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x v="396"/>
    <d v="2012-06-22T13:33:26"/>
    <n v="15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x v="397"/>
    <d v="2010-07-20T18:38:04"/>
    <n v="42.379120370394958"/>
  </r>
  <r>
    <x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x v="398"/>
    <d v="2015-03-15T19:02:06"/>
    <n v="45"/>
  </r>
  <r>
    <x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x v="399"/>
    <d v="2016-11-13T21:01:07"/>
    <n v="30.624224537001282"/>
  </r>
  <r>
    <x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x v="400"/>
    <d v="2014-04-16T15:15:47"/>
    <n v="30.509872685201117"/>
  </r>
  <r>
    <x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3.812"/>
    <n v="711.04109589041093"/>
    <s v="film &amp; video"/>
    <s v="documentary"/>
    <x v="401"/>
    <d v="2011-07-08T20:12:50"/>
    <n v="30"/>
  </r>
  <r>
    <x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1.65"/>
    <n v="65.883720930232556"/>
    <s v="film &amp; video"/>
    <s v="documentary"/>
    <x v="402"/>
    <d v="2015-10-15T12:56:57"/>
    <n v="21.041666666598758"/>
  </r>
  <r>
    <x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x v="403"/>
    <d v="2011-06-24T07:27:21"/>
    <n v="46.986562500002037"/>
  </r>
  <r>
    <x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x v="404"/>
    <d v="2014-01-07T15:04:22"/>
    <n v="29.333078703697538"/>
  </r>
  <r>
    <x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7.65957446808511"/>
    <n v="55.2"/>
    <s v="film &amp; video"/>
    <s v="documentary"/>
    <x v="405"/>
    <d v="2014-02-04T02:02:19"/>
    <n v="30"/>
  </r>
  <r>
    <x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x v="406"/>
    <d v="2011-04-05T03:53:57"/>
    <n v="34.086840277799638"/>
  </r>
  <r>
    <x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x v="407"/>
    <d v="2011-09-20T20:54:10"/>
    <n v="60.041666666598758"/>
  </r>
  <r>
    <x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x v="408"/>
    <d v="2013-09-26T17:39:50"/>
    <n v="40.041666666598758"/>
  </r>
  <r>
    <x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  <x v="409"/>
    <d v="2016-06-22T20:42:24"/>
    <n v="30"/>
  </r>
  <r>
    <x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x v="410"/>
    <d v="2015-04-19T23:33:17"/>
    <n v="60"/>
  </r>
  <r>
    <x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.05"/>
    <n v="125.78838174273859"/>
    <s v="film &amp; video"/>
    <s v="documentary"/>
    <x v="411"/>
    <d v="2013-11-20T04:13:24"/>
    <n v="32.032361111101636"/>
  </r>
  <r>
    <x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6.84"/>
    <n v="57.654545454545456"/>
    <s v="film &amp; video"/>
    <s v="documentary"/>
    <x v="412"/>
    <d v="2012-07-09T17:49:38"/>
    <n v="16"/>
  </r>
  <r>
    <x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.0859375"/>
    <n v="78.660818713450297"/>
    <s v="film &amp; video"/>
    <s v="documentary"/>
    <x v="413"/>
    <d v="2012-06-19T21:03:31"/>
    <n v="30"/>
  </r>
  <r>
    <x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x v="414"/>
    <d v="2013-09-12T01:31:05"/>
    <n v="30"/>
  </r>
  <r>
    <x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x v="415"/>
    <d v="2014-09-22T20:26:42"/>
    <n v="24.648124999999709"/>
  </r>
  <r>
    <x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x v="416"/>
    <d v="2014-01-09T09:30:31"/>
    <n v="30"/>
  </r>
  <r>
    <x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x v="417"/>
    <d v="2013-03-27T23:17:40"/>
    <n v="11.21898148139735"/>
  </r>
  <r>
    <x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0.63392857142857"/>
    <n v="216.75"/>
    <s v="film &amp; video"/>
    <s v="documentary"/>
    <x v="418"/>
    <d v="2015-06-23T06:46:37"/>
    <n v="30"/>
  </r>
  <r>
    <x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.4375"/>
    <n v="110.06849315068493"/>
    <s v="film &amp; video"/>
    <s v="documentary"/>
    <x v="419"/>
    <d v="2013-04-30T20:13:07"/>
    <n v="60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.43939393939393934"/>
    <n v="4.833333333333333"/>
    <s v="film &amp; video"/>
    <s v="animation"/>
    <x v="420"/>
    <d v="2014-02-12T05:40:31"/>
    <n v="29.958333333299379"/>
  </r>
  <r>
    <x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8"/>
    <n v="50.166666666666664"/>
    <s v="film &amp; video"/>
    <s v="animation"/>
    <x v="421"/>
    <d v="2015-06-22T11:47:36"/>
    <n v="60"/>
  </r>
  <r>
    <x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5"/>
    <n v="35.833333333333336"/>
    <s v="film &amp; video"/>
    <s v="animation"/>
    <x v="422"/>
    <d v="2014-08-12T06:14:57"/>
    <n v="30"/>
  </r>
  <r>
    <x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0.76500000000000001"/>
    <n v="11.76923076923077"/>
    <s v="film &amp; video"/>
    <s v="animation"/>
    <x v="423"/>
    <d v="2013-05-06T22:13:50"/>
    <n v="30"/>
  </r>
  <r>
    <x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7"/>
    <n v="40.78"/>
    <s v="film &amp; video"/>
    <s v="animation"/>
    <x v="424"/>
    <d v="2012-01-26T09:01:39"/>
    <n v="59.958333333393966"/>
  </r>
  <r>
    <x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2"/>
    <n v="3"/>
    <s v="film &amp; video"/>
    <s v="animation"/>
    <x v="425"/>
    <d v="2015-09-28T20:40:04"/>
    <n v="60.041666666700621"/>
  </r>
  <r>
    <x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8"/>
    <n v="16.625"/>
    <s v="film &amp; video"/>
    <s v="animation"/>
    <x v="426"/>
    <d v="2016-01-31T17:05:14"/>
    <n v="30"/>
  </r>
  <r>
    <x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08T21:49:00"/>
    <n v="13.881944444401597"/>
  </r>
  <r>
    <x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29"/>
    <n v="52"/>
    <s v="film &amp; video"/>
    <s v="animation"/>
    <x v="428"/>
    <d v="2014-05-19T18:24:05"/>
    <n v="28.149942129697592"/>
  </r>
  <r>
    <x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09-14T21:38:02"/>
    <n v="73.306226851906104"/>
  </r>
  <r>
    <x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"/>
    <n v="4.8"/>
    <s v="film &amp; video"/>
    <s v="animation"/>
    <x v="430"/>
    <d v="2013-08-27T02:34:27"/>
    <n v="15"/>
  </r>
  <r>
    <x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3.833333333333334"/>
    <n v="51.875"/>
    <s v="film &amp; video"/>
    <s v="animation"/>
    <x v="431"/>
    <d v="2016-06-05T20:54:43"/>
    <n v="30"/>
  </r>
  <r>
    <x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"/>
    <n v="71.25"/>
    <s v="film &amp; video"/>
    <s v="animation"/>
    <x v="432"/>
    <d v="2015-08-22T17:26:21"/>
    <n v="60"/>
  </r>
  <r>
    <x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08-12T15:07:02"/>
    <n v="60"/>
  </r>
  <r>
    <x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0-29T20:01:42"/>
    <n v="33.041666666700621"/>
  </r>
  <r>
    <x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5E-3"/>
    <n v="1"/>
    <s v="film &amp; video"/>
    <s v="animation"/>
    <x v="435"/>
    <d v="2013-08-14T17:56:20"/>
    <n v="30"/>
  </r>
  <r>
    <x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01T08:41:53"/>
    <n v="30"/>
  </r>
  <r>
    <x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08-09T07:38:46"/>
    <n v="60"/>
  </r>
  <r>
    <x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"/>
    <n v="170.54545454545453"/>
    <s v="film &amp; video"/>
    <s v="animation"/>
    <x v="438"/>
    <d v="2015-10-19T06:15:58"/>
    <n v="30.041666666598758"/>
  </r>
  <r>
    <x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07T18:16:58"/>
    <n v="10"/>
  </r>
  <r>
    <x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.1"/>
    <n v="5"/>
    <s v="film &amp; video"/>
    <s v="animation"/>
    <x v="440"/>
    <d v="2016-02-23T23:39:13"/>
    <n v="29.958333333393966"/>
  </r>
  <r>
    <x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0-03T19:03:16"/>
    <n v="30"/>
  </r>
  <r>
    <x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.358823529411765"/>
    <n v="393.58823529411762"/>
    <s v="film &amp; video"/>
    <s v="animation"/>
    <x v="442"/>
    <d v="2015-01-20T21:19:43"/>
    <n v="30"/>
  </r>
  <r>
    <x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.1"/>
    <n v="5"/>
    <s v="film &amp; video"/>
    <s v="animation"/>
    <x v="443"/>
    <d v="2014-01-11T00:21:41"/>
    <n v="30"/>
  </r>
  <r>
    <x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1-12-17T21:46:01"/>
    <n v="60"/>
  </r>
  <r>
    <x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3"/>
    <n v="1"/>
    <s v="film &amp; video"/>
    <s v="animation"/>
    <x v="445"/>
    <d v="2015-05-06T08:02:55"/>
    <n v="15"/>
  </r>
  <r>
    <x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51"/>
    <n v="47.875"/>
    <s v="film &amp; video"/>
    <s v="animation"/>
    <x v="446"/>
    <d v="2015-02-02T02:00:20"/>
    <n v="30"/>
  </r>
  <r>
    <x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2"/>
    <n v="5"/>
    <s v="film &amp; video"/>
    <s v="animation"/>
    <x v="447"/>
    <d v="2013-02-26T13:19:23"/>
    <n v="24.958333333299379"/>
  </r>
  <r>
    <x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000000000002"/>
    <n v="20.502500000000001"/>
    <s v="film &amp; video"/>
    <s v="animation"/>
    <x v="448"/>
    <d v="2014-04-24T18:11:35"/>
    <n v="20"/>
  </r>
  <r>
    <x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5"/>
    <n v="9"/>
    <s v="film &amp; video"/>
    <s v="animation"/>
    <x v="449"/>
    <d v="2013-09-17T13:38:05"/>
    <n v="30"/>
  </r>
  <r>
    <x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0.79200000000000004"/>
    <n v="56.571428571428569"/>
    <s v="film &amp; video"/>
    <s v="animation"/>
    <x v="450"/>
    <d v="2014-01-15T22:43:20"/>
    <n v="30"/>
  </r>
  <r>
    <x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3-12-26T17:09:51"/>
    <n v="30"/>
  </r>
  <r>
    <x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4-13T16:53:35"/>
    <n v="30"/>
  </r>
  <r>
    <x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1E-2"/>
    <n v="13"/>
    <s v="film &amp; video"/>
    <s v="animation"/>
    <x v="453"/>
    <d v="2015-02-03T19:47:59"/>
    <n v="16"/>
  </r>
  <r>
    <x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0.82000000000000006"/>
    <n v="16.399999999999999"/>
    <s v="film &amp; video"/>
    <s v="animation"/>
    <x v="454"/>
    <d v="2014-10-26T17:12:51"/>
    <n v="30.834131944502587"/>
  </r>
  <r>
    <x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1E-2"/>
    <n v="22.5"/>
    <s v="film &amp; video"/>
    <s v="animation"/>
    <x v="455"/>
    <d v="2012-03-03T00:03:42"/>
    <n v="45.018958333399496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0.68631863186318631"/>
    <n v="20.333333333333332"/>
    <s v="film &amp; video"/>
    <s v="animation"/>
    <x v="456"/>
    <d v="2013-09-30T16:40:01"/>
    <n v="21.471516203702777"/>
  </r>
  <r>
    <x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7-17T18:25:12"/>
    <n v="30"/>
  </r>
  <r>
    <x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9"/>
    <n v="16.755102040816325"/>
    <s v="film &amp; video"/>
    <s v="animation"/>
    <x v="458"/>
    <d v="2013-04-14T16:47:40"/>
    <n v="30"/>
  </r>
  <r>
    <x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097E-2"/>
    <n v="25"/>
    <s v="film &amp; video"/>
    <s v="animation"/>
    <x v="459"/>
    <d v="2011-09-14T15:22:07"/>
    <n v="60.041666666700621"/>
  </r>
  <r>
    <x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.29411764705882354"/>
    <n v="12.5"/>
    <s v="film &amp; video"/>
    <s v="animation"/>
    <x v="460"/>
    <d v="2014-04-30T13:01:15"/>
    <n v="31.624131944503461"/>
  </r>
  <r>
    <x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5-13T20:19:27"/>
    <n v="20"/>
  </r>
  <r>
    <x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6-11T03:02:21"/>
    <n v="60"/>
  </r>
  <r>
    <x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9"/>
    <n v="113.63636363636364"/>
    <s v="film &amp; video"/>
    <s v="animation"/>
    <x v="463"/>
    <d v="2011-07-26T17:02:33"/>
    <n v="60"/>
  </r>
  <r>
    <x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5E-2"/>
    <n v="1"/>
    <s v="film &amp; video"/>
    <s v="animation"/>
    <x v="464"/>
    <d v="2016-04-28T20:22:15"/>
    <n v="20"/>
  </r>
  <r>
    <x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6.953125"/>
    <n v="17.25"/>
    <s v="film &amp; video"/>
    <s v="animation"/>
    <x v="465"/>
    <d v="2014-06-11T02:52:54"/>
    <n v="16"/>
  </r>
  <r>
    <x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0.76"/>
    <n v="15.2"/>
    <s v="film &amp; video"/>
    <s v="animation"/>
    <x v="466"/>
    <d v="2012-08-08T22:37:44"/>
    <n v="30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1.574999999999999"/>
    <n v="110.64102564102564"/>
    <s v="film &amp; video"/>
    <s v="animation"/>
    <x v="467"/>
    <d v="2012-08-14T16:18:54"/>
    <n v="45"/>
  </r>
  <r>
    <x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5-12T04:01:23"/>
    <n v="59.992847222201817"/>
  </r>
  <r>
    <x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7-07T23:45:24"/>
    <n v="60"/>
  </r>
  <r>
    <x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"/>
    <n v="25.5"/>
    <s v="film &amp; video"/>
    <s v="animation"/>
    <x v="470"/>
    <d v="2013-11-27T04:01:29"/>
    <n v="49.998969907399442"/>
  </r>
  <r>
    <x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1.892727272727273"/>
    <n v="38.476470588235294"/>
    <s v="film &amp; video"/>
    <s v="animation"/>
    <x v="471"/>
    <d v="2014-03-05T17:19:39"/>
    <n v="44.958333333299379"/>
  </r>
  <r>
    <x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7.625"/>
    <n v="28.2"/>
    <s v="film &amp; video"/>
    <s v="animation"/>
    <x v="472"/>
    <d v="2014-07-24T22:08:38"/>
    <n v="30"/>
  </r>
  <r>
    <x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"/>
    <n v="61.5"/>
    <s v="film &amp; video"/>
    <s v="animation"/>
    <x v="473"/>
    <d v="2014-08-18T16:45:19"/>
    <n v="30"/>
  </r>
  <r>
    <x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4E-2"/>
    <n v="1"/>
    <s v="film &amp; video"/>
    <s v="animation"/>
    <x v="474"/>
    <d v="2017-01-18T07:53:49"/>
    <n v="30"/>
  </r>
  <r>
    <x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4-06T02:04:03"/>
    <n v="30"/>
  </r>
  <r>
    <x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2"/>
    <n v="39.569274193548388"/>
    <s v="film &amp; video"/>
    <s v="animation"/>
    <x v="476"/>
    <d v="2014-04-28T23:24:01"/>
    <n v="35.190960648105829"/>
  </r>
  <r>
    <x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3-19T20:02:14"/>
    <n v="60"/>
  </r>
  <r>
    <x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3-02T21:51:49"/>
    <n v="29.958333333306655"/>
  </r>
  <r>
    <x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2.56"/>
    <n v="88.8"/>
    <s v="film &amp; video"/>
    <s v="animation"/>
    <x v="479"/>
    <d v="2014-09-22T09:47:15"/>
    <n v="60.041666666700621"/>
  </r>
  <r>
    <x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.41"/>
    <n v="55.457142857142856"/>
    <s v="film &amp; video"/>
    <s v="animation"/>
    <x v="480"/>
    <d v="2013-07-10T12:00:15"/>
    <n v="30"/>
  </r>
  <r>
    <x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1"/>
    <n v="87.142857142857139"/>
    <s v="film &amp; video"/>
    <s v="animation"/>
    <x v="481"/>
    <d v="2012-09-10T16:08:09"/>
    <n v="30"/>
  </r>
  <r>
    <x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.1"/>
    <n v="10"/>
    <s v="film &amp; video"/>
    <s v="animation"/>
    <x v="482"/>
    <d v="2016-03-18T21:31:30"/>
    <n v="26.710069444401597"/>
  </r>
  <r>
    <x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.2"/>
    <n v="51.224489795918366"/>
    <s v="film &amp; video"/>
    <s v="animation"/>
    <x v="483"/>
    <d v="2012-11-30T04:44:32"/>
    <n v="60"/>
  </r>
  <r>
    <x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.18625"/>
    <n v="13.545454545454545"/>
    <s v="film &amp; video"/>
    <s v="animation"/>
    <x v="484"/>
    <d v="2015-09-25T22:32:52"/>
    <n v="41.041666666700621"/>
  </r>
  <r>
    <x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1.906971229845084"/>
    <n v="66.520080000000007"/>
    <s v="film &amp; video"/>
    <s v="animation"/>
    <x v="485"/>
    <d v="2013-04-17T12:08:19"/>
    <n v="30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5E-3"/>
    <n v="50"/>
    <s v="film &amp; video"/>
    <s v="animation"/>
    <x v="486"/>
    <d v="2014-05-02T22:37:19"/>
    <n v="30"/>
  </r>
  <r>
    <x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0-26T14:16:34"/>
    <n v="60.041666666598758"/>
  </r>
  <r>
    <x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6-12-10T01:18:20"/>
    <n v="30"/>
  </r>
  <r>
    <x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.28667813379201834"/>
    <n v="71.666666666666671"/>
    <s v="film &amp; video"/>
    <s v="animation"/>
    <x v="489"/>
    <d v="2011-12-05T11:33:36"/>
    <n v="30.99958333329414"/>
  </r>
  <r>
    <x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7-23T23:14:45"/>
    <n v="30"/>
  </r>
  <r>
    <x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5-12-28T23:34:59"/>
    <n v="30"/>
  </r>
  <r>
    <x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08-14T00:50:30"/>
    <n v="60"/>
  </r>
  <r>
    <x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4-20T17:25:38"/>
    <n v="30"/>
  </r>
  <r>
    <x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.155"/>
    <n v="10.333333333333334"/>
    <s v="film &amp; video"/>
    <s v="animation"/>
    <x v="494"/>
    <d v="2014-06-09T19:56:05"/>
    <n v="23.294386574103555"/>
  </r>
  <r>
    <x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6-16T19:51:45"/>
    <n v="30"/>
  </r>
  <r>
    <x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8E-3"/>
    <n v="1"/>
    <s v="film &amp; video"/>
    <s v="animation"/>
    <x v="496"/>
    <d v="2013-12-12T22:21:14"/>
    <n v="60"/>
  </r>
  <r>
    <x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0.6696428571428571"/>
    <n v="10"/>
    <s v="film &amp; video"/>
    <s v="animation"/>
    <x v="497"/>
    <d v="2014-11-02T00:54:25"/>
    <n v="53.170543981395895"/>
  </r>
  <r>
    <x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4"/>
    <n v="136.09090909090909"/>
    <s v="film &amp; video"/>
    <s v="animation"/>
    <x v="498"/>
    <d v="2011-11-11T18:17:29"/>
    <n v="42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7"/>
    <n v="73.461538461538467"/>
    <s v="film &amp; video"/>
    <s v="animation"/>
    <x v="499"/>
    <d v="2009-08-18T21:29:28"/>
    <n v="54.978842592594447"/>
  </r>
  <r>
    <x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79"/>
    <n v="53.75"/>
    <s v="film &amp; video"/>
    <s v="animation"/>
    <x v="500"/>
    <d v="2010-03-10T21:15:51"/>
    <n v="59.041770833398914"/>
  </r>
  <r>
    <x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6-09T05:37:31"/>
    <n v="30"/>
  </r>
  <r>
    <x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s v="animation"/>
    <x v="502"/>
    <d v="2012-02-17T13:17:05"/>
    <n v="29.958333333299379"/>
  </r>
  <r>
    <x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8"/>
    <n v="12.666666666666666"/>
    <s v="film &amp; video"/>
    <s v="animation"/>
    <x v="503"/>
    <d v="2014-12-18T12:38:23"/>
    <n v="30"/>
  </r>
  <r>
    <x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2"/>
    <n v="67"/>
    <s v="film &amp; video"/>
    <s v="animation"/>
    <x v="504"/>
    <d v="2012-02-10T23:36:27"/>
    <n v="59.958333333401242"/>
  </r>
  <r>
    <x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.43333333333333329"/>
    <n v="3.7142857142857144"/>
    <s v="film &amp; video"/>
    <s v="animation"/>
    <x v="505"/>
    <d v="2015-11-10T02:21:26"/>
    <n v="45"/>
  </r>
  <r>
    <x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.125"/>
    <n v="250"/>
    <s v="film &amp; video"/>
    <s v="animation"/>
    <x v="506"/>
    <d v="2013-07-11T13:15:20"/>
    <n v="30"/>
  </r>
  <r>
    <x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"/>
    <n v="64"/>
    <s v="film &amp; video"/>
    <s v="animation"/>
    <x v="507"/>
    <d v="2012-09-04T23:00:57"/>
    <n v="45"/>
  </r>
  <r>
    <x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0.8"/>
    <n v="133.33333333333334"/>
    <s v="film &amp; video"/>
    <s v="animation"/>
    <x v="508"/>
    <d v="2012-03-27T00:35:01"/>
    <n v="59.568738425994525"/>
  </r>
  <r>
    <x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.2"/>
    <n v="10"/>
    <s v="film &amp; video"/>
    <s v="animation"/>
    <x v="509"/>
    <d v="2015-05-29T15:09:30"/>
    <n v="30"/>
  </r>
  <r>
    <x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1-31T04:13:59"/>
    <n v="30"/>
  </r>
  <r>
    <x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3-07T07:16:22"/>
    <n v="29.958333333299379"/>
  </r>
  <r>
    <x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.13749999999999998"/>
    <n v="5.5"/>
    <s v="film &amp; video"/>
    <s v="animation"/>
    <x v="512"/>
    <d v="2016-10-06T17:48:47"/>
    <n v="45.041666666606034"/>
  </r>
  <r>
    <x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3.923999999999999"/>
    <n v="102.38235294117646"/>
    <s v="film &amp; video"/>
    <s v="animation"/>
    <x v="513"/>
    <d v="2016-07-01T15:41:45"/>
    <n v="44.637673611097853"/>
  </r>
  <r>
    <x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5"/>
    <n v="16.666666666666668"/>
    <s v="film &amp; video"/>
    <s v="animation"/>
    <x v="514"/>
    <d v="2014-07-10T14:44:07"/>
    <n v="30"/>
  </r>
  <r>
    <x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.41340206185567"/>
    <n v="725.02941176470586"/>
    <s v="film &amp; video"/>
    <s v="animation"/>
    <x v="515"/>
    <d v="2015-11-19T11:46:41"/>
    <n v="40"/>
  </r>
  <r>
    <x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3-28T18:41:20"/>
    <n v="60"/>
  </r>
  <r>
    <x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"/>
    <n v="68.333333333333329"/>
    <s v="film &amp; video"/>
    <s v="animation"/>
    <x v="517"/>
    <d v="2017-01-03T14:46:01"/>
    <n v="30"/>
  </r>
  <r>
    <x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8-07T14:47:04"/>
    <n v="29.999259259297105"/>
  </r>
  <r>
    <x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2.881426547787683"/>
    <n v="39.228571428571428"/>
    <s v="film &amp; video"/>
    <s v="animation"/>
    <x v="519"/>
    <d v="2012-11-05T09:23:41"/>
    <n v="30"/>
  </r>
  <r>
    <x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.1"/>
    <n v="150.14705882352942"/>
    <s v="theater"/>
    <s v="plays"/>
    <x v="520"/>
    <d v="2015-11-10T16:51:01"/>
    <n v="30"/>
  </r>
  <r>
    <x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4.64"/>
    <n v="93.428571428571431"/>
    <s v="theater"/>
    <s v="plays"/>
    <x v="521"/>
    <d v="2016-10-03T02:13:39"/>
    <n v="29.114826388904476"/>
  </r>
  <r>
    <x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4.66666666666667"/>
    <n v="110.96774193548387"/>
    <s v="theater"/>
    <s v="plays"/>
    <x v="522"/>
    <d v="2016-03-01T00:58:45"/>
    <n v="19.958333333299379"/>
  </r>
  <r>
    <x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0.6"/>
    <n v="71.785714285714292"/>
    <s v="theater"/>
    <s v="plays"/>
    <x v="523"/>
    <d v="2015-08-22T03:11:16"/>
    <n v="30"/>
  </r>
  <r>
    <x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8.67285714285715"/>
    <n v="29.258076923076924"/>
    <s v="theater"/>
    <s v="plays"/>
    <x v="524"/>
    <d v="2016-05-02T17:12:49"/>
    <n v="30"/>
  </r>
  <r>
    <x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7-30T09:37:21"/>
    <n v="45"/>
  </r>
  <r>
    <x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3.99999999999999"/>
    <n v="74.347826086956516"/>
    <s v="theater"/>
    <s v="plays"/>
    <x v="526"/>
    <d v="2015-07-07T14:12:24"/>
    <n v="31.116388888898655"/>
  </r>
  <r>
    <x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0.85"/>
    <n v="63.829113924050631"/>
    <s v="theater"/>
    <s v="plays"/>
    <x v="527"/>
    <d v="2017-01-18T04:56:06"/>
    <n v="30.464513888895453"/>
  </r>
  <r>
    <x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5.65217391304347"/>
    <n v="44.333333333333336"/>
    <s v="theater"/>
    <s v="plays"/>
    <x v="528"/>
    <d v="2015-05-31T22:05:07"/>
    <n v="20.968668981498922"/>
  </r>
  <r>
    <x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.41666666666666"/>
    <n v="86.944444444444443"/>
    <s v="theater"/>
    <s v="plays"/>
    <x v="529"/>
    <d v="2016-12-21T00:44:54"/>
    <n v="21.177152777701849"/>
  </r>
  <r>
    <x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7.78267254038178"/>
    <n v="126.55172413793103"/>
    <s v="theater"/>
    <s v="plays"/>
    <x v="530"/>
    <d v="2015-06-02T14:11:08"/>
    <n v="21.492268518501078"/>
  </r>
  <r>
    <x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225806451613"/>
    <s v="theater"/>
    <s v="plays"/>
    <x v="531"/>
    <d v="2016-11-02T01:33:49"/>
    <n v="45.225821759202518"/>
  </r>
  <r>
    <x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.25"/>
    <n v="71.242774566473983"/>
    <s v="theater"/>
    <s v="plays"/>
    <x v="532"/>
    <d v="2016-04-13T00:10:08"/>
    <n v="30"/>
  </r>
  <r>
    <x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.2"/>
    <n v="117.88235294117646"/>
    <s v="theater"/>
    <s v="plays"/>
    <x v="533"/>
    <d v="2016-04-22T10:26:05"/>
    <n v="24"/>
  </r>
  <r>
    <x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4.66666666666666"/>
    <n v="327.08333333333331"/>
    <s v="theater"/>
    <s v="plays"/>
    <x v="534"/>
    <d v="2015-09-23T19:27:50"/>
    <n v="39.147337962902384"/>
  </r>
  <r>
    <x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2.49999999999999"/>
    <n v="34.745762711864408"/>
    <s v="theater"/>
    <s v="plays"/>
    <x v="535"/>
    <d v="2016-12-07T13:05:05"/>
    <n v="30"/>
  </r>
  <r>
    <x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.25757575757576"/>
    <n v="100.06410256410257"/>
    <s v="theater"/>
    <s v="plays"/>
    <x v="536"/>
    <d v="2015-06-24T08:16:47"/>
    <n v="40.405011574097443"/>
  </r>
  <r>
    <x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0.5"/>
    <n v="40.847457627118644"/>
    <s v="theater"/>
    <s v="plays"/>
    <x v="537"/>
    <d v="2015-10-05T18:26:31"/>
    <n v="30.041666666700621"/>
  </r>
  <r>
    <x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.42"/>
    <n v="252.01666666666668"/>
    <s v="theater"/>
    <s v="plays"/>
    <x v="538"/>
    <d v="2016-04-13T19:04:23"/>
    <n v="30"/>
  </r>
  <r>
    <x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0.64400000000001"/>
    <n v="25.161000000000001"/>
    <s v="theater"/>
    <s v="plays"/>
    <x v="539"/>
    <d v="2016-06-14T01:11:47"/>
    <n v="21"/>
  </r>
  <r>
    <x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1E-3"/>
    <n v="1"/>
    <s v="technology"/>
    <s v="web"/>
    <x v="540"/>
    <d v="2015-01-05T19:36:46"/>
    <n v="30"/>
  </r>
  <r>
    <x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0.55555555555555558"/>
    <n v="25"/>
    <s v="technology"/>
    <s v="web"/>
    <x v="541"/>
    <d v="2015-09-29T01:07:14"/>
    <n v="30"/>
  </r>
  <r>
    <x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6E-4"/>
    <n v="1"/>
    <s v="technology"/>
    <s v="web"/>
    <x v="542"/>
    <d v="2016-03-04T17:41:56"/>
    <n v="59.958333333299379"/>
  </r>
  <r>
    <x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.31818181818181818"/>
    <n v="35"/>
    <s v="technology"/>
    <s v="web"/>
    <x v="543"/>
    <d v="2014-10-02T02:12:42"/>
    <n v="30"/>
  </r>
  <r>
    <x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"/>
    <n v="3"/>
    <s v="technology"/>
    <s v="web"/>
    <x v="544"/>
    <d v="2016-06-04T15:46:00"/>
    <n v="30"/>
  </r>
  <r>
    <x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.383999999999997"/>
    <n v="402.70588235294116"/>
    <s v="technology"/>
    <s v="web"/>
    <x v="545"/>
    <d v="2015-10-06T14:13:09"/>
    <n v="40.041666666606034"/>
  </r>
  <r>
    <x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7E-2"/>
    <n v="26"/>
    <s v="technology"/>
    <s v="web"/>
    <x v="546"/>
    <d v="2015-09-02T16:01:55"/>
    <n v="45"/>
  </r>
  <r>
    <x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1-11T16:42:44"/>
    <n v="30"/>
  </r>
  <r>
    <x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.09"/>
    <n v="9"/>
    <s v="technology"/>
    <s v="web"/>
    <x v="548"/>
    <d v="2015-09-29T21:40:48"/>
    <n v="30"/>
  </r>
  <r>
    <x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"/>
    <n v="8.5"/>
    <s v="technology"/>
    <s v="web"/>
    <x v="549"/>
    <d v="2015-06-08T15:17:02"/>
    <n v="30"/>
  </r>
  <r>
    <x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0.70000000000000007"/>
    <n v="8.75"/>
    <s v="technology"/>
    <s v="web"/>
    <x v="550"/>
    <d v="2017-01-18T16:17:25"/>
    <n v="12.529571759201644"/>
  </r>
  <r>
    <x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2"/>
    <n v="135.03571428571428"/>
    <s v="technology"/>
    <s v="web"/>
    <x v="551"/>
    <d v="2015-06-18T06:37:04"/>
    <n v="44.469398148205073"/>
  </r>
  <r>
    <x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5-11-10T14:48:16"/>
    <n v="60"/>
  </r>
  <r>
    <x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.49199999999999999"/>
    <n v="20.5"/>
    <s v="technology"/>
    <s v="web"/>
    <x v="553"/>
    <d v="2014-10-15T17:16:31"/>
    <n v="30.041666666693345"/>
  </r>
  <r>
    <x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6.589147286821706"/>
    <n v="64.36363636363636"/>
    <s v="technology"/>
    <s v="web"/>
    <x v="554"/>
    <d v="2014-09-19T16:26:12"/>
    <n v="30"/>
  </r>
  <r>
    <x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5-13T08:29:03"/>
    <n v="30"/>
  </r>
  <r>
    <x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"/>
    <n v="200"/>
    <s v="technology"/>
    <s v="web"/>
    <x v="556"/>
    <d v="2015-12-07T20:38:37"/>
    <n v="30"/>
  </r>
  <r>
    <x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0.91066666666666674"/>
    <n v="68.3"/>
    <s v="technology"/>
    <s v="web"/>
    <x v="557"/>
    <d v="2016-11-02T22:36:43"/>
    <n v="30.041666666598758"/>
  </r>
  <r>
    <x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2-22T21:11:45"/>
    <n v="29.958333333401242"/>
  </r>
  <r>
    <x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6E-2"/>
    <n v="50"/>
    <s v="technology"/>
    <s v="web"/>
    <x v="559"/>
    <d v="2015-11-13T06:47:40"/>
    <n v="30"/>
  </r>
  <r>
    <x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2"/>
    <n v="4"/>
    <s v="technology"/>
    <s v="web"/>
    <x v="560"/>
    <d v="2014-11-17T18:30:45"/>
    <n v="30"/>
  </r>
  <r>
    <x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.36666666666666664"/>
    <n v="27.5"/>
    <s v="technology"/>
    <s v="web"/>
    <x v="561"/>
    <d v="2015-09-21T15:48:33"/>
    <n v="35"/>
  </r>
  <r>
    <x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1-18T09:20:15"/>
    <n v="30"/>
  </r>
  <r>
    <x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59E-2"/>
    <n v="34"/>
    <s v="technology"/>
    <s v="web"/>
    <x v="563"/>
    <d v="2015-01-18T01:40:47"/>
    <n v="30"/>
  </r>
  <r>
    <x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3"/>
    <n v="1"/>
    <s v="technology"/>
    <s v="web"/>
    <x v="564"/>
    <d v="2016-02-11T22:37:55"/>
    <n v="30"/>
  </r>
  <r>
    <x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6-10T18:50:49"/>
    <n v="30"/>
  </r>
  <r>
    <x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.02"/>
    <n v="1"/>
    <s v="technology"/>
    <s v="web"/>
    <x v="566"/>
    <d v="2016-06-14T16:25:33"/>
    <n v="30"/>
  </r>
  <r>
    <x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4-12-02T20:13:14"/>
    <n v="30"/>
  </r>
  <r>
    <x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5-12-10T22:07:03"/>
    <n v="36.53677083329967"/>
  </r>
  <r>
    <x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0.8"/>
    <n v="20"/>
    <s v="technology"/>
    <s v="web"/>
    <x v="569"/>
    <d v="2015-12-02T20:20:12"/>
    <n v="30"/>
  </r>
  <r>
    <x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.16705882352941176"/>
    <n v="142"/>
    <s v="technology"/>
    <s v="web"/>
    <x v="570"/>
    <d v="2016-01-19T19:09:29"/>
    <n v="30"/>
  </r>
  <r>
    <x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.42399999999999999"/>
    <n v="53"/>
    <s v="technology"/>
    <s v="web"/>
    <x v="571"/>
    <d v="2015-07-07T19:35:23"/>
    <n v="19.349733796305372"/>
  </r>
  <r>
    <x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0-05T17:11:28"/>
    <n v="30.041666666700621"/>
  </r>
  <r>
    <x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.38925389253892539"/>
    <n v="38.444444444444443"/>
    <s v="technology"/>
    <s v="web"/>
    <x v="573"/>
    <d v="2014-11-20T01:12:11"/>
    <n v="58.999872685206356"/>
  </r>
  <r>
    <x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0.7155635062611807"/>
    <n v="20"/>
    <s v="technology"/>
    <s v="web"/>
    <x v="574"/>
    <d v="2016-09-19T10:38:27"/>
    <n v="30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.43166666666666664"/>
    <n v="64.75"/>
    <s v="technology"/>
    <s v="web"/>
    <x v="575"/>
    <d v="2015-05-14T16:37:23"/>
    <n v="30"/>
  </r>
  <r>
    <x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E-3"/>
    <n v="1"/>
    <s v="technology"/>
    <s v="web"/>
    <x v="576"/>
    <d v="2015-01-27T11:19:12"/>
    <n v="59.958333333299379"/>
  </r>
  <r>
    <x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.2"/>
    <n v="10"/>
    <s v="technology"/>
    <s v="web"/>
    <x v="577"/>
    <d v="2016-03-21T14:08:22"/>
    <n v="60"/>
  </r>
  <r>
    <x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2"/>
    <n v="2"/>
    <s v="technology"/>
    <s v="web"/>
    <x v="578"/>
    <d v="2015-08-14T13:53:13"/>
    <n v="24"/>
  </r>
  <r>
    <x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3"/>
    <n v="35"/>
    <s v="technology"/>
    <s v="web"/>
    <x v="579"/>
    <d v="2014-11-25T20:27:03"/>
    <n v="30"/>
  </r>
  <r>
    <x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3E-2"/>
    <n v="1"/>
    <s v="technology"/>
    <s v="web"/>
    <x v="580"/>
    <d v="2016-08-23T21:47:47"/>
    <n v="30"/>
  </r>
  <r>
    <x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7-03T00:18:24"/>
    <n v="30"/>
  </r>
  <r>
    <x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2-20T17:45:19"/>
    <n v="23.010196759300015"/>
  </r>
  <r>
    <x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2"/>
    <n v="1"/>
    <s v="technology"/>
    <s v="web"/>
    <x v="583"/>
    <d v="2015-02-17T22:31:27"/>
    <n v="29.958333333393966"/>
  </r>
  <r>
    <x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2-14T17:11:56"/>
    <n v="29.958333333306655"/>
  </r>
  <r>
    <x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0-06T09:22:57"/>
    <n v="55.609062499999709"/>
  </r>
  <r>
    <x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0.55999999999999994"/>
    <n v="14"/>
    <s v="technology"/>
    <s v="web"/>
    <x v="586"/>
    <d v="2015-01-16T20:30:07"/>
    <n v="30"/>
  </r>
  <r>
    <x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9"/>
    <n v="389.28571428571428"/>
    <s v="technology"/>
    <s v="web"/>
    <x v="587"/>
    <d v="2015-03-17T18:10:33"/>
    <n v="30"/>
  </r>
  <r>
    <x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1"/>
    <n v="150.5"/>
    <s v="technology"/>
    <s v="web"/>
    <x v="588"/>
    <d v="2016-09-18T18:28:06"/>
    <n v="60.041666666693345"/>
  </r>
  <r>
    <x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2"/>
    <n v="1"/>
    <s v="technology"/>
    <s v="web"/>
    <x v="589"/>
    <d v="2015-06-23T14:44:59"/>
    <n v="15"/>
  </r>
  <r>
    <x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"/>
    <n v="24.777777777777779"/>
    <s v="technology"/>
    <s v="web"/>
    <x v="590"/>
    <d v="2016-01-08T13:18:51"/>
    <n v="30.987604166693927"/>
  </r>
  <r>
    <x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9E-2"/>
    <n v="30.5"/>
    <s v="technology"/>
    <s v="web"/>
    <x v="591"/>
    <d v="2015-06-22T13:02:10"/>
    <n v="30"/>
  </r>
  <r>
    <x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5"/>
    <n v="250"/>
    <s v="technology"/>
    <s v="web"/>
    <x v="592"/>
    <d v="2014-11-03T05:34:20"/>
    <n v="30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28571428571427"/>
    <s v="technology"/>
    <s v="web"/>
    <x v="593"/>
    <d v="2015-03-07T16:15:45"/>
    <n v="29.958333333299379"/>
  </r>
  <r>
    <x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.104"/>
    <n v="13"/>
    <s v="technology"/>
    <s v="web"/>
    <x v="594"/>
    <d v="2016-03-17T18:43:26"/>
    <n v="30"/>
  </r>
  <r>
    <x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.42599999999999999"/>
    <n v="53.25"/>
    <s v="technology"/>
    <s v="web"/>
    <x v="595"/>
    <d v="2015-03-20T01:40:38"/>
    <n v="45"/>
  </r>
  <r>
    <x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.03"/>
    <n v="3"/>
    <s v="technology"/>
    <s v="web"/>
    <x v="596"/>
    <d v="2016-10-03T21:31:32"/>
    <n v="30"/>
  </r>
  <r>
    <x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.26666666666666666"/>
    <n v="10"/>
    <s v="technology"/>
    <s v="web"/>
    <x v="597"/>
    <d v="2016-06-24T16:55:35"/>
    <n v="36.961400462998427"/>
  </r>
  <r>
    <x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2857142857143"/>
    <s v="technology"/>
    <s v="web"/>
    <x v="598"/>
    <d v="2014-11-05T00:03:01"/>
    <n v="30"/>
  </r>
  <r>
    <x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2"/>
    <n v="15.5"/>
    <s v="technology"/>
    <s v="web"/>
    <x v="599"/>
    <d v="2015-02-12T19:30:02"/>
    <n v="23.823587962899182"/>
  </r>
  <r>
    <x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3-10T19:09:22"/>
    <n v="60"/>
  </r>
  <r>
    <x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000000000000001"/>
    <n v="23.333333333333332"/>
    <s v="technology"/>
    <s v="web"/>
    <x v="601"/>
    <d v="2014-11-26T20:35:39"/>
    <n v="30"/>
  </r>
  <r>
    <x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5-19T19:03:35"/>
    <n v="30"/>
  </r>
  <r>
    <x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"/>
    <n v="45.386153846153846"/>
    <s v="technology"/>
    <s v="web"/>
    <x v="603"/>
    <d v="2014-07-15T15:20:23"/>
    <n v="30"/>
  </r>
  <r>
    <x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7-29T00:50:56"/>
    <n v="30"/>
  </r>
  <r>
    <x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"/>
    <n v="16.375"/>
    <s v="technology"/>
    <s v="web"/>
    <x v="605"/>
    <d v="2015-07-09T08:35:08"/>
    <n v="45"/>
  </r>
  <r>
    <x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.2"/>
    <n v="10"/>
    <s v="technology"/>
    <s v="web"/>
    <x v="606"/>
    <d v="2015-04-08T15:36:49"/>
    <n v="45.974432870396413"/>
  </r>
  <r>
    <x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0-23T19:48:56"/>
    <n v="30.041666666598758"/>
  </r>
  <r>
    <x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0.97400000000000009"/>
    <n v="292.2"/>
    <s v="technology"/>
    <s v="web"/>
    <x v="608"/>
    <d v="2015-05-16T22:06:20"/>
    <n v="30"/>
  </r>
  <r>
    <x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0.64102564102564097"/>
    <n v="5"/>
    <s v="technology"/>
    <s v="web"/>
    <x v="609"/>
    <d v="2015-10-30T00:49:04"/>
    <n v="30.041666666598758"/>
  </r>
  <r>
    <x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3-23T19:56:26"/>
    <n v="30"/>
  </r>
  <r>
    <x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5-11-20T13:27:17"/>
    <n v="60"/>
  </r>
  <r>
    <x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8-03T00:45:46"/>
    <n v="30"/>
  </r>
  <r>
    <x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.363333333333333"/>
    <n v="105.93388429752066"/>
    <s v="technology"/>
    <s v="web"/>
    <x v="613"/>
    <d v="2015-08-31T11:55:20"/>
    <n v="30.71087962960155"/>
  </r>
  <r>
    <x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5-25T01:29:00"/>
    <n v="30"/>
  </r>
  <r>
    <x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8-26T02:55:59"/>
    <n v="30"/>
  </r>
  <r>
    <x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1-26T09:01:47"/>
    <n v="30"/>
  </r>
  <r>
    <x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3-24T08:14:03"/>
    <n v="45"/>
  </r>
  <r>
    <x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1-09T19:26:43"/>
    <n v="30"/>
  </r>
  <r>
    <x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6E-5"/>
    <n v="1"/>
    <s v="technology"/>
    <s v="web"/>
    <x v="619"/>
    <d v="2014-09-26T15:36:30"/>
    <n v="60.041666666700621"/>
  </r>
  <r>
    <x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7-11T17:12:18"/>
    <n v="45"/>
  </r>
  <r>
    <x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"/>
    <n v="87"/>
    <s v="technology"/>
    <s v="web"/>
    <x v="621"/>
    <d v="2016-06-07T23:42:17"/>
    <n v="30"/>
  </r>
  <r>
    <x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6"/>
    <n v="37.888888888888886"/>
    <s v="technology"/>
    <s v="web"/>
    <x v="622"/>
    <d v="2016-06-11T18:35:38"/>
    <n v="20"/>
  </r>
  <r>
    <x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4-28T00:13:17"/>
    <n v="30"/>
  </r>
  <r>
    <x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4-14T23:44:01"/>
    <n v="30"/>
  </r>
  <r>
    <x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2-24T21:29:37"/>
    <n v="29.958333333401242"/>
  </r>
  <r>
    <x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.380000000000003"/>
    <n v="111.41025641025641"/>
    <s v="technology"/>
    <s v="web"/>
    <x v="626"/>
    <d v="2015-07-13T13:25:39"/>
    <n v="32.997465277694573"/>
  </r>
  <r>
    <x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.02"/>
    <n v="90"/>
    <s v="technology"/>
    <s v="web"/>
    <x v="627"/>
    <d v="2016-01-15T07:21:51"/>
    <n v="59.651493055498577"/>
  </r>
  <r>
    <x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6-13T16:37:37"/>
    <n v="30"/>
  </r>
  <r>
    <x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.17500000000000002"/>
    <n v="116.66666666666667"/>
    <s v="technology"/>
    <s v="web"/>
    <x v="629"/>
    <d v="2016-04-14T15:18:28"/>
    <n v="30"/>
  </r>
  <r>
    <x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12E-2"/>
    <n v="10"/>
    <s v="technology"/>
    <s v="web"/>
    <x v="630"/>
    <d v="2015-08-07T14:52:01"/>
    <n v="29.595821759299724"/>
  </r>
  <r>
    <x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"/>
    <n v="76.666666666666671"/>
    <s v="technology"/>
    <s v="web"/>
    <x v="631"/>
    <d v="2016-04-29T18:32:09"/>
    <n v="29"/>
  </r>
  <r>
    <x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0-26T15:49:25"/>
    <n v="30.041666666700621"/>
  </r>
  <r>
    <x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.45"/>
    <n v="49.8"/>
    <s v="technology"/>
    <s v="web"/>
    <x v="633"/>
    <d v="2016-05-17T07:11:02"/>
    <n v="31.659004629596893"/>
  </r>
  <r>
    <x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.02"/>
    <n v="1"/>
    <s v="technology"/>
    <s v="web"/>
    <x v="634"/>
    <d v="2015-01-27T22:17:09"/>
    <n v="30"/>
  </r>
  <r>
    <x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2E-3"/>
    <n v="2"/>
    <s v="technology"/>
    <s v="web"/>
    <x v="635"/>
    <d v="2015-03-13T02:12:42"/>
    <n v="30"/>
  </r>
  <r>
    <x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.2"/>
    <n v="4"/>
    <s v="technology"/>
    <s v="web"/>
    <x v="636"/>
    <d v="2015-05-07T10:55:50"/>
    <n v="29.993865740696492"/>
  </r>
  <r>
    <x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1-27T23:05:18"/>
    <n v="28.999097222200362"/>
  </r>
  <r>
    <x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11E-3"/>
    <n v="3"/>
    <s v="technology"/>
    <s v="web"/>
    <x v="638"/>
    <d v="2017-01-24T14:14:22"/>
    <n v="59.958333333299379"/>
  </r>
  <r>
    <x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1E-5"/>
    <n v="1"/>
    <s v="technology"/>
    <s v="web"/>
    <x v="639"/>
    <d v="2014-08-14T13:59:55"/>
    <n v="60"/>
  </r>
  <r>
    <x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.28571428571428"/>
    <n v="50.5"/>
    <s v="technology"/>
    <s v="wearables"/>
    <x v="640"/>
    <d v="2016-11-09T10:05:15"/>
    <n v="15.538020833300834"/>
  </r>
  <r>
    <x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.16249999999999"/>
    <n v="151.31746031746033"/>
    <s v="technology"/>
    <s v="wearables"/>
    <x v="641"/>
    <d v="2015-07-14T13:40:48"/>
    <n v="30"/>
  </r>
  <r>
    <x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.4850000000001"/>
    <n v="134.3592456301748"/>
    <s v="technology"/>
    <s v="wearables"/>
    <x v="642"/>
    <d v="2015-07-14T15:37:54"/>
    <n v="36"/>
  </r>
  <r>
    <x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5.80799999999999"/>
    <n v="174.02631578947367"/>
    <s v="technology"/>
    <s v="wearables"/>
    <x v="643"/>
    <d v="2015-04-06T15:24:35"/>
    <n v="55"/>
  </r>
  <r>
    <x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.11791999999997"/>
    <n v="73.486268364348675"/>
    <s v="technology"/>
    <s v="wearables"/>
    <x v="644"/>
    <d v="2014-09-16T15:58:59"/>
    <n v="42.375706018603523"/>
  </r>
  <r>
    <x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8.7"/>
    <n v="23.518987341772153"/>
    <s v="technology"/>
    <s v="wearables"/>
    <x v="645"/>
    <d v="2016-07-13T00:37:54"/>
    <n v="30"/>
  </r>
  <r>
    <x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1.87625"/>
    <n v="39.074444444444445"/>
    <s v="technology"/>
    <s v="wearables"/>
    <x v="646"/>
    <d v="2014-07-12T20:27:47"/>
    <n v="30"/>
  </r>
  <r>
    <x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.05"/>
    <n v="125.94117647058823"/>
    <s v="technology"/>
    <s v="wearables"/>
    <x v="647"/>
    <d v="2016-02-16T18:25:49"/>
    <n v="29.958333333299379"/>
  </r>
  <r>
    <x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6.82285714285715"/>
    <n v="1644"/>
    <s v="technology"/>
    <s v="wearables"/>
    <x v="648"/>
    <d v="2014-09-09T16:38:28"/>
    <n v="35"/>
  </r>
  <r>
    <x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39.96"/>
    <n v="42.670731707317074"/>
    <s v="technology"/>
    <s v="wearables"/>
    <x v="649"/>
    <d v="2014-08-26T21:53:33"/>
    <n v="21"/>
  </r>
  <r>
    <x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.4"/>
    <n v="35.125"/>
    <s v="technology"/>
    <s v="wearables"/>
    <x v="650"/>
    <d v="2014-10-20T00:53:04"/>
    <n v="60.041666666598758"/>
  </r>
  <r>
    <x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0.52799999999999"/>
    <n v="239.35238095238094"/>
    <s v="technology"/>
    <s v="wearables"/>
    <x v="651"/>
    <d v="2014-11-13T00:25:11"/>
    <n v="30"/>
  </r>
  <r>
    <x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.46666666666665"/>
    <n v="107.64285714285714"/>
    <s v="technology"/>
    <s v="wearables"/>
    <x v="652"/>
    <d v="2016-11-01T16:34:10"/>
    <n v="30.041666666700621"/>
  </r>
  <r>
    <x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.446"/>
    <n v="95.830623306233065"/>
    <s v="technology"/>
    <s v="wearables"/>
    <x v="653"/>
    <d v="2015-07-14T14:50:40"/>
    <n v="37"/>
  </r>
  <r>
    <x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.29166666666669"/>
    <n v="31.663376110562684"/>
    <s v="technology"/>
    <s v="wearables"/>
    <x v="654"/>
    <d v="2015-06-08T22:58:33"/>
    <n v="30"/>
  </r>
  <r>
    <x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6.88749999999999"/>
    <n v="42.886861313868614"/>
    <s v="technology"/>
    <s v="wearables"/>
    <x v="655"/>
    <d v="2015-02-10T22:58:32"/>
    <n v="29.958333333299379"/>
  </r>
  <r>
    <x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3.56"/>
    <n v="122.73563218390805"/>
    <s v="technology"/>
    <s v="wearables"/>
    <x v="656"/>
    <d v="2016-02-17T19:18:39"/>
    <n v="59.958333333299379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5.69999999999999"/>
    <n v="190.45454545454547"/>
    <s v="technology"/>
    <s v="wearables"/>
    <x v="657"/>
    <d v="2015-11-23T20:17:52"/>
    <n v="30"/>
  </r>
  <r>
    <x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.46206037108834"/>
    <n v="109.33695652173913"/>
    <s v="technology"/>
    <s v="wearables"/>
    <x v="658"/>
    <d v="2015-06-24T03:51:29"/>
    <n v="32.589247685202281"/>
  </r>
  <r>
    <x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0.56666666666668"/>
    <n v="143.66666666666666"/>
    <s v="technology"/>
    <s v="wearables"/>
    <x v="659"/>
    <d v="2015-07-24T14:14:55"/>
    <n v="30"/>
  </r>
  <r>
    <x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79999999999998"/>
    <n v="84.944444444444443"/>
    <s v="technology"/>
    <s v="wearables"/>
    <x v="660"/>
    <d v="2014-10-10T17:47:59"/>
    <n v="30.041666666700621"/>
  </r>
  <r>
    <x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0.95"/>
    <n v="10.555555555555555"/>
    <s v="technology"/>
    <s v="wearables"/>
    <x v="661"/>
    <d v="2016-09-23T15:29:19"/>
    <n v="30"/>
  </r>
  <r>
    <x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.4"/>
    <n v="39"/>
    <s v="technology"/>
    <s v="wearables"/>
    <x v="662"/>
    <d v="2014-12-17T10:30:47"/>
    <n v="30"/>
  </r>
  <r>
    <x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.35000000000000003"/>
    <n v="100"/>
    <s v="technology"/>
    <s v="wearables"/>
    <x v="663"/>
    <d v="2015-06-18T20:14:16"/>
    <n v="30"/>
  </r>
  <r>
    <x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2"/>
    <n v="31.172413793103448"/>
    <s v="technology"/>
    <s v="wearables"/>
    <x v="664"/>
    <d v="2015-03-14T15:59:35"/>
    <n v="30"/>
  </r>
  <r>
    <x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8.64"/>
    <n v="155.33333333333334"/>
    <s v="technology"/>
    <s v="wearables"/>
    <x v="665"/>
    <d v="2016-11-14T17:04:21"/>
    <n v="60"/>
  </r>
  <r>
    <x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1E-3"/>
    <n v="2"/>
    <s v="technology"/>
    <s v="wearables"/>
    <x v="666"/>
    <d v="2014-07-18T19:58:18"/>
    <n v="30"/>
  </r>
  <r>
    <x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.02"/>
    <n v="178.92857142857142"/>
    <s v="technology"/>
    <s v="wearables"/>
    <x v="667"/>
    <d v="2016-09-19T08:57:43"/>
    <n v="40"/>
  </r>
  <r>
    <x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5"/>
    <n v="27.36"/>
    <s v="technology"/>
    <s v="wearables"/>
    <x v="668"/>
    <d v="2015-03-27T19:57:02"/>
    <n v="45"/>
  </r>
  <r>
    <x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1.5075"/>
    <n v="1536.25"/>
    <s v="technology"/>
    <s v="wearables"/>
    <x v="669"/>
    <d v="2016-06-06T15:00:58"/>
    <n v="30"/>
  </r>
  <r>
    <x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.276666666666667"/>
    <n v="84.99677419354839"/>
    <s v="technology"/>
    <s v="wearables"/>
    <x v="670"/>
    <d v="2016-05-16T17:02:00"/>
    <n v="33.630555555602768"/>
  </r>
  <r>
    <x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.426666666666662"/>
    <n v="788.5333333333333"/>
    <s v="technology"/>
    <s v="wearables"/>
    <x v="671"/>
    <d v="2014-12-11T16:37:32"/>
    <n v="33.473935185204027"/>
  </r>
  <r>
    <x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1.628"/>
    <n v="50.29767441860465"/>
    <s v="technology"/>
    <s v="wearables"/>
    <x v="672"/>
    <d v="2014-12-01T05:16:04"/>
    <n v="30.988148148200708"/>
  </r>
  <r>
    <x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.20500000000000002"/>
    <n v="68.333333333333329"/>
    <s v="technology"/>
    <s v="wearables"/>
    <x v="673"/>
    <d v="2014-07-18T20:10:17"/>
    <n v="45"/>
  </r>
  <r>
    <x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.03"/>
    <n v="7.5"/>
    <s v="technology"/>
    <s v="wearables"/>
    <x v="674"/>
    <d v="2014-06-13T02:47:07"/>
    <n v="60"/>
  </r>
  <r>
    <x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4.85"/>
    <n v="34.269230769230766"/>
    <s v="technology"/>
    <s v="wearables"/>
    <x v="675"/>
    <d v="2014-12-02T22:20:04"/>
    <n v="29.360370370304736"/>
  </r>
  <r>
    <x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"/>
    <n v="61.291666666666664"/>
    <s v="technology"/>
    <s v="wearables"/>
    <x v="676"/>
    <d v="2015-01-08T18:26:21"/>
    <n v="30"/>
  </r>
  <r>
    <x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5.584"/>
    <n v="133.25"/>
    <s v="technology"/>
    <s v="wearables"/>
    <x v="677"/>
    <d v="2016-05-14T09:41:35"/>
    <n v="45"/>
  </r>
  <r>
    <x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4"/>
    <n v="65.17647058823529"/>
    <s v="technology"/>
    <s v="wearables"/>
    <x v="678"/>
    <d v="2016-04-21T09:02:18"/>
    <n v="30"/>
  </r>
  <r>
    <x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.485964912280703"/>
    <n v="93.90425531914893"/>
    <s v="technology"/>
    <s v="wearables"/>
    <x v="679"/>
    <d v="2016-07-05T16:41:49"/>
    <n v="60"/>
  </r>
  <r>
    <x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5.912000000000003"/>
    <n v="150.65116279069767"/>
    <s v="technology"/>
    <s v="wearables"/>
    <x v="680"/>
    <d v="2014-08-13T12:02:11"/>
    <n v="35"/>
  </r>
  <r>
    <x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.04"/>
    <n v="1"/>
    <s v="technology"/>
    <s v="wearables"/>
    <x v="681"/>
    <d v="2016-09-26T19:20:04"/>
    <n v="30"/>
  </r>
  <r>
    <x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.106"/>
    <n v="13.25"/>
    <s v="technology"/>
    <s v="wearables"/>
    <x v="682"/>
    <d v="2017-02-12T18:22:02"/>
    <n v="29.958333333401242"/>
  </r>
  <r>
    <x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0.85142857142857142"/>
    <n v="99.333333333333329"/>
    <s v="technology"/>
    <s v="wearables"/>
    <x v="683"/>
    <d v="2016-09-21T21:36:04"/>
    <n v="40"/>
  </r>
  <r>
    <x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6"/>
    <n v="177.39259259259259"/>
    <s v="technology"/>
    <s v="wearables"/>
    <x v="684"/>
    <d v="2014-06-19T11:21:31"/>
    <n v="35.65172453699779"/>
  </r>
  <r>
    <x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7.650000000000002"/>
    <n v="55.3"/>
    <s v="technology"/>
    <s v="wearables"/>
    <x v="685"/>
    <d v="2014-11-28T20:47:52"/>
    <n v="45"/>
  </r>
  <r>
    <x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7-04T16:09:30"/>
    <n v="30"/>
  </r>
  <r>
    <x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5"/>
    <n v="591.66666666666663"/>
    <s v="technology"/>
    <s v="wearables"/>
    <x v="687"/>
    <d v="2016-12-07T18:00:53"/>
    <n v="60"/>
  </r>
  <r>
    <x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2.989999999999995"/>
    <n v="405.5"/>
    <s v="technology"/>
    <s v="wearables"/>
    <x v="688"/>
    <d v="2015-09-15T02:30:53"/>
    <n v="30"/>
  </r>
  <r>
    <x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7.648750000000007"/>
    <n v="343.14732142857144"/>
    <s v="technology"/>
    <s v="wearables"/>
    <x v="689"/>
    <d v="2016-11-01T16:01:37"/>
    <n v="36.539849537104601"/>
  </r>
  <r>
    <x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.34"/>
    <n v="72.588235294117652"/>
    <s v="technology"/>
    <s v="wearables"/>
    <x v="690"/>
    <d v="2016-07-28T15:14:01"/>
    <n v="42.615266203698411"/>
  </r>
  <r>
    <x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0.52"/>
    <n v="26"/>
    <s v="technology"/>
    <s v="wearables"/>
    <x v="691"/>
    <d v="2015-06-03T00:40:46"/>
    <n v="28"/>
  </r>
  <r>
    <x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4"/>
    <n v="6.4975124378109452"/>
    <s v="technology"/>
    <s v="wearables"/>
    <x v="692"/>
    <d v="2016-11-22T09:01:03"/>
    <n v="30"/>
  </r>
  <r>
    <x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.338000000000001"/>
    <n v="119.38513513513513"/>
    <s v="technology"/>
    <s v="wearables"/>
    <x v="693"/>
    <d v="2015-03-31T19:23:47"/>
    <n v="30"/>
  </r>
  <r>
    <x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.39333333333333331"/>
    <n v="84.285714285714292"/>
    <s v="technology"/>
    <s v="wearables"/>
    <x v="694"/>
    <d v="2017-01-02T15:55:59"/>
    <n v="30"/>
  </r>
  <r>
    <x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"/>
    <n v="90.857142857142861"/>
    <s v="technology"/>
    <s v="wearables"/>
    <x v="695"/>
    <d v="2014-10-01T12:30:20"/>
    <n v="30"/>
  </r>
  <r>
    <x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7E-4"/>
    <n v="1"/>
    <s v="technology"/>
    <s v="wearables"/>
    <x v="696"/>
    <d v="2014-06-25T22:15:02"/>
    <n v="30"/>
  </r>
  <r>
    <x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.379999999999995"/>
    <n v="20.342105263157894"/>
    <s v="technology"/>
    <s v="wearables"/>
    <x v="697"/>
    <d v="2016-01-19T12:33:09"/>
    <n v="15"/>
  </r>
  <r>
    <x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.39"/>
    <n v="530.68965517241384"/>
    <s v="technology"/>
    <s v="wearables"/>
    <x v="698"/>
    <d v="2014-08-15T22:20:45"/>
    <n v="33.152256944398687"/>
  </r>
  <r>
    <x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.422107692307705"/>
    <n v="120.39184269662923"/>
    <s v="technology"/>
    <s v="wearables"/>
    <x v="699"/>
    <d v="2013-10-16T11:39:08"/>
    <n v="37.18115740740177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5"/>
    <n v="13"/>
    <s v="technology"/>
    <s v="wearables"/>
    <x v="700"/>
    <d v="2016-12-11T16:31:21"/>
    <n v="30"/>
  </r>
  <r>
    <x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6.6"/>
    <n v="291.33333333333331"/>
    <s v="technology"/>
    <s v="wearables"/>
    <x v="701"/>
    <d v="2014-06-23T15:54:40"/>
    <n v="30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0.813400000000001"/>
    <n v="124.9191891891892"/>
    <s v="technology"/>
    <s v="wearables"/>
    <x v="702"/>
    <d v="2016-10-25T17:26:27"/>
    <n v="30.041666666598758"/>
  </r>
  <r>
    <x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"/>
    <n v="119.57142857142857"/>
    <s v="technology"/>
    <s v="wearables"/>
    <x v="703"/>
    <d v="2016-12-07T22:49:09"/>
    <n v="55.029756944401015"/>
  </r>
  <r>
    <x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0.87454545454545463"/>
    <n v="120.25"/>
    <s v="technology"/>
    <s v="wearables"/>
    <x v="704"/>
    <d v="2016-12-22T04:37:48"/>
    <n v="60"/>
  </r>
  <r>
    <x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0.97699999999999987"/>
    <n v="195.4"/>
    <s v="technology"/>
    <s v="wearables"/>
    <x v="705"/>
    <d v="2016-12-22T11:47:58"/>
    <n v="30"/>
  </r>
  <r>
    <x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1-02T23:53:03"/>
    <n v="41.781909722194541"/>
  </r>
  <r>
    <x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8.927352941176466"/>
    <n v="117.69868421052631"/>
    <s v="technology"/>
    <s v="wearables"/>
    <x v="707"/>
    <d v="2016-11-22T15:55:27"/>
    <n v="40"/>
  </r>
  <r>
    <x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.092500000000001"/>
    <n v="23.948509485094849"/>
    <s v="technology"/>
    <s v="wearables"/>
    <x v="708"/>
    <d v="2014-07-15T13:56:40"/>
    <n v="60"/>
  </r>
  <r>
    <x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.40666666666666662"/>
    <n v="30.5"/>
    <s v="technology"/>
    <s v="wearables"/>
    <x v="709"/>
    <d v="2014-11-05T00:59:19"/>
    <n v="30"/>
  </r>
  <r>
    <x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7-17T23:38:22"/>
    <n v="33.045578703698993"/>
  </r>
  <r>
    <x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3.790999999999997"/>
    <n v="99.973372781065095"/>
    <s v="technology"/>
    <s v="wearables"/>
    <x v="711"/>
    <d v="2016-11-04T11:01:08"/>
    <n v="40.041666666606034"/>
  </r>
  <r>
    <x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.21649484536082475"/>
    <n v="26.25"/>
    <s v="technology"/>
    <s v="wearables"/>
    <x v="712"/>
    <d v="2016-01-15T16:20:32"/>
    <n v="30"/>
  </r>
  <r>
    <x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0.79600000000000004"/>
    <n v="199"/>
    <s v="technology"/>
    <s v="wearables"/>
    <x v="713"/>
    <d v="2016-05-06T12:42:12"/>
    <n v="30"/>
  </r>
  <r>
    <x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4.993333333333334"/>
    <n v="80.321428571428569"/>
    <s v="technology"/>
    <s v="wearables"/>
    <x v="714"/>
    <d v="2016-12-30T18:54:42"/>
    <n v="60"/>
  </r>
  <r>
    <x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8"/>
    <n v="115.75"/>
    <s v="technology"/>
    <s v="wearables"/>
    <x v="715"/>
    <d v="2015-09-26T02:10:40"/>
    <n v="40.041666666700621"/>
  </r>
  <r>
    <x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.214285714285715"/>
    <n v="44.6875"/>
    <s v="technology"/>
    <s v="wearables"/>
    <x v="716"/>
    <d v="2014-10-28T15:48:27"/>
    <n v="33.34135416670324"/>
  </r>
  <r>
    <x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.30499999999999999"/>
    <n v="76.25"/>
    <s v="technology"/>
    <s v="wearables"/>
    <x v="717"/>
    <d v="2014-08-06T20:30:02"/>
    <n v="30"/>
  </r>
  <r>
    <x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0.75"/>
    <n v="22.5"/>
    <s v="technology"/>
    <s v="wearables"/>
    <x v="718"/>
    <d v="2017-01-17T20:17:27"/>
    <n v="31.403854166695965"/>
  </r>
  <r>
    <x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2"/>
    <n v="19.399999999999999"/>
    <s v="technology"/>
    <s v="wearables"/>
    <x v="719"/>
    <d v="2016-02-09T00:57:56"/>
    <n v="14"/>
  </r>
  <r>
    <x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3.94736842105263"/>
    <n v="66.707317073170728"/>
    <s v="publishing"/>
    <s v="nonfiction"/>
    <x v="720"/>
    <d v="2012-01-01T15:34:51"/>
    <n v="28"/>
  </r>
  <r>
    <x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.10975609756099"/>
    <n v="84.142857142857139"/>
    <s v="publishing"/>
    <s v="nonfiction"/>
    <x v="721"/>
    <d v="2014-06-17T13:43:27"/>
    <n v="45"/>
  </r>
  <r>
    <x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.024"/>
    <n v="215.72549019607843"/>
    <s v="publishing"/>
    <s v="nonfiction"/>
    <x v="722"/>
    <d v="2012-03-09T19:19:38"/>
    <n v="29.958333333401242"/>
  </r>
  <r>
    <x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.38000000000001"/>
    <n v="54.69"/>
    <s v="publishing"/>
    <s v="nonfiction"/>
    <x v="723"/>
    <d v="2015-06-29T19:35:49"/>
    <n v="30.349432870301825"/>
  </r>
  <r>
    <x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.47157142857144"/>
    <n v="51.62944055944056"/>
    <s v="publishing"/>
    <s v="nonfiction"/>
    <x v="724"/>
    <d v="2011-05-31T15:19:23"/>
    <n v="30"/>
  </r>
  <r>
    <x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.35000000000001"/>
    <n v="143.35714285714286"/>
    <s v="publishing"/>
    <s v="nonfiction"/>
    <x v="725"/>
    <d v="2015-11-13T15:01:52"/>
    <n v="30"/>
  </r>
  <r>
    <x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.4"/>
    <n v="72.428571428571431"/>
    <s v="publishing"/>
    <s v="nonfiction"/>
    <x v="726"/>
    <d v="2013-03-13T01:01:27"/>
    <n v="30"/>
  </r>
  <r>
    <x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5.51428571428571"/>
    <n v="36.530201342281877"/>
    <s v="publishing"/>
    <s v="nonfiction"/>
    <x v="727"/>
    <d v="2012-12-04T00:29:09"/>
    <n v="41.868645833295886"/>
  </r>
  <r>
    <x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5.566"/>
    <n v="60.903461538461535"/>
    <s v="publishing"/>
    <s v="nonfiction"/>
    <x v="728"/>
    <d v="2011-07-07T20:05:57"/>
    <n v="45"/>
  </r>
  <r>
    <x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0.65"/>
    <n v="43.55"/>
    <s v="publishing"/>
    <s v="nonfiction"/>
    <x v="729"/>
    <d v="2012-07-21T04:27:41"/>
    <n v="60"/>
  </r>
  <r>
    <x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.19"/>
    <n v="99.766037735849054"/>
    <s v="publishing"/>
    <s v="nonfiction"/>
    <x v="730"/>
    <d v="2011-11-07T17:53:11"/>
    <n v="30"/>
  </r>
  <r>
    <x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2394366197184"/>
    <s v="publishing"/>
    <s v="nonfiction"/>
    <x v="731"/>
    <d v="2011-12-02T19:05:47"/>
    <n v="50.454317129602714"/>
  </r>
  <r>
    <x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30769230769234"/>
    <s v="publishing"/>
    <s v="nonfiction"/>
    <x v="732"/>
    <d v="2013-07-31T10:11:01"/>
    <n v="60"/>
  </r>
  <r>
    <x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.48"/>
    <n v="17.822485207100591"/>
    <s v="publishing"/>
    <s v="nonfiction"/>
    <x v="733"/>
    <d v="2013-11-20T10:04:52"/>
    <n v="30"/>
  </r>
  <r>
    <x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5.52941176470588"/>
    <n v="187.19298245614036"/>
    <s v="publishing"/>
    <s v="nonfiction"/>
    <x v="734"/>
    <d v="2015-04-08T03:57:00"/>
    <n v="31.04374999999709"/>
  </r>
  <r>
    <x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.40638297872341"/>
    <n v="234.80786026200875"/>
    <s v="publishing"/>
    <s v="nonfiction"/>
    <x v="735"/>
    <d v="2014-11-03T00:42:26"/>
    <n v="30.997615740699985"/>
  </r>
  <r>
    <x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.13888888888891"/>
    <n v="105.04629629629629"/>
    <s v="publishing"/>
    <s v="nonfiction"/>
    <x v="736"/>
    <d v="2013-11-01T17:37:20"/>
    <n v="19.473379629605915"/>
  </r>
  <r>
    <x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.39999999999999"/>
    <n v="56.666666666666664"/>
    <s v="publishing"/>
    <s v="nonfiction"/>
    <x v="737"/>
    <d v="2014-01-28T06:36:27"/>
    <n v="17.558020833297633"/>
  </r>
  <r>
    <x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6.73333333333332"/>
    <n v="39.048780487804876"/>
    <s v="publishing"/>
    <s v="nonfiction"/>
    <x v="738"/>
    <d v="2014-10-31T14:29:54"/>
    <n v="30.603541666700039"/>
  </r>
  <r>
    <x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.33333333333331"/>
    <n v="68.345323741007192"/>
    <s v="publishing"/>
    <s v="nonfiction"/>
    <x v="739"/>
    <d v="2014-07-09T12:03:49"/>
    <n v="33"/>
  </r>
  <r>
    <x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.4"/>
    <n v="169.57894736842104"/>
    <s v="publishing"/>
    <s v="nonfiction"/>
    <x v="740"/>
    <d v="2015-06-07T03:31:22"/>
    <n v="14"/>
  </r>
  <r>
    <x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.25999999999999"/>
    <n v="141.42340425531913"/>
    <s v="publishing"/>
    <s v="nonfiction"/>
    <x v="741"/>
    <d v="2013-05-07T15:33:26"/>
    <n v="35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0.71428571428572"/>
    <n v="67.391304347826093"/>
    <s v="publishing"/>
    <s v="nonfiction"/>
    <x v="742"/>
    <d v="2014-02-19T22:01:52"/>
    <n v="29.958333333299379"/>
  </r>
  <r>
    <x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66666666666666"/>
    <s v="publishing"/>
    <s v="nonfiction"/>
    <x v="743"/>
    <d v="2012-03-22T17:01:25"/>
    <n v="25.165682870399905"/>
  </r>
  <r>
    <x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.32000000000001"/>
    <n v="82.516129032258064"/>
    <s v="publishing"/>
    <s v="nonfiction"/>
    <x v="744"/>
    <d v="2012-11-13T22:58:23"/>
    <n v="30"/>
  </r>
  <r>
    <x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.09909909909908"/>
    <n v="53.729729729729726"/>
    <s v="publishing"/>
    <s v="nonfiction"/>
    <x v="745"/>
    <d v="2013-04-03T13:44:05"/>
    <n v="30"/>
  </r>
  <r>
    <x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.08135252761969"/>
    <n v="34.206185567010309"/>
    <s v="publishing"/>
    <s v="nonfiction"/>
    <x v="746"/>
    <d v="2012-09-05T01:01:49"/>
    <n v="18.123043981504452"/>
  </r>
  <r>
    <x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.04285714285714"/>
    <n v="127.32727272727273"/>
    <s v="publishing"/>
    <s v="nonfiction"/>
    <x v="747"/>
    <d v="2014-12-15T13:10:19"/>
    <n v="30.905335648196342"/>
  </r>
  <r>
    <x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.25"/>
    <n v="45.56818181818182"/>
    <s v="publishing"/>
    <s v="nonfiction"/>
    <x v="748"/>
    <d v="2014-07-11T20:19:26"/>
    <n v="30"/>
  </r>
  <r>
    <x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5.56"/>
    <n v="95.963636363636368"/>
    <s v="publishing"/>
    <s v="nonfiction"/>
    <x v="749"/>
    <d v="2016-12-29T22:35:30"/>
    <n v="30"/>
  </r>
  <r>
    <x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2.58775877587757"/>
    <n v="77.271186440677965"/>
    <s v="publishing"/>
    <s v="nonfiction"/>
    <x v="750"/>
    <d v="2013-01-25T21:04:32"/>
    <n v="30"/>
  </r>
  <r>
    <x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8.5"/>
    <n v="57.338709677419352"/>
    <s v="publishing"/>
    <s v="nonfiction"/>
    <x v="751"/>
    <d v="2011-06-19T15:07:55"/>
    <n v="46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1.7"/>
    <n v="53.19047619047619"/>
    <s v="publishing"/>
    <s v="nonfiction"/>
    <x v="752"/>
    <d v="2016-09-26T10:06:57"/>
    <n v="20.03684027770214"/>
  </r>
  <r>
    <x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0769230769232"/>
    <s v="publishing"/>
    <s v="nonfiction"/>
    <x v="753"/>
    <d v="2015-01-15T14:09:51"/>
    <n v="30"/>
  </r>
  <r>
    <x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3.75000000000001"/>
    <n v="42.346938775510203"/>
    <s v="publishing"/>
    <s v="nonfiction"/>
    <x v="754"/>
    <d v="2012-12-06T17:58:41"/>
    <n v="30"/>
  </r>
  <r>
    <x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1.9076"/>
    <n v="37.466029411764708"/>
    <s v="publishing"/>
    <s v="nonfiction"/>
    <x v="755"/>
    <d v="2013-04-19T14:31:17"/>
    <n v="30.423414351796964"/>
  </r>
  <r>
    <x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7.71428571428571"/>
    <n v="37.454545454545453"/>
    <s v="publishing"/>
    <s v="nonfiction"/>
    <x v="756"/>
    <d v="2011-02-16T18:24:19"/>
    <n v="60.958333333299379"/>
  </r>
  <r>
    <x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55555555555557"/>
    <s v="publishing"/>
    <s v="nonfiction"/>
    <x v="757"/>
    <d v="2012-11-22T01:18:34"/>
    <n v="14"/>
  </r>
  <r>
    <x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052631578948"/>
    <s v="publishing"/>
    <s v="nonfiction"/>
    <x v="758"/>
    <d v="2010-09-08T20:04:28"/>
    <n v="30"/>
  </r>
  <r>
    <x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1.92000000000002"/>
    <n v="51.474747474747474"/>
    <s v="publishing"/>
    <s v="nonfiction"/>
    <x v="759"/>
    <d v="2014-05-30T07:55:39"/>
    <n v="40"/>
  </r>
  <r>
    <x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0-27T18:20:13"/>
    <n v="30.041666666598758"/>
  </r>
  <r>
    <x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"/>
    <n v="39.166666666666664"/>
    <s v="publishing"/>
    <s v="fiction"/>
    <x v="761"/>
    <d v="2014-01-03T18:02:06"/>
    <n v="30"/>
  </r>
  <r>
    <x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1-16T20:36:10"/>
    <n v="17.391550925902266"/>
  </r>
  <r>
    <x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.11655011655011654"/>
    <n v="5"/>
    <s v="publishing"/>
    <s v="fiction"/>
    <x v="763"/>
    <d v="2013-07-16T10:43:28"/>
    <n v="30"/>
  </r>
  <r>
    <x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8-11T04:09:21"/>
    <n v="30"/>
  </r>
  <r>
    <x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.014285714285712"/>
    <n v="57.295454545454547"/>
    <s v="publishing"/>
    <s v="fiction"/>
    <x v="765"/>
    <d v="2014-09-19T13:01:24"/>
    <n v="30"/>
  </r>
  <r>
    <x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1-17T18:48:03"/>
    <n v="30"/>
  </r>
  <r>
    <x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"/>
    <n v="59"/>
    <s v="publishing"/>
    <s v="fiction"/>
    <x v="767"/>
    <d v="2015-04-21T03:26:50"/>
    <n v="30"/>
  </r>
  <r>
    <x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1-16T04:58:10"/>
    <n v="30"/>
  </r>
  <r>
    <x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.4"/>
    <n v="31.846153846153847"/>
    <s v="publishing"/>
    <s v="fiction"/>
    <x v="769"/>
    <d v="2013-11-26T23:54:54"/>
    <n v="30"/>
  </r>
  <r>
    <x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1-15T23:59:29"/>
    <n v="40"/>
  </r>
  <r>
    <x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09E-2"/>
    <n v="10"/>
    <s v="publishing"/>
    <s v="fiction"/>
    <x v="771"/>
    <d v="2015-12-11T19:46:42"/>
    <n v="50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5"/>
    <n v="50"/>
    <s v="publishing"/>
    <s v="fiction"/>
    <x v="772"/>
    <d v="2009-09-12T01:21:59"/>
    <n v="50.109039351802494"/>
  </r>
  <r>
    <x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0.85129023676509719"/>
    <n v="16"/>
    <s v="publishing"/>
    <s v="fiction"/>
    <x v="773"/>
    <d v="2015-04-06T17:39:45"/>
    <n v="34.223090277795563"/>
  </r>
  <r>
    <x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.199999999999989"/>
    <n v="39"/>
    <s v="publishing"/>
    <s v="fiction"/>
    <x v="774"/>
    <d v="2014-01-24T18:43:38"/>
    <n v="30"/>
  </r>
  <r>
    <x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2"/>
    <n v="34"/>
    <s v="publishing"/>
    <s v="fiction"/>
    <x v="775"/>
    <d v="2011-11-16T01:26:35"/>
    <n v="30"/>
  </r>
  <r>
    <x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.4"/>
    <n v="63.122807017543863"/>
    <s v="publishing"/>
    <s v="fiction"/>
    <x v="776"/>
    <d v="2015-09-03T16:27:25"/>
    <n v="37.522627314800047"/>
  </r>
  <r>
    <x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0.70000000000000007"/>
    <n v="7"/>
    <s v="publishing"/>
    <s v="fiction"/>
    <x v="777"/>
    <d v="2013-07-01T23:32:57"/>
    <n v="30"/>
  </r>
  <r>
    <x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.4"/>
    <n v="2"/>
    <s v="publishing"/>
    <s v="fiction"/>
    <x v="778"/>
    <d v="2014-03-31T16:51:20"/>
    <n v="30"/>
  </r>
  <r>
    <x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7"/>
    <n v="66.666666666666671"/>
    <s v="publishing"/>
    <s v="fiction"/>
    <x v="779"/>
    <d v="2010-09-15T16:25:05"/>
    <n v="29.482581018499332"/>
  </r>
  <r>
    <x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18518518518519"/>
    <s v="music"/>
    <s v="rock"/>
    <x v="780"/>
    <d v="2011-04-03T16:10:25"/>
    <n v="30"/>
  </r>
  <r>
    <x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.15375"/>
    <n v="42.609200000000001"/>
    <s v="music"/>
    <s v="rock"/>
    <x v="781"/>
    <d v="2013-05-09T00:01:14"/>
    <n v="30"/>
  </r>
  <r>
    <x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7-26T18:11:42"/>
    <n v="30"/>
  </r>
  <r>
    <x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.13333333333333"/>
    <n v="63.485714285714288"/>
    <s v="music"/>
    <s v="rock"/>
    <x v="783"/>
    <d v="2012-03-19T18:34:09"/>
    <n v="39.142951388901565"/>
  </r>
  <r>
    <x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2.49999999999999"/>
    <n v="102.5"/>
    <s v="music"/>
    <s v="rock"/>
    <x v="784"/>
    <d v="2014-02-05T03:35:19"/>
    <n v="39.958333333299379"/>
  </r>
  <r>
    <x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0.62799999999999"/>
    <n v="31.142758620689655"/>
    <s v="music"/>
    <s v="rock"/>
    <x v="785"/>
    <d v="2013-01-29T14:15:15"/>
    <n v="30"/>
  </r>
  <r>
    <x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2.79999999999998"/>
    <n v="162.27272727272728"/>
    <s v="music"/>
    <s v="rock"/>
    <x v="786"/>
    <d v="2012-03-15T01:20:34"/>
    <n v="57.60168981480092"/>
  </r>
  <r>
    <x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.16666666666666"/>
    <n v="80.588235294117652"/>
    <s v="music"/>
    <s v="rock"/>
    <x v="787"/>
    <d v="2013-10-02T15:03:46"/>
    <n v="30"/>
  </r>
  <r>
    <x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3.505"/>
    <n v="59.85441176470588"/>
    <s v="music"/>
    <s v="rock"/>
    <x v="788"/>
    <d v="2012-05-30T00:09:48"/>
    <n v="38.159166666606325"/>
  </r>
  <r>
    <x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.41176470588236"/>
    <n v="132.85714285714286"/>
    <s v="music"/>
    <s v="rock"/>
    <x v="789"/>
    <d v="2013-01-03T04:28:00"/>
    <n v="18.146527777804295"/>
  </r>
  <r>
    <x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.37459999999999"/>
    <n v="92.547820512820508"/>
    <s v="music"/>
    <s v="rock"/>
    <x v="790"/>
    <d v="2013-01-02T01:08:59"/>
    <n v="30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3.86666666666666"/>
    <n v="60.859375"/>
    <s v="music"/>
    <s v="rock"/>
    <x v="791"/>
    <d v="2013-10-10T18:44:06"/>
    <n v="33.46868055559753"/>
  </r>
  <r>
    <x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.44440000000002"/>
    <n v="41.851833333333339"/>
    <s v="music"/>
    <s v="rock"/>
    <x v="792"/>
    <d v="2013-10-08T20:58:03"/>
    <n v="30.041666666700621"/>
  </r>
  <r>
    <x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2.77927272727271"/>
    <n v="88.325937499999995"/>
    <s v="music"/>
    <s v="rock"/>
    <x v="793"/>
    <d v="2013-06-17T17:47:24"/>
    <n v="15.466388888904476"/>
  </r>
  <r>
    <x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.31250000000001"/>
    <n v="158.96226415094338"/>
    <s v="music"/>
    <s v="rock"/>
    <x v="794"/>
    <d v="2011-07-12T02:45:37"/>
    <n v="55.597488425904885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1.78571428571429"/>
    <n v="85.054347826086953"/>
    <s v="music"/>
    <s v="rock"/>
    <x v="795"/>
    <d v="2012-02-24T14:42:46"/>
    <n v="42.594606481507071"/>
  </r>
  <r>
    <x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.35000000000001"/>
    <n v="112.61111111111111"/>
    <s v="music"/>
    <s v="rock"/>
    <x v="796"/>
    <d v="2013-08-16T21:11:25"/>
    <n v="29.999016203699284"/>
  </r>
  <r>
    <x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7.53333333333333"/>
    <n v="45.436619718309856"/>
    <s v="music"/>
    <s v="rock"/>
    <x v="797"/>
    <d v="2012-03-28T23:51:28"/>
    <n v="31.172592592600267"/>
  </r>
  <r>
    <x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4.88571428571429"/>
    <n v="46.218390804597703"/>
    <s v="music"/>
    <s v="rock"/>
    <x v="798"/>
    <d v="2014-08-31T14:09:47"/>
    <n v="30"/>
  </r>
  <r>
    <x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.02"/>
    <n v="178.60714285714286"/>
    <s v="music"/>
    <s v="rock"/>
    <x v="799"/>
    <d v="2012-03-28T16:00:46"/>
    <n v="30"/>
  </r>
  <r>
    <x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.13333333333335"/>
    <n v="40.75"/>
    <s v="music"/>
    <s v="rock"/>
    <x v="800"/>
    <d v="2014-08-12T10:24:14"/>
    <n v="30"/>
  </r>
  <r>
    <x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1.52149999999999"/>
    <n v="43.733921568627444"/>
    <s v="music"/>
    <s v="rock"/>
    <x v="801"/>
    <d v="2011-06-01T19:05:20"/>
    <n v="30"/>
  </r>
  <r>
    <x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.33333333333334"/>
    <n v="81.066666666666663"/>
    <s v="music"/>
    <s v="rock"/>
    <x v="802"/>
    <d v="2012-08-02T00:32:04"/>
    <n v="46.147870370397868"/>
  </r>
  <r>
    <x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.2608695652174"/>
    <n v="74.60526315789474"/>
    <s v="music"/>
    <s v="rock"/>
    <x v="803"/>
    <d v="2011-05-02T22:47:58"/>
    <n v="26.091689814798883"/>
  </r>
  <r>
    <x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5555555555554"/>
    <s v="music"/>
    <s v="rock"/>
    <x v="804"/>
    <d v="2011-07-06T02:32:06"/>
    <n v="17.060347222206474"/>
  </r>
  <r>
    <x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3333333333336"/>
    <s v="music"/>
    <s v="rock"/>
    <x v="805"/>
    <d v="2011-05-27T19:45:12"/>
    <n v="50.13527777769923"/>
  </r>
  <r>
    <x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.4375"/>
    <n v="117.67605633802818"/>
    <s v="music"/>
    <s v="rock"/>
    <x v="806"/>
    <d v="2011-08-08T16:35:39"/>
    <n v="30"/>
  </r>
  <r>
    <x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.125"/>
    <n v="73.771929824561397"/>
    <s v="music"/>
    <s v="rock"/>
    <x v="807"/>
    <d v="2017-01-24T15:05:11"/>
    <n v="35.454733796301298"/>
  </r>
  <r>
    <x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116279069767"/>
    <s v="music"/>
    <s v="rock"/>
    <x v="808"/>
    <d v="2014-11-19T02:24:46"/>
    <n v="33.107106481504161"/>
  </r>
  <r>
    <x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3.77499999999999"/>
    <n v="79.82692307692308"/>
    <s v="music"/>
    <s v="rock"/>
    <x v="809"/>
    <d v="2013-12-20T20:00:30"/>
    <n v="30"/>
  </r>
  <r>
    <x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3333333333336"/>
    <s v="music"/>
    <s v="rock"/>
    <x v="810"/>
    <d v="2012-08-02T01:21:02"/>
    <n v="30"/>
  </r>
  <r>
    <x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66666666666671"/>
    <s v="music"/>
    <s v="rock"/>
    <x v="811"/>
    <d v="2013-06-18T15:26:42"/>
    <n v="22.059236111097562"/>
  </r>
  <r>
    <x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1.83333333333334"/>
    <n v="27.606060606060606"/>
    <s v="music"/>
    <s v="rock"/>
    <x v="812"/>
    <d v="2013-01-08T00:25:52"/>
    <n v="52.563981481398514"/>
  </r>
  <r>
    <x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59.99600000000001"/>
    <n v="24.999375000000001"/>
    <s v="music"/>
    <s v="rock"/>
    <x v="813"/>
    <d v="2012-06-20T23:02:45"/>
    <n v="30"/>
  </r>
  <r>
    <x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.3"/>
    <n v="45.464285714285715"/>
    <s v="music"/>
    <s v="rock"/>
    <x v="814"/>
    <d v="2011-05-16T17:50:01"/>
    <n v="15.009710648198961"/>
  </r>
  <r>
    <x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4883720930239"/>
    <s v="music"/>
    <s v="rock"/>
    <x v="815"/>
    <d v="2014-10-02T22:01:43"/>
    <n v="30"/>
  </r>
  <r>
    <x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.12214285714286"/>
    <n v="39.31"/>
    <s v="music"/>
    <s v="rock"/>
    <x v="816"/>
    <d v="2013-03-08T20:54:03"/>
    <n v="31.399965277698357"/>
  </r>
  <r>
    <x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.11066666666665"/>
    <n v="89.419999999999987"/>
    <s v="music"/>
    <s v="rock"/>
    <x v="817"/>
    <d v="2012-01-17T14:23:31"/>
    <n v="53.6079745370007"/>
  </r>
  <r>
    <x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5.71428571428572"/>
    <n v="28.684210526315791"/>
    <s v="music"/>
    <s v="rock"/>
    <x v="818"/>
    <d v="2012-07-30T21:11:21"/>
    <n v="7.8261458333945484"/>
  </r>
  <r>
    <x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8.74999999999999"/>
    <n v="31.071428571428573"/>
    <s v="music"/>
    <s v="rock"/>
    <x v="819"/>
    <d v="2013-12-11T23:57:34"/>
    <n v="9.198912037005357"/>
  </r>
  <r>
    <x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.05000000000001"/>
    <n v="70.55263157894737"/>
    <s v="music"/>
    <s v="rock"/>
    <x v="820"/>
    <d v="2014-05-09T20:12:22"/>
    <n v="30.366412037001282"/>
  </r>
  <r>
    <x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2820512820514"/>
    <s v="music"/>
    <s v="rock"/>
    <x v="821"/>
    <d v="2015-03-30T22:07:45"/>
    <n v="34.245312499995634"/>
  </r>
  <r>
    <x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.16666666666667"/>
    <n v="51.811594202898547"/>
    <s v="music"/>
    <s v="rock"/>
    <x v="822"/>
    <d v="2012-09-05T22:44:10"/>
    <n v="30"/>
  </r>
  <r>
    <x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79.5"/>
    <n v="43.515151515151516"/>
    <s v="music"/>
    <s v="rock"/>
    <x v="823"/>
    <d v="2015-02-20T23:20:52"/>
    <n v="29.958333333299379"/>
  </r>
  <r>
    <x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.38124999999999"/>
    <n v="39.816666666666663"/>
    <s v="music"/>
    <s v="rock"/>
    <x v="824"/>
    <d v="2010-03-13T05:48:38"/>
    <n v="36.048865740704059"/>
  </r>
  <r>
    <x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.43200000000002"/>
    <n v="126.8080808080808"/>
    <s v="music"/>
    <s v="rock"/>
    <x v="825"/>
    <d v="2012-10-04T07:21:24"/>
    <n v="25"/>
  </r>
  <r>
    <x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.45454545454547"/>
    <n v="113.87755102040816"/>
    <s v="music"/>
    <s v="rock"/>
    <x v="826"/>
    <d v="2012-03-05T00:55:30"/>
    <n v="20.958333333299379"/>
  </r>
  <r>
    <x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.33333333333334"/>
    <n v="28.181818181818183"/>
    <s v="music"/>
    <s v="rock"/>
    <x v="827"/>
    <d v="2012-01-19T11:21:47"/>
    <n v="26.352233796198561"/>
  </r>
  <r>
    <x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0526315789474"/>
    <s v="music"/>
    <s v="rock"/>
    <x v="828"/>
    <d v="2012-06-13T01:13:02"/>
    <n v="12.632615740694746"/>
  </r>
  <r>
    <x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5-14T19:14:00"/>
    <n v="60"/>
  </r>
  <r>
    <x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7.83333333333334"/>
    <n v="60.65625"/>
    <s v="music"/>
    <s v="rock"/>
    <x v="830"/>
    <d v="2013-02-20T12:37:05"/>
    <n v="29.958333333299379"/>
  </r>
  <r>
    <x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.33333333333334"/>
    <n v="175"/>
    <s v="music"/>
    <s v="rock"/>
    <x v="831"/>
    <d v="2012-03-28T15:31:34"/>
    <n v="30"/>
  </r>
  <r>
    <x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0.60706666666665"/>
    <n v="97.993896103896105"/>
    <s v="music"/>
    <s v="rock"/>
    <x v="832"/>
    <d v="2011-11-22T16:12:15"/>
    <n v="59.66718750000291"/>
  </r>
  <r>
    <x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1.66666666666666"/>
    <n v="148.78048780487805"/>
    <s v="music"/>
    <s v="rock"/>
    <x v="833"/>
    <d v="2014-03-20T21:04:35"/>
    <n v="30"/>
  </r>
  <r>
    <x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.0181818181818"/>
    <n v="96.08"/>
    <s v="music"/>
    <s v="rock"/>
    <x v="834"/>
    <d v="2013-05-28T19:44:52"/>
    <n v="33.343148148102046"/>
  </r>
  <r>
    <x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.25000000000001"/>
    <n v="58.625"/>
    <s v="music"/>
    <s v="rock"/>
    <x v="835"/>
    <d v="2012-04-06T10:59:18"/>
    <n v="42.667152777801675"/>
  </r>
  <r>
    <x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0.93039999999999"/>
    <n v="109.70695652173914"/>
    <s v="music"/>
    <s v="rock"/>
    <x v="836"/>
    <d v="2013-09-07T01:21:58"/>
    <n v="30"/>
  </r>
  <r>
    <x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1.8"/>
    <n v="49.112903225806448"/>
    <s v="music"/>
    <s v="rock"/>
    <x v="837"/>
    <d v="2014-04-01T23:57:42"/>
    <n v="30"/>
  </r>
  <r>
    <x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.4"/>
    <n v="47.672131147540981"/>
    <s v="music"/>
    <s v="rock"/>
    <x v="838"/>
    <d v="2011-12-18T21:33:05"/>
    <n v="30"/>
  </r>
  <r>
    <x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6.61660000000001"/>
    <n v="60.737812499999997"/>
    <s v="music"/>
    <s v="rock"/>
    <x v="839"/>
    <d v="2012-08-23T18:19:16"/>
    <n v="30"/>
  </r>
  <r>
    <x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.4166"/>
    <n v="63.37715789473684"/>
    <s v="music"/>
    <s v="metal"/>
    <x v="840"/>
    <d v="2016-08-25T05:26:27"/>
    <n v="30"/>
  </r>
  <r>
    <x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.32000000000001"/>
    <n v="53.893617021276597"/>
    <s v="music"/>
    <s v="metal"/>
    <x v="841"/>
    <d v="2014-10-11T20:07:43"/>
    <n v="30.041666666700621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.32"/>
    <n v="66.871794871794876"/>
    <s v="music"/>
    <s v="metal"/>
    <x v="842"/>
    <d v="2013-09-09T14:13:03"/>
    <n v="34.573576388902438"/>
  </r>
  <r>
    <x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.13333333333333"/>
    <n v="63.102362204724407"/>
    <s v="music"/>
    <s v="metal"/>
    <x v="843"/>
    <d v="2016-11-21T06:11:20"/>
    <n v="17.075462962900929"/>
  </r>
  <r>
    <x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.13333333333333"/>
    <n v="36.628930817610062"/>
    <s v="music"/>
    <s v="metal"/>
    <x v="844"/>
    <d v="2014-09-23T16:25:52"/>
    <n v="38.523009259304672"/>
  </r>
  <r>
    <x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.3802"/>
    <n v="34.005706214689269"/>
    <s v="music"/>
    <s v="metal"/>
    <x v="845"/>
    <d v="2016-07-27T04:56:36"/>
    <n v="39.960000000006403"/>
  </r>
  <r>
    <x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.00090909090908"/>
    <n v="28.553404255319148"/>
    <s v="music"/>
    <s v="metal"/>
    <x v="846"/>
    <d v="2014-02-24T09:24:15"/>
    <n v="14.19149305549945"/>
  </r>
  <r>
    <x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6-10T19:09:36"/>
    <n v="30"/>
  </r>
  <r>
    <x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3-15T19:00:33"/>
    <n v="30"/>
  </r>
  <r>
    <x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19.9"/>
    <n v="41.704347826086959"/>
    <s v="music"/>
    <s v="metal"/>
    <x v="849"/>
    <d v="2015-02-16T03:34:24"/>
    <n v="27.958333333299379"/>
  </r>
  <r>
    <x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.17499999999998"/>
    <n v="46.669172932330824"/>
    <s v="music"/>
    <s v="metal"/>
    <x v="850"/>
    <d v="2016-03-23T19:51:57"/>
    <n v="32.379895833306364"/>
  </r>
  <r>
    <x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.44999999999999"/>
    <n v="37.271428571428572"/>
    <s v="music"/>
    <s v="metal"/>
    <x v="851"/>
    <d v="2016-06-01T21:07:33"/>
    <n v="59.942673611098144"/>
  </r>
  <r>
    <x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4.97142857142859"/>
    <n v="59.258064516129032"/>
    <s v="music"/>
    <s v="metal"/>
    <x v="852"/>
    <d v="2016-10-13T19:19:55"/>
    <n v="11.069502314800047"/>
  </r>
  <r>
    <x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1-17T19:58:29"/>
    <n v="30"/>
  </r>
  <r>
    <x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.2205035971223"/>
    <n v="65.8623246492986"/>
    <s v="music"/>
    <s v="metal"/>
    <x v="854"/>
    <d v="2016-11-28T05:05:46"/>
    <n v="30"/>
  </r>
  <r>
    <x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.44827586206897"/>
    <n v="31.914893617021278"/>
    <s v="music"/>
    <s v="metal"/>
    <x v="855"/>
    <d v="2016-06-24T03:00:17"/>
    <n v="30"/>
  </r>
  <r>
    <x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.00000000000003"/>
    <n v="19.464285714285715"/>
    <s v="music"/>
    <s v="metal"/>
    <x v="856"/>
    <d v="2016-08-27T07:29:16"/>
    <n v="59.47967592599889"/>
  </r>
  <r>
    <x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0-14T13:57:11"/>
    <n v="42.041666666700621"/>
  </r>
  <r>
    <x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.00583333333333"/>
    <n v="22.737763157894737"/>
    <s v="music"/>
    <s v="metal"/>
    <x v="858"/>
    <d v="2015-03-16T17:53:38"/>
    <n v="30.212060185200244"/>
  </r>
  <r>
    <x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4.67500000000001"/>
    <n v="42.724489795918366"/>
    <s v="music"/>
    <s v="metal"/>
    <x v="859"/>
    <d v="2015-05-04T19:41:08"/>
    <n v="30.179768518501078"/>
  </r>
  <r>
    <x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.142857142857142"/>
    <n v="52.916666666666664"/>
    <s v="music"/>
    <s v="jazz"/>
    <x v="860"/>
    <d v="2013-10-23T11:35:13"/>
    <n v="30.041666666598758"/>
  </r>
  <r>
    <x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5"/>
    <n v="50.5"/>
    <s v="music"/>
    <s v="jazz"/>
    <x v="861"/>
    <d v="2016-08-17T23:10:04"/>
    <n v="30"/>
  </r>
  <r>
    <x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.33999999999999997"/>
    <n v="42.5"/>
    <s v="music"/>
    <s v="jazz"/>
    <x v="862"/>
    <d v="2013-10-12T13:19:08"/>
    <n v="30.041666666700621"/>
  </r>
  <r>
    <x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5"/>
    <n v="18"/>
    <s v="music"/>
    <s v="jazz"/>
    <x v="863"/>
    <d v="2012-01-13T02:49:26"/>
    <n v="30"/>
  </r>
  <r>
    <x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1.53846153846154"/>
    <n v="34.177215189873415"/>
    <s v="music"/>
    <s v="jazz"/>
    <x v="864"/>
    <d v="2013-09-24T02:33:58"/>
    <n v="22.309050925905467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"/>
    <n v="22.5"/>
    <s v="music"/>
    <s v="jazz"/>
    <x v="865"/>
    <d v="2012-11-17T18:33:17"/>
    <n v="60"/>
  </r>
  <r>
    <x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.285714285714285"/>
    <n v="58.18181818181818"/>
    <s v="music"/>
    <s v="jazz"/>
    <x v="866"/>
    <d v="2015-01-21T15:18:38"/>
    <n v="37.994004629603296"/>
  </r>
  <r>
    <x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.02"/>
    <n v="109.18181818181819"/>
    <s v="music"/>
    <s v="jazz"/>
    <x v="867"/>
    <d v="2009-10-02T02:31:46"/>
    <n v="60.102245370406308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.1111111111111111"/>
    <n v="50"/>
    <s v="music"/>
    <s v="jazz"/>
    <x v="868"/>
    <d v="2013-12-08T00:39:58"/>
    <n v="30"/>
  </r>
  <r>
    <x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1.818181818181818"/>
    <n v="346.66666666666669"/>
    <s v="music"/>
    <s v="jazz"/>
    <x v="869"/>
    <d v="2013-03-09T20:17:37"/>
    <n v="29.958333333393966"/>
  </r>
  <r>
    <x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.31"/>
    <n v="12.4"/>
    <s v="music"/>
    <s v="jazz"/>
    <x v="870"/>
    <d v="2013-08-02T00:32:03"/>
    <n v="30"/>
  </r>
  <r>
    <x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7"/>
    <n v="27.083333333333332"/>
    <s v="music"/>
    <s v="jazz"/>
    <x v="871"/>
    <d v="2013-10-30T13:28:15"/>
    <n v="30.041666666700621"/>
  </r>
  <r>
    <x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0.8125"/>
    <n v="32.5"/>
    <s v="music"/>
    <s v="jazz"/>
    <x v="872"/>
    <d v="2011-01-24T19:48:47"/>
    <n v="45"/>
  </r>
  <r>
    <x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6"/>
    <n v="9"/>
    <s v="music"/>
    <s v="jazz"/>
    <x v="873"/>
    <d v="2012-10-02T04:00:40"/>
    <n v="40.041666666700621"/>
  </r>
  <r>
    <x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.333333333333336"/>
    <n v="34.761904761904759"/>
    <s v="music"/>
    <s v="jazz"/>
    <x v="874"/>
    <d v="2013-04-04T14:00:34"/>
    <n v="30"/>
  </r>
  <r>
    <x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01T17:22:11"/>
    <n v="20"/>
  </r>
  <r>
    <x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0.799492385786799"/>
    <n v="28.577777777777779"/>
    <s v="music"/>
    <s v="jazz"/>
    <x v="876"/>
    <d v="2013-01-02T11:55:27"/>
    <n v="33"/>
  </r>
  <r>
    <x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7.55"/>
    <n v="46.586206896551722"/>
    <s v="music"/>
    <s v="jazz"/>
    <x v="877"/>
    <d v="2013-11-19T18:56:00"/>
    <n v="30"/>
  </r>
  <r>
    <x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3"/>
    <n v="32.5"/>
    <s v="music"/>
    <s v="jazz"/>
    <x v="878"/>
    <d v="2010-11-23T05:35:24"/>
    <n v="30"/>
  </r>
  <r>
    <x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0.666666666666664"/>
    <n v="21.466666666666665"/>
    <s v="music"/>
    <s v="jazz"/>
    <x v="879"/>
    <d v="2012-05-08T19:55:05"/>
    <n v="21"/>
  </r>
  <r>
    <x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"/>
    <n v="14.125"/>
    <s v="music"/>
    <s v="indie rock"/>
    <x v="880"/>
    <d v="2012-09-27T07:42:18"/>
    <n v="33"/>
  </r>
  <r>
    <x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0.8"/>
    <n v="30"/>
    <s v="music"/>
    <s v="indie rock"/>
    <x v="881"/>
    <d v="2011-11-30T06:01:26"/>
    <n v="45"/>
  </r>
  <r>
    <x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.133333333333333"/>
    <n v="21.571428571428573"/>
    <s v="music"/>
    <s v="indie rock"/>
    <x v="882"/>
    <d v="2011-08-04T20:39:10"/>
    <n v="33"/>
  </r>
  <r>
    <x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.020000000000003"/>
    <n v="83.375"/>
    <s v="music"/>
    <s v="indie rock"/>
    <x v="883"/>
    <d v="2016-01-02T22:27:15"/>
    <n v="60"/>
  </r>
  <r>
    <x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3-13T19:15:46"/>
    <n v="59.302245370396122"/>
  </r>
  <r>
    <x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4285714285715"/>
    <s v="music"/>
    <s v="indie rock"/>
    <x v="885"/>
    <d v="2016-12-09T22:35:11"/>
    <n v="21"/>
  </r>
  <r>
    <x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85714285714285"/>
    <s v="music"/>
    <s v="indie rock"/>
    <x v="886"/>
    <d v="2016-08-21T20:53:33"/>
    <n v="25"/>
  </r>
  <r>
    <x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4-27T23:00:55"/>
    <n v="30"/>
  </r>
  <r>
    <x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3"/>
    <n v="18"/>
    <s v="music"/>
    <s v="indie rock"/>
    <x v="888"/>
    <d v="2011-07-27T18:04:45"/>
    <n v="35.496701388903602"/>
  </r>
  <r>
    <x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8"/>
    <n v="73.760000000000005"/>
    <s v="music"/>
    <s v="indie rock"/>
    <x v="889"/>
    <d v="2014-09-05T18:49:03"/>
    <n v="30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1"/>
    <n v="31.25"/>
    <s v="music"/>
    <s v="indie rock"/>
    <x v="890"/>
    <d v="2013-10-22T16:46:19"/>
    <n v="30.041666666700621"/>
  </r>
  <r>
    <x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"/>
    <n v="28.888888888888889"/>
    <s v="music"/>
    <s v="indie rock"/>
    <x v="891"/>
    <d v="2014-07-22T00:45:30"/>
    <n v="30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0.75"/>
    <n v="143.8235294117647"/>
    <s v="music"/>
    <s v="indie rock"/>
    <x v="892"/>
    <d v="2010-05-06T04:48:03"/>
    <n v="86.966631944502296"/>
  </r>
  <r>
    <x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3-02T21:32:43"/>
    <n v="29.958333333299379"/>
  </r>
  <r>
    <x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.17"/>
    <n v="147.81132075471697"/>
    <s v="music"/>
    <s v="indie rock"/>
    <x v="894"/>
    <d v="2016-05-06T23:33:30"/>
    <n v="30"/>
  </r>
  <r>
    <x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"/>
    <n v="27.857142857142858"/>
    <s v="music"/>
    <s v="indie rock"/>
    <x v="895"/>
    <d v="2010-09-10T03:03:49"/>
    <n v="45"/>
  </r>
  <r>
    <x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4444444444443"/>
    <s v="music"/>
    <s v="indie rock"/>
    <x v="896"/>
    <d v="2015-08-02T20:57:06"/>
    <n v="25.293680555601895"/>
  </r>
  <r>
    <x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0-29T16:31:48"/>
    <n v="30.041666666700621"/>
  </r>
  <r>
    <x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3"/>
    <n v="35"/>
    <s v="music"/>
    <s v="indie rock"/>
    <x v="898"/>
    <d v="2011-12-01T18:11:50"/>
    <n v="45"/>
  </r>
  <r>
    <x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.333333333333336"/>
    <n v="35"/>
    <s v="music"/>
    <s v="indie rock"/>
    <x v="899"/>
    <d v="2011-04-13T02:22:42"/>
    <n v="45"/>
  </r>
  <r>
    <x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.42"/>
    <n v="10.5"/>
    <s v="music"/>
    <s v="jazz"/>
    <x v="900"/>
    <d v="2016-02-29T20:23:22"/>
    <n v="29.958333333299379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4-23T19:28:34"/>
    <n v="45.987800925999181"/>
  </r>
  <r>
    <x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.3"/>
    <n v="30"/>
    <s v="music"/>
    <s v="jazz"/>
    <x v="902"/>
    <d v="2014-07-09T23:10:22"/>
    <n v="51.680300925901975"/>
  </r>
  <r>
    <x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"/>
    <n v="40"/>
    <s v="music"/>
    <s v="jazz"/>
    <x v="903"/>
    <d v="2012-08-28T19:06:20"/>
    <n v="25.30462962960155"/>
  </r>
  <r>
    <x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.30199999999999999"/>
    <n v="50.333333333333336"/>
    <s v="music"/>
    <s v="jazz"/>
    <x v="904"/>
    <d v="2015-12-04T01:55:37"/>
    <n v="30"/>
  </r>
  <r>
    <x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"/>
    <n v="32.666666666666664"/>
    <s v="music"/>
    <s v="jazz"/>
    <x v="905"/>
    <d v="2010-11-25T05:45:26"/>
    <n v="60"/>
  </r>
  <r>
    <x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2-11T04:33:10"/>
    <n v="29.958333333299379"/>
  </r>
  <r>
    <x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8-12T04:37:03"/>
    <n v="30"/>
  </r>
  <r>
    <x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6-11T19:14:15"/>
    <n v="45.406076388906513"/>
  </r>
  <r>
    <x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"/>
    <n v="65"/>
    <s v="music"/>
    <s v="jazz"/>
    <x v="909"/>
    <d v="2012-06-21T16:34:00"/>
    <n v="31.476388888899237"/>
  </r>
  <r>
    <x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.363636363636363"/>
    <n v="24.6"/>
    <s v="music"/>
    <s v="jazz"/>
    <x v="910"/>
    <d v="2017-01-02T13:05:19"/>
    <n v="60"/>
  </r>
  <r>
    <x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03T00:07:25"/>
    <n v="21"/>
  </r>
  <r>
    <x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0.85714285714285721"/>
    <n v="15"/>
    <s v="music"/>
    <s v="jazz"/>
    <x v="912"/>
    <d v="2012-10-12T02:37:27"/>
    <n v="60.041666666598758"/>
  </r>
  <r>
    <x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5"/>
    <n v="82.583333333333329"/>
    <s v="music"/>
    <s v="jazz"/>
    <x v="913"/>
    <d v="2012-04-05T03:20:19"/>
    <n v="30"/>
  </r>
  <r>
    <x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7-26T18:19:07"/>
    <n v="30"/>
  </r>
  <r>
    <x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2"/>
    <n v="41.666666666666664"/>
    <s v="music"/>
    <s v="jazz"/>
    <x v="915"/>
    <d v="2012-01-29T16:18:34"/>
    <n v="31.528078703704523"/>
  </r>
  <r>
    <x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09-13T20:28:54"/>
    <n v="38.354930555498868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0.6"/>
    <n v="30"/>
    <s v="music"/>
    <s v="jazz"/>
    <x v="917"/>
    <d v="2014-06-12T22:38:50"/>
    <n v="31.160532407397113"/>
  </r>
  <r>
    <x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"/>
    <n v="19.600000000000001"/>
    <s v="music"/>
    <s v="jazz"/>
    <x v="918"/>
    <d v="2014-11-01T21:59:21"/>
    <n v="30.041666666598758"/>
  </r>
  <r>
    <x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0.5"/>
    <n v="100"/>
    <s v="music"/>
    <s v="jazz"/>
    <x v="919"/>
    <d v="2012-11-14T15:24:05"/>
    <n v="35"/>
  </r>
  <r>
    <x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0-15T16:07:02"/>
    <n v="30.041666666700621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0.9"/>
    <n v="231.75"/>
    <s v="music"/>
    <s v="jazz"/>
    <x v="921"/>
    <d v="2011-10-31T04:06:16"/>
    <n v="42.041666666700621"/>
  </r>
  <r>
    <x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.037037037037038"/>
    <n v="189.33333333333334"/>
    <s v="music"/>
    <s v="jazz"/>
    <x v="922"/>
    <d v="2014-08-27T12:43:13"/>
    <n v="35"/>
  </r>
  <r>
    <x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7"/>
    <n v="55"/>
    <s v="music"/>
    <s v="jazz"/>
    <x v="923"/>
    <d v="2014-10-22T23:02:03"/>
    <n v="30.041666666700621"/>
  </r>
  <r>
    <x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0.9"/>
    <n v="21.8"/>
    <s v="music"/>
    <s v="jazz"/>
    <x v="924"/>
    <d v="2013-01-14T22:37:49"/>
    <n v="30"/>
  </r>
  <r>
    <x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7"/>
    <n v="32"/>
    <s v="music"/>
    <s v="jazz"/>
    <x v="925"/>
    <d v="2013-10-28T21:08:31"/>
    <n v="30.041666666598758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6-09T00:28:50"/>
    <n v="29.924421296200308"/>
  </r>
  <r>
    <x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4-14T19:44:55"/>
    <n v="30"/>
  </r>
  <r>
    <x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0.86206896551724"/>
    <n v="56.25"/>
    <s v="music"/>
    <s v="jazz"/>
    <x v="928"/>
    <d v="2012-09-28T20:41:53"/>
    <n v="50.137581018498167"/>
  </r>
  <r>
    <x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3-10T05:42:49"/>
    <n v="29.958333333401242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.333333333333336"/>
    <n v="69"/>
    <s v="music"/>
    <s v="jazz"/>
    <x v="930"/>
    <d v="2010-05-14T21:58:26"/>
    <n v="41.981643518498458"/>
  </r>
  <r>
    <x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7"/>
    <n v="18.714285714285715"/>
    <s v="music"/>
    <s v="jazz"/>
    <x v="931"/>
    <d v="2014-02-10T08:38:22"/>
    <n v="34.556689814802667"/>
  </r>
  <r>
    <x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4.536842105263158"/>
    <n v="46.033333333333331"/>
    <s v="music"/>
    <s v="jazz"/>
    <x v="932"/>
    <d v="2013-02-05T23:15:45"/>
    <n v="44.958333333401242"/>
  </r>
  <r>
    <x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3-13T04:03:29"/>
    <n v="60"/>
  </r>
  <r>
    <x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.4"/>
    <n v="50.666666666666664"/>
    <s v="music"/>
    <s v="jazz"/>
    <x v="934"/>
    <d v="2014-04-04T17:41:24"/>
    <n v="29.512916666702949"/>
  </r>
  <r>
    <x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6"/>
    <n v="25"/>
    <s v="music"/>
    <s v="jazz"/>
    <x v="935"/>
    <d v="2015-12-30T08:00:29"/>
    <n v="30"/>
  </r>
  <r>
    <x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1-12-06T00:34:49"/>
    <n v="43.809155092596484"/>
  </r>
  <r>
    <x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8"/>
    <n v="20"/>
    <s v="music"/>
    <s v="jazz"/>
    <x v="937"/>
    <d v="2013-10-04T19:09:17"/>
    <n v="30.041666666700621"/>
  </r>
  <r>
    <x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.35714285714285715"/>
    <n v="25"/>
    <s v="music"/>
    <s v="jazz"/>
    <x v="938"/>
    <d v="2012-08-03T11:30:48"/>
    <n v="30"/>
  </r>
  <r>
    <x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6"/>
    <n v="20"/>
    <s v="music"/>
    <s v="jazz"/>
    <x v="939"/>
    <d v="2013-05-22T18:18:58"/>
    <n v="39.068773148101172"/>
  </r>
  <r>
    <x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.155555555555555"/>
    <n v="110.28571428571429"/>
    <s v="technology"/>
    <s v="wearables"/>
    <x v="940"/>
    <d v="2015-06-27T00:12:06"/>
    <n v="45"/>
  </r>
  <r>
    <x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"/>
    <n v="37.451612903225808"/>
    <s v="technology"/>
    <s v="wearables"/>
    <x v="941"/>
    <d v="2017-01-11T02:19:05"/>
    <n v="30"/>
  </r>
  <r>
    <x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3"/>
    <n v="41.75"/>
    <s v="technology"/>
    <s v="wearables"/>
    <x v="942"/>
    <d v="2016-01-13T20:14:20"/>
    <n v="36"/>
  </r>
  <r>
    <x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6"/>
    <n v="24.083333333333332"/>
    <s v="technology"/>
    <s v="wearables"/>
    <x v="943"/>
    <d v="2016-10-30T16:01:45"/>
    <n v="30.041666666700621"/>
  </r>
  <r>
    <x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.325999999999999"/>
    <n v="69.40625"/>
    <s v="technology"/>
    <s v="wearables"/>
    <x v="944"/>
    <d v="2016-03-15T14:00:50"/>
    <n v="33.999421296299261"/>
  </r>
  <r>
    <x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"/>
    <n v="155.25"/>
    <s v="technology"/>
    <s v="wearables"/>
    <x v="945"/>
    <d v="2016-12-28T20:57:06"/>
    <n v="52.126319444498222"/>
  </r>
  <r>
    <x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5"/>
    <n v="57.2"/>
    <s v="technology"/>
    <s v="wearables"/>
    <x v="946"/>
    <d v="2016-08-10T18:00:48"/>
    <n v="30"/>
  </r>
  <r>
    <x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5-01T18:45:06"/>
    <n v="60"/>
  </r>
  <r>
    <x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2-11T19:52:44"/>
    <n v="30"/>
  </r>
  <r>
    <x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"/>
    <n v="39"/>
    <s v="technology"/>
    <s v="wearables"/>
    <x v="949"/>
    <d v="2015-12-23T01:02:56"/>
    <n v="60"/>
  </r>
  <r>
    <x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.04"/>
    <n v="58.416666666666664"/>
    <s v="technology"/>
    <s v="wearables"/>
    <x v="950"/>
    <d v="2015-12-18T18:01:01"/>
    <n v="30"/>
  </r>
  <r>
    <x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.39"/>
    <n v="158.63636363636363"/>
    <s v="technology"/>
    <s v="wearables"/>
    <x v="951"/>
    <d v="2016-04-20T15:41:12"/>
    <n v="45"/>
  </r>
  <r>
    <x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39.942857142857143"/>
    <n v="99.857142857142861"/>
    <s v="technology"/>
    <s v="wearables"/>
    <x v="952"/>
    <d v="2016-10-19T14:43:32"/>
    <n v="30.041666666700621"/>
  </r>
  <r>
    <x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0.84"/>
    <n v="25.2"/>
    <s v="technology"/>
    <s v="wearables"/>
    <x v="953"/>
    <d v="2014-12-26T03:56:39"/>
    <n v="30"/>
  </r>
  <r>
    <x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.406666666666666"/>
    <n v="89.191780821917803"/>
    <s v="technology"/>
    <s v="wearables"/>
    <x v="954"/>
    <d v="2015-07-09T20:00:39"/>
    <n v="42"/>
  </r>
  <r>
    <x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3"/>
    <n v="182.6236559139785"/>
    <s v="technology"/>
    <s v="wearables"/>
    <x v="955"/>
    <d v="2016-08-04T07:05:00"/>
    <n v="40"/>
  </r>
  <r>
    <x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2"/>
    <n v="50.647058823529413"/>
    <s v="technology"/>
    <s v="wearables"/>
    <x v="956"/>
    <d v="2015-02-25T21:55:59"/>
    <n v="59.958333333299379"/>
  </r>
  <r>
    <x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4"/>
    <n v="33.285714285714285"/>
    <s v="technology"/>
    <s v="wearables"/>
    <x v="957"/>
    <d v="2016-10-17T13:15:33"/>
    <n v="31.041666666606034"/>
  </r>
  <r>
    <x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.328275684711327"/>
    <n v="51.823529411764703"/>
    <s v="technology"/>
    <s v="wearables"/>
    <x v="958"/>
    <d v="2015-03-19T19:16:03"/>
    <n v="21.404826388905349"/>
  </r>
  <r>
    <x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8.86"/>
    <n v="113.62573099415205"/>
    <s v="technology"/>
    <s v="wearables"/>
    <x v="959"/>
    <d v="2014-12-20T04:11:05"/>
    <n v="30"/>
  </r>
  <r>
    <x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.100628930817614"/>
    <n v="136.46276595744681"/>
    <s v="technology"/>
    <s v="wearables"/>
    <x v="960"/>
    <d v="2017-01-31T15:02:35"/>
    <n v="41.958333333299379"/>
  </r>
  <r>
    <x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.188421052631583"/>
    <n v="364.35454545454547"/>
    <s v="technology"/>
    <s v="wearables"/>
    <x v="961"/>
    <d v="2017-01-05T16:38:55"/>
    <n v="46.097974537100527"/>
  </r>
  <r>
    <x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.48"/>
    <n v="19.243243243243242"/>
    <s v="technology"/>
    <s v="wearables"/>
    <x v="962"/>
    <d v="2016-01-04T17:05:53"/>
    <n v="38"/>
  </r>
  <r>
    <x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"/>
    <n v="41.888888888888886"/>
    <s v="technology"/>
    <s v="wearables"/>
    <x v="963"/>
    <d v="2016-09-12T15:15:19"/>
    <n v="35"/>
  </r>
  <r>
    <x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0.79909090909090907"/>
    <n v="30.310344827586206"/>
    <s v="technology"/>
    <s v="wearables"/>
    <x v="964"/>
    <d v="2015-07-23T15:05:19"/>
    <n v="40"/>
  </r>
  <r>
    <x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19999999999999"/>
    <n v="49.666666666666664"/>
    <s v="technology"/>
    <s v="wearables"/>
    <x v="965"/>
    <d v="2016-09-24T00:24:06"/>
    <n v="32.149236111101345"/>
  </r>
  <r>
    <x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4.799999999999999"/>
    <n v="59.2"/>
    <s v="technology"/>
    <s v="wearables"/>
    <x v="966"/>
    <d v="2016-09-06T15:15:32"/>
    <n v="30"/>
  </r>
  <r>
    <x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7.810000000000002"/>
    <n v="43.97530864197531"/>
    <s v="technology"/>
    <s v="wearables"/>
    <x v="967"/>
    <d v="2016-02-22T06:06:14"/>
    <n v="59.958333333306655"/>
  </r>
  <r>
    <x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"/>
    <n v="26.5"/>
    <s v="technology"/>
    <s v="wearables"/>
    <x v="968"/>
    <d v="2014-07-16T20:20:34"/>
    <n v="30"/>
  </r>
  <r>
    <x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6.666666666666664"/>
    <n v="1272.7272727272727"/>
    <s v="technology"/>
    <s v="wearables"/>
    <x v="969"/>
    <d v="2017-01-07T07:16:47"/>
    <n v="33"/>
  </r>
  <r>
    <x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5.92"/>
    <n v="164"/>
    <s v="technology"/>
    <s v="wearables"/>
    <x v="970"/>
    <d v="2016-12-17T05:17:33"/>
    <n v="36.987118055600149"/>
  </r>
  <r>
    <x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.22599999999999998"/>
    <n v="45.2"/>
    <s v="technology"/>
    <s v="wearables"/>
    <x v="971"/>
    <d v="2015-04-17T17:01:00"/>
    <n v="45"/>
  </r>
  <r>
    <x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4.625"/>
    <n v="153.88888888888889"/>
    <s v="technology"/>
    <s v="wearables"/>
    <x v="972"/>
    <d v="2014-08-05T20:46:38"/>
    <n v="29.425254629604751"/>
  </r>
  <r>
    <x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7"/>
    <n v="51.375"/>
    <s v="technology"/>
    <s v="wearables"/>
    <x v="973"/>
    <d v="2015-09-10T00:21:33"/>
    <n v="60.041666666598758"/>
  </r>
  <r>
    <x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0.55999999999999994"/>
    <n v="93.333333333333329"/>
    <s v="technology"/>
    <s v="wearables"/>
    <x v="974"/>
    <d v="2016-02-24T17:59:16"/>
    <n v="29.958333333401242"/>
  </r>
  <r>
    <x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8"/>
    <n v="108.625"/>
    <s v="technology"/>
    <s v="wearables"/>
    <x v="975"/>
    <d v="2016-04-29T16:43:05"/>
    <n v="60"/>
  </r>
  <r>
    <x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"/>
    <n v="160.5"/>
    <s v="technology"/>
    <s v="wearables"/>
    <x v="976"/>
    <d v="2015-06-30T01:24:57"/>
    <n v="45"/>
  </r>
  <r>
    <x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3.666666666666664"/>
    <n v="75.75"/>
    <s v="technology"/>
    <s v="wearables"/>
    <x v="977"/>
    <d v="2016-01-22T22:36:37"/>
    <n v="30"/>
  </r>
  <r>
    <x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.263267182990241"/>
    <n v="790.83739837398377"/>
    <s v="technology"/>
    <s v="wearables"/>
    <x v="978"/>
    <d v="2016-01-26T07:25:01"/>
    <n v="30"/>
  </r>
  <r>
    <x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2.817599999999999"/>
    <n v="301.93916666666667"/>
    <s v="technology"/>
    <s v="wearables"/>
    <x v="979"/>
    <d v="2016-05-16T10:00:28"/>
    <n v="35.373981481505325"/>
  </r>
  <r>
    <x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4.860000000000001"/>
    <n v="47.935483870967744"/>
    <s v="technology"/>
    <s v="wearables"/>
    <x v="980"/>
    <d v="2014-10-16T21:42:02"/>
    <n v="45.041666666700621"/>
  </r>
  <r>
    <x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2"/>
    <n v="2.75"/>
    <s v="technology"/>
    <s v="wearables"/>
    <x v="981"/>
    <d v="2014-07-10T22:43:42"/>
    <n v="30"/>
  </r>
  <r>
    <x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4E-2"/>
    <n v="1"/>
    <s v="technology"/>
    <s v="wearables"/>
    <x v="982"/>
    <d v="2016-09-02T18:04:46"/>
    <n v="30"/>
  </r>
  <r>
    <x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29.506136117214709"/>
    <n v="171.79329608938548"/>
    <s v="technology"/>
    <s v="wearables"/>
    <x v="983"/>
    <d v="2016-07-23T16:01:25"/>
    <n v="31.203182870296587"/>
  </r>
  <r>
    <x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"/>
    <n v="35.333333333333336"/>
    <s v="technology"/>
    <s v="wearables"/>
    <x v="984"/>
    <d v="2015-02-26T02:46:48"/>
    <n v="29.958333333401242"/>
  </r>
  <r>
    <x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3"/>
    <n v="82.086956521739125"/>
    <s v="technology"/>
    <s v="wearables"/>
    <x v="985"/>
    <d v="2015-12-01T23:13:30"/>
    <n v="29.990624999998545"/>
  </r>
  <r>
    <x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2.75"/>
    <n v="110.8695652173913"/>
    <s v="technology"/>
    <s v="wearables"/>
    <x v="986"/>
    <d v="2015-11-16T18:25:00"/>
    <n v="54.232638888897782"/>
  </r>
  <r>
    <x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.22"/>
    <n v="161.21951219512195"/>
    <s v="technology"/>
    <s v="wearables"/>
    <x v="987"/>
    <d v="2014-05-14T07:04:10"/>
    <n v="40"/>
  </r>
  <r>
    <x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09-01T08:33:45"/>
    <n v="30"/>
  </r>
  <r>
    <x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6.77"/>
    <n v="52.40625"/>
    <s v="technology"/>
    <s v="wearables"/>
    <x v="989"/>
    <d v="2016-08-29T22:24:55"/>
    <n v="30"/>
  </r>
  <r>
    <x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.104"/>
    <n v="13"/>
    <s v="technology"/>
    <s v="wearables"/>
    <x v="990"/>
    <d v="2014-08-04T18:49:24"/>
    <n v="30"/>
  </r>
  <r>
    <x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"/>
    <n v="30.285714285714285"/>
    <s v="technology"/>
    <s v="wearables"/>
    <x v="991"/>
    <d v="2016-06-17T18:09:48"/>
    <n v="25.02861111110542"/>
  </r>
  <r>
    <x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.46699999999999997"/>
    <n v="116.75"/>
    <s v="technology"/>
    <s v="wearables"/>
    <x v="992"/>
    <d v="2016-03-08T22:11:59"/>
    <n v="59.958333333401242"/>
  </r>
  <r>
    <x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.087142857142858"/>
    <n v="89.59693877551021"/>
    <s v="technology"/>
    <s v="wearables"/>
    <x v="993"/>
    <d v="2016-10-09T23:09:28"/>
    <n v="33.243425925902557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2"/>
    <n v="424.45454545454544"/>
    <s v="technology"/>
    <s v="wearables"/>
    <x v="994"/>
    <d v="2014-10-09T06:18:50"/>
    <n v="52.694560185205773"/>
  </r>
  <r>
    <x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6"/>
    <n v="80.666666666666671"/>
    <s v="technology"/>
    <s v="wearables"/>
    <x v="995"/>
    <d v="2014-11-04T22:34:40"/>
    <n v="24.725925926002674"/>
  </r>
  <r>
    <x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"/>
    <n v="13"/>
    <s v="technology"/>
    <s v="wearables"/>
    <x v="996"/>
    <d v="2014-06-27T20:47:40"/>
    <n v="29.777314814804413"/>
  </r>
  <r>
    <x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3"/>
    <n v="8.125"/>
    <s v="technology"/>
    <s v="wearables"/>
    <x v="997"/>
    <d v="2014-10-29T02:28:17"/>
    <n v="30.041666666693345"/>
  </r>
  <r>
    <x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8.558333333333337"/>
    <n v="153.42794759825327"/>
    <s v="technology"/>
    <s v="wearables"/>
    <x v="998"/>
    <d v="2015-10-05T04:03:21"/>
    <n v="45.041666666598758"/>
  </r>
  <r>
    <x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7"/>
    <n v="292.07499999999999"/>
    <s v="technology"/>
    <s v="wearables"/>
    <x v="999"/>
    <d v="2014-10-14T07:11:30"/>
    <n v="30.035069444398687"/>
  </r>
  <r>
    <x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1"/>
    <n v="3304"/>
    <s v="technology"/>
    <s v="wearables"/>
    <x v="1000"/>
    <d v="2017-01-14T01:26:00"/>
    <n v="59.958333333401242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6-12-16T17:16:53"/>
    <n v="45"/>
  </r>
  <r>
    <x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29.6029602960296"/>
    <n v="134.54545454545453"/>
    <s v="technology"/>
    <s v="wearables"/>
    <x v="1002"/>
    <d v="2015-11-17T16:25:14"/>
    <n v="29.565115740799229"/>
  </r>
  <r>
    <x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.055"/>
    <n v="214.06666666666666"/>
    <s v="technology"/>
    <s v="wearables"/>
    <x v="1003"/>
    <d v="2017-02-14T17:01:01"/>
    <n v="29.958333333299379"/>
  </r>
  <r>
    <x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.207999999999998"/>
    <n v="216.33684210526314"/>
    <s v="technology"/>
    <s v="wearables"/>
    <x v="1004"/>
    <d v="2016-01-19T17:00:27"/>
    <n v="30"/>
  </r>
  <r>
    <x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.051000000000002"/>
    <n v="932.31055900621118"/>
    <s v="technology"/>
    <s v="wearables"/>
    <x v="1005"/>
    <d v="2015-09-29T14:59:43"/>
    <n v="31"/>
  </r>
  <r>
    <x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5"/>
    <n v="29.25"/>
    <s v="technology"/>
    <s v="wearables"/>
    <x v="1006"/>
    <d v="2014-12-04T00:57:52"/>
    <n v="8.2591203703996143"/>
  </r>
  <r>
    <x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.32"/>
    <n v="174.94736842105263"/>
    <s v="technology"/>
    <s v="wearables"/>
    <x v="1007"/>
    <d v="2016-11-02T14:00:23"/>
    <n v="42.041666666700621"/>
  </r>
  <r>
    <x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.26737967914438499"/>
    <n v="250"/>
    <s v="technology"/>
    <s v="wearables"/>
    <x v="1008"/>
    <d v="2016-11-28T19:25:15"/>
    <n v="30"/>
  </r>
  <r>
    <x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.13"/>
    <n v="65"/>
    <s v="technology"/>
    <s v="wearables"/>
    <x v="1009"/>
    <d v="2016-05-20T14:30:46"/>
    <n v="30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.19088937093275488"/>
    <n v="55"/>
    <s v="technology"/>
    <s v="wearables"/>
    <x v="1010"/>
    <d v="2016-07-10T19:54:22"/>
    <n v="56.294884259295941"/>
  </r>
  <r>
    <x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.375"/>
    <n v="75"/>
    <s v="technology"/>
    <s v="wearables"/>
    <x v="1011"/>
    <d v="2014-11-03T21:33:15"/>
    <n v="45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.021000000001"/>
    <n v="1389.3561935483872"/>
    <s v="technology"/>
    <s v="wearables"/>
    <x v="1012"/>
    <d v="2016-12-10T10:34:12"/>
    <n v="45"/>
  </r>
  <r>
    <x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4.527999999999999"/>
    <n v="95.911111111111111"/>
    <s v="technology"/>
    <s v="wearables"/>
    <x v="1013"/>
    <d v="2015-12-01T20:00:56"/>
    <n v="27.999351851802203"/>
  </r>
  <r>
    <x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0.599999999999998"/>
    <n v="191.25"/>
    <s v="technology"/>
    <s v="wearables"/>
    <x v="1014"/>
    <d v="2014-11-12T00:03:35"/>
    <n v="50"/>
  </r>
  <r>
    <x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7"/>
    <n v="40"/>
    <s v="technology"/>
    <s v="wearables"/>
    <x v="1015"/>
    <d v="2015-10-26T21:04:55"/>
    <n v="30.041666666598758"/>
  </r>
  <r>
    <x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"/>
    <n v="74.78947368421052"/>
    <s v="technology"/>
    <s v="wearables"/>
    <x v="1016"/>
    <d v="2016-02-22T02:34:16"/>
    <n v="44.958333333299379"/>
  </r>
  <r>
    <x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2.878799999999998"/>
    <n v="161.11830985915492"/>
    <s v="technology"/>
    <s v="wearables"/>
    <x v="1017"/>
    <d v="2015-10-12T16:12:15"/>
    <n v="40.041666666700621"/>
  </r>
  <r>
    <x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"/>
    <n v="88.714285714285708"/>
    <s v="technology"/>
    <s v="wearables"/>
    <x v="1018"/>
    <d v="2016-06-14T11:48:53"/>
    <n v="30"/>
  </r>
  <r>
    <x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.333333333333336"/>
    <n v="53.25"/>
    <s v="technology"/>
    <s v="wearables"/>
    <x v="1019"/>
    <d v="2015-01-05T23:22:29"/>
    <n v="30"/>
  </r>
  <r>
    <x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5.54838709677421"/>
    <n v="106.2"/>
    <s v="music"/>
    <s v="electronic music"/>
    <x v="1020"/>
    <d v="2015-05-03T01:40:09"/>
    <n v="29.963090277800802"/>
  </r>
  <r>
    <x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1.80366666666669"/>
    <n v="22.079728033472804"/>
    <s v="music"/>
    <s v="electronic music"/>
    <x v="1021"/>
    <d v="2015-09-24T06:02:51"/>
    <n v="22.914687500000582"/>
  </r>
  <r>
    <x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4.9"/>
    <n v="31.054054054054053"/>
    <s v="music"/>
    <s v="electronic music"/>
    <x v="1022"/>
    <d v="2015-04-17T15:31:17"/>
    <n v="30"/>
  </r>
  <r>
    <x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.15"/>
    <n v="36.206106870229007"/>
    <s v="music"/>
    <s v="electronic music"/>
    <x v="1023"/>
    <d v="2015-05-21T22:04:21"/>
    <n v="30"/>
  </r>
  <r>
    <x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8.63774999999998"/>
    <n v="388.9762295081967"/>
    <s v="music"/>
    <s v="electronic music"/>
    <x v="1024"/>
    <d v="2016-01-01T13:56:03"/>
    <n v="30"/>
  </r>
  <r>
    <x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s v="music"/>
    <s v="electronic music"/>
    <x v="1025"/>
    <d v="2015-02-14T20:00:37"/>
    <n v="29.958333333306655"/>
  </r>
  <r>
    <x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.00828571428571"/>
    <n v="57.381803278688523"/>
    <s v="music"/>
    <s v="electronic music"/>
    <x v="1026"/>
    <d v="2016-02-26T09:46:56"/>
    <n v="33.958333333299379"/>
  </r>
  <r>
    <x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.09292094387415"/>
    <n v="69.666666666666671"/>
    <s v="music"/>
    <s v="electronic music"/>
    <x v="1027"/>
    <d v="2014-09-23T00:49:07"/>
    <n v="30"/>
  </r>
  <r>
    <x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.27000000000001"/>
    <n v="45.988235294117644"/>
    <s v="music"/>
    <s v="electronic music"/>
    <x v="1028"/>
    <d v="2017-01-20T15:03:25"/>
    <n v="45.205960648097971"/>
  </r>
  <r>
    <x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1.75999999999999"/>
    <n v="79.262411347517727"/>
    <s v="music"/>
    <s v="electronic music"/>
    <x v="1029"/>
    <d v="2015-02-09T17:05:07"/>
    <n v="54.204085648103501"/>
  </r>
  <r>
    <x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.09999999999997"/>
    <n v="43.031446540880502"/>
    <s v="music"/>
    <s v="electronic music"/>
    <x v="1030"/>
    <d v="2016-08-29T11:35:49"/>
    <n v="14"/>
  </r>
  <r>
    <x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.4"/>
    <n v="108.48484848484848"/>
    <s v="music"/>
    <s v="electronic music"/>
    <x v="1031"/>
    <d v="2015-11-16T18:20:10"/>
    <n v="30"/>
  </r>
  <r>
    <x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.49703703703703"/>
    <n v="61.029583333333335"/>
    <s v="music"/>
    <s v="electronic music"/>
    <x v="1032"/>
    <d v="2016-05-24T16:00:25"/>
    <n v="30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2.86144578313252"/>
    <n v="50.592592592592595"/>
    <s v="music"/>
    <s v="electronic music"/>
    <x v="1033"/>
    <d v="2016-11-14T17:34:40"/>
    <n v="28"/>
  </r>
  <r>
    <x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.0018"/>
    <n v="39.157168674698795"/>
    <s v="music"/>
    <s v="electronic music"/>
    <x v="1034"/>
    <d v="2016-07-04T04:00:04"/>
    <n v="31.999259259202518"/>
  </r>
  <r>
    <x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7.65217391304347"/>
    <n v="65.15789473684211"/>
    <s v="music"/>
    <s v="electronic music"/>
    <x v="1035"/>
    <d v="2015-01-12T15:23:40"/>
    <n v="30"/>
  </r>
  <r>
    <x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.36044444444444"/>
    <n v="23.963127962085309"/>
    <s v="music"/>
    <s v="electronic music"/>
    <x v="1036"/>
    <d v="2012-12-06T10:46:30"/>
    <n v="31.884375000001455"/>
  </r>
  <r>
    <x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.1"/>
    <n v="48.61904761904762"/>
    <s v="music"/>
    <s v="electronic music"/>
    <x v="1037"/>
    <d v="2015-04-25T19:44:22"/>
    <n v="22.385856481399969"/>
  </r>
  <r>
    <x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.33333333333334"/>
    <n v="35.73770491803279"/>
    <s v="music"/>
    <s v="electronic music"/>
    <x v="1038"/>
    <d v="2016-02-18T05:33:43"/>
    <n v="29.958333333306655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.19999999999999"/>
    <n v="21.366666666666667"/>
    <s v="music"/>
    <s v="electronic music"/>
    <x v="1039"/>
    <d v="2016-11-18T02:37:26"/>
    <n v="25.223310185203445"/>
  </r>
  <r>
    <x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.29411764705882354"/>
    <n v="250"/>
    <s v="journalism"/>
    <s v="audio"/>
    <x v="1040"/>
    <d v="2016-07-28T17:00:09"/>
    <n v="30"/>
  </r>
  <r>
    <x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11T01:26:32"/>
    <n v="20"/>
  </r>
  <r>
    <x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"/>
    <n v="10"/>
    <s v="journalism"/>
    <s v="audio"/>
    <x v="1042"/>
    <d v="2014-07-31T16:42:28"/>
    <n v="42.720509259299433"/>
  </r>
  <r>
    <x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8"/>
    <n v="29.236301369863014"/>
    <s v="journalism"/>
    <s v="audio"/>
    <x v="1043"/>
    <d v="2015-04-20T06:04:15"/>
    <n v="30"/>
  </r>
  <r>
    <x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5E-2"/>
    <n v="3"/>
    <s v="journalism"/>
    <s v="audio"/>
    <x v="1044"/>
    <d v="2015-01-07T22:13:21"/>
    <n v="56.926145833305782"/>
  </r>
  <r>
    <x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7"/>
    <n v="33.25"/>
    <s v="journalism"/>
    <s v="audio"/>
    <x v="1045"/>
    <d v="2014-07-24T20:59:10"/>
    <n v="30"/>
  </r>
  <r>
    <x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1-11T20:26:00"/>
    <n v="45"/>
  </r>
  <r>
    <x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.05"/>
    <n v="1"/>
    <s v="journalism"/>
    <s v="audio"/>
    <x v="1047"/>
    <d v="2014-10-06T19:38:35"/>
    <n v="30.041666666700621"/>
  </r>
  <r>
    <x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"/>
    <n v="53"/>
    <s v="journalism"/>
    <s v="audio"/>
    <x v="1048"/>
    <d v="2016-08-16T01:16:29"/>
    <n v="40"/>
  </r>
  <r>
    <x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1-13T10:20:45"/>
    <n v="30"/>
  </r>
  <r>
    <x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8-15T19:07:57"/>
    <n v="30"/>
  </r>
  <r>
    <x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7-30T00:20:25"/>
    <n v="28"/>
  </r>
  <r>
    <x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4-23T19:08:15"/>
    <n v="44.042187499995634"/>
  </r>
  <r>
    <x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2-09T04:08:52"/>
    <n v="25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7-11T20:26:39"/>
    <n v="30.064826388901565"/>
  </r>
  <r>
    <x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2-06T23:49:05"/>
    <n v="30"/>
  </r>
  <r>
    <x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2-23T17:16:17"/>
    <n v="59.958333333299379"/>
  </r>
  <r>
    <x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1-04T20:54:43"/>
    <n v="30.041666666700621"/>
  </r>
  <r>
    <x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2-12T21:37:23"/>
    <n v="41.09903935190232"/>
  </r>
  <r>
    <x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2-11T18:57:36"/>
    <n v="29.958333333299379"/>
  </r>
  <r>
    <x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3-16T21:54:53"/>
    <n v="30"/>
  </r>
  <r>
    <x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3-03T06:38:28"/>
    <n v="59.764953703699575"/>
  </r>
  <r>
    <x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.477386934673376"/>
    <n v="47.5"/>
    <s v="journalism"/>
    <s v="audio"/>
    <x v="1062"/>
    <d v="2016-07-05T19:22:21"/>
    <n v="7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01T00:44:22"/>
    <n v="30"/>
  </r>
  <r>
    <x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"/>
    <n v="65.666666666666671"/>
    <s v="games"/>
    <s v="video games"/>
    <x v="1064"/>
    <d v="2013-05-23T05:28:23"/>
    <n v="45"/>
  </r>
  <r>
    <x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"/>
    <n v="16.2"/>
    <s v="games"/>
    <s v="video games"/>
    <x v="1065"/>
    <d v="2014-01-22T09:08:42"/>
    <n v="28"/>
  </r>
  <r>
    <x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"/>
    <n v="34.128378378378379"/>
    <s v="games"/>
    <s v="video games"/>
    <x v="1066"/>
    <d v="2013-06-20T23:06:22"/>
    <n v="45"/>
  </r>
  <r>
    <x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1-21T20:32:11"/>
    <n v="30"/>
  </r>
  <r>
    <x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.15"/>
    <n v="11.25"/>
    <s v="games"/>
    <s v="video games"/>
    <x v="1068"/>
    <d v="2016-03-11T08:54:24"/>
    <n v="29.958333333306655"/>
  </r>
  <r>
    <x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8.636363636363633"/>
    <n v="40.476190476190474"/>
    <s v="games"/>
    <s v="video games"/>
    <x v="1069"/>
    <d v="2013-10-25T05:30:59"/>
    <n v="32.041666666700621"/>
  </r>
  <r>
    <x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0.70000000000000007"/>
    <n v="35"/>
    <s v="games"/>
    <s v="video games"/>
    <x v="1070"/>
    <d v="2012-09-11T00:17:02"/>
    <n v="20"/>
  </r>
  <r>
    <x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0-18T18:04:53"/>
    <n v="30.041666666693345"/>
  </r>
  <r>
    <x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2"/>
    <n v="12.75"/>
    <s v="games"/>
    <s v="video games"/>
    <x v="1072"/>
    <d v="2014-01-06T19:58:17"/>
    <n v="30"/>
  </r>
  <r>
    <x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5"/>
    <n v="10"/>
    <s v="games"/>
    <s v="video games"/>
    <x v="1073"/>
    <d v="2011-09-16T23:09:01"/>
    <n v="30"/>
  </r>
  <r>
    <x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5"/>
    <n v="113.56666666666666"/>
    <s v="games"/>
    <s v="video games"/>
    <x v="1074"/>
    <d v="2013-12-05T04:09:05"/>
    <n v="30"/>
  </r>
  <r>
    <x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5"/>
    <n v="15"/>
    <s v="games"/>
    <s v="video games"/>
    <x v="1075"/>
    <d v="2012-04-06T21:41:56"/>
    <n v="30"/>
  </r>
  <r>
    <x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2.765333333333331"/>
    <n v="48.281025641025643"/>
    <s v="games"/>
    <s v="video games"/>
    <x v="1076"/>
    <d v="2014-07-18T09:04:10"/>
    <n v="55"/>
  </r>
  <r>
    <x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.376000000000001"/>
    <n v="43.976047904191617"/>
    <s v="games"/>
    <s v="video games"/>
    <x v="1077"/>
    <d v="2015-12-15T04:00:11"/>
    <n v="30"/>
  </r>
  <r>
    <x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5"/>
    <n v="9"/>
    <s v="games"/>
    <s v="video games"/>
    <x v="1078"/>
    <d v="2011-06-07T04:42:01"/>
    <n v="45"/>
  </r>
  <r>
    <x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8"/>
    <n v="37.666666666666664"/>
    <s v="games"/>
    <s v="video games"/>
    <x v="1079"/>
    <d v="2016-04-19T13:35:36"/>
    <n v="25"/>
  </r>
  <r>
    <x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4"/>
    <n v="18.581632653061224"/>
    <s v="games"/>
    <s v="video games"/>
    <x v="1080"/>
    <d v="2014-04-11T03:18:53"/>
    <n v="30"/>
  </r>
  <r>
    <x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2E-2"/>
    <n v="3"/>
    <s v="games"/>
    <s v="video games"/>
    <x v="1081"/>
    <d v="2014-12-29T22:14:52"/>
    <n v="30"/>
  </r>
  <r>
    <x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0.55999999999999994"/>
    <n v="18.666666666666668"/>
    <s v="games"/>
    <s v="video games"/>
    <x v="1082"/>
    <d v="2012-07-11T21:44:48"/>
    <n v="30"/>
  </r>
  <r>
    <x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0.82000000000000006"/>
    <n v="410"/>
    <s v="games"/>
    <s v="video games"/>
    <x v="1083"/>
    <d v="2014-06-03T15:49:43"/>
    <n v="60"/>
  </r>
  <r>
    <x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7-09T21:53:24"/>
    <n v="30"/>
  </r>
  <r>
    <x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"/>
    <n v="114"/>
    <s v="games"/>
    <s v="video games"/>
    <x v="1085"/>
    <d v="2016-02-13T16:06:15"/>
    <n v="29.958333333401242"/>
  </r>
  <r>
    <x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43E-2"/>
    <n v="7.5"/>
    <s v="games"/>
    <s v="video games"/>
    <x v="1086"/>
    <d v="2014-07-25T20:48:11"/>
    <n v="30"/>
  </r>
  <r>
    <x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5-16T17:08:07"/>
    <n v="30"/>
  </r>
  <r>
    <x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.182977777777777"/>
    <n v="43.41727891156463"/>
    <s v="games"/>
    <s v="video games"/>
    <x v="1088"/>
    <d v="2014-03-25T19:11:07"/>
    <n v="30"/>
  </r>
  <r>
    <x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2"/>
    <n v="23.959183673469386"/>
    <s v="games"/>
    <s v="video games"/>
    <x v="1089"/>
    <d v="2015-05-27T04:32:55"/>
    <n v="30"/>
  </r>
  <r>
    <x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5E-2"/>
    <n v="5"/>
    <s v="games"/>
    <s v="video games"/>
    <x v="1090"/>
    <d v="2015-04-29T04:27:33"/>
    <n v="30"/>
  </r>
  <r>
    <x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2.5"/>
    <n v="12.5"/>
    <s v="games"/>
    <s v="video games"/>
    <x v="1091"/>
    <d v="2016-03-11T19:41:12"/>
    <n v="29.958333333299379"/>
  </r>
  <r>
    <x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"/>
    <n v="3"/>
    <s v="games"/>
    <s v="video games"/>
    <x v="1092"/>
    <d v="2012-12-07T00:37:18"/>
    <n v="30"/>
  </r>
  <r>
    <x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.083333333333334"/>
    <n v="10.5625"/>
    <s v="games"/>
    <s v="video games"/>
    <x v="1093"/>
    <d v="2016-01-27T23:22:17"/>
    <n v="15"/>
  </r>
  <r>
    <x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.300055555555556"/>
    <n v="122.00037037037038"/>
    <s v="games"/>
    <s v="video games"/>
    <x v="1094"/>
    <d v="2011-09-09T17:07:13"/>
    <n v="30"/>
  </r>
  <r>
    <x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"/>
    <n v="267.80851063829789"/>
    <s v="games"/>
    <s v="video games"/>
    <x v="1095"/>
    <d v="2013-07-31T12:53:40"/>
    <n v="30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7.933333333333334"/>
    <n v="74.206896551724142"/>
    <s v="games"/>
    <s v="video games"/>
    <x v="1096"/>
    <d v="2014-09-03T12:25:54"/>
    <n v="30.627847222196579"/>
  </r>
  <r>
    <x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7E-2"/>
    <n v="6.7142857142857144"/>
    <s v="games"/>
    <s v="video games"/>
    <x v="1097"/>
    <d v="2014-01-21T19:01:17"/>
    <n v="40"/>
  </r>
  <r>
    <x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6"/>
    <n v="81.954545454545453"/>
    <s v="games"/>
    <s v="video games"/>
    <x v="1098"/>
    <d v="2014-03-14T18:18:15"/>
    <n v="30"/>
  </r>
  <r>
    <x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0.5"/>
    <n v="25"/>
    <s v="games"/>
    <s v="video games"/>
    <x v="1099"/>
    <d v="2015-04-13T20:04:28"/>
    <n v="30"/>
  </r>
  <r>
    <x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"/>
    <n v="10"/>
    <s v="games"/>
    <s v="video games"/>
    <x v="1100"/>
    <d v="2016-01-15T02:39:31"/>
    <n v="30"/>
  </r>
  <r>
    <x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1000000000000002E-2"/>
    <n v="6.833333333333333"/>
    <s v="games"/>
    <s v="video games"/>
    <x v="1101"/>
    <d v="2016-06-17T18:32:18"/>
    <n v="26.985902777705633"/>
  </r>
  <r>
    <x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5"/>
    <n v="17.708333333333332"/>
    <s v="games"/>
    <s v="video games"/>
    <x v="1102"/>
    <d v="2013-10-30T01:05:25"/>
    <n v="40.20387731489609"/>
  </r>
  <r>
    <x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"/>
    <n v="16.2"/>
    <s v="games"/>
    <s v="video games"/>
    <x v="1103"/>
    <d v="2016-04-19T05:19:50"/>
    <n v="60"/>
  </r>
  <r>
    <x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71"/>
    <n v="80.297297297297291"/>
    <s v="games"/>
    <s v="video games"/>
    <x v="1104"/>
    <d v="2014-05-12T09:50:21"/>
    <n v="30"/>
  </r>
  <r>
    <x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.159"/>
    <n v="71.55"/>
    <s v="games"/>
    <s v="video games"/>
    <x v="1105"/>
    <d v="2014-02-22T03:15:27"/>
    <n v="29.958333333299379"/>
  </r>
  <r>
    <x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.25"/>
    <n v="23.571428571428573"/>
    <s v="games"/>
    <s v="video games"/>
    <x v="1106"/>
    <d v="2012-03-05T17:46:15"/>
    <n v="29.958333333299379"/>
  </r>
  <r>
    <x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6-23T20:40:24"/>
    <n v="30"/>
  </r>
  <r>
    <x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"/>
    <n v="34.88095238095238"/>
    <s v="games"/>
    <s v="video games"/>
    <x v="1108"/>
    <d v="2012-02-13T15:17:15"/>
    <n v="59.958333333299379"/>
  </r>
  <r>
    <x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.44999999999999996"/>
    <n v="15"/>
    <s v="games"/>
    <s v="video games"/>
    <x v="1109"/>
    <d v="2016-10-19T18:03:10"/>
    <n v="30.041666666598758"/>
  </r>
  <r>
    <x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0.51"/>
    <n v="23.181818181818183"/>
    <s v="games"/>
    <s v="video games"/>
    <x v="1110"/>
    <d v="2012-11-07T22:23:42"/>
    <n v="30"/>
  </r>
  <r>
    <x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.04"/>
    <n v="1"/>
    <s v="games"/>
    <s v="video games"/>
    <x v="1111"/>
    <d v="2015-12-09T04:53:10"/>
    <n v="30"/>
  </r>
  <r>
    <x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5.537409090909087"/>
    <n v="100.23371794871794"/>
    <s v="games"/>
    <s v="video games"/>
    <x v="1112"/>
    <d v="2014-11-20T18:13:31"/>
    <n v="59.594780092600558"/>
  </r>
  <r>
    <x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0.5"/>
    <n v="5"/>
    <s v="games"/>
    <s v="video games"/>
    <x v="1113"/>
    <d v="2014-07-15T23:27:00"/>
    <n v="30"/>
  </r>
  <r>
    <x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.16666666666666669"/>
    <n v="3.3333333333333335"/>
    <s v="games"/>
    <s v="video games"/>
    <x v="1114"/>
    <d v="2013-09-09T08:18:07"/>
    <n v="30"/>
  </r>
  <r>
    <x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.13250000000000001"/>
    <n v="13.25"/>
    <s v="games"/>
    <s v="video games"/>
    <x v="1115"/>
    <d v="2016-02-29T16:41:35"/>
    <n v="29.958333333299379"/>
  </r>
  <r>
    <x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7E-2"/>
    <n v="17.852"/>
    <s v="games"/>
    <s v="video games"/>
    <x v="1116"/>
    <d v="2012-04-10T20:20:08"/>
    <n v="60"/>
  </r>
  <r>
    <x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7"/>
    <n v="10.375"/>
    <s v="games"/>
    <s v="video games"/>
    <x v="1117"/>
    <d v="2015-11-25T14:21:53"/>
    <n v="30"/>
  </r>
  <r>
    <x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"/>
    <n v="36.333333333333336"/>
    <s v="games"/>
    <s v="video games"/>
    <x v="1118"/>
    <d v="2014-03-06T03:59:39"/>
    <n v="29.958333333299379"/>
  </r>
  <r>
    <x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.23809523809523811"/>
    <n v="5"/>
    <s v="games"/>
    <s v="video games"/>
    <x v="1119"/>
    <d v="2014-03-24T19:01:04"/>
    <n v="13"/>
  </r>
  <r>
    <x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09-13T20:56:40"/>
    <n v="45"/>
  </r>
  <r>
    <x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599999999999999E-2"/>
    <n v="5.8"/>
    <s v="games"/>
    <s v="video games"/>
    <x v="1121"/>
    <d v="2016-02-12T22:25:16"/>
    <n v="29.958333333299379"/>
  </r>
  <r>
    <x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16T16:53:45"/>
    <n v="14"/>
  </r>
  <r>
    <x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.22"/>
    <n v="3.6666666666666665"/>
    <s v="games"/>
    <s v="video games"/>
    <x v="1123"/>
    <d v="2014-03-20T12:34:08"/>
    <n v="30"/>
  </r>
  <r>
    <x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.47222222222222221"/>
    <n v="60.714285714285715"/>
    <s v="games"/>
    <s v="mobile games"/>
    <x v="1124"/>
    <d v="2015-03-31T16:00:51"/>
    <n v="30"/>
  </r>
  <r>
    <x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7-27T14:58:50"/>
    <n v="60"/>
  </r>
  <r>
    <x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0.5"/>
    <n v="5"/>
    <s v="games"/>
    <s v="mobile games"/>
    <x v="1126"/>
    <d v="2016-06-14T07:51:34"/>
    <n v="30"/>
  </r>
  <r>
    <x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"/>
    <n v="25.434782608695652"/>
    <s v="games"/>
    <s v="mobile games"/>
    <x v="1127"/>
    <d v="2014-10-14T20:30:00"/>
    <n v="31.041666666598758"/>
  </r>
  <r>
    <x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.1"/>
    <n v="1"/>
    <s v="games"/>
    <s v="mobile games"/>
    <x v="1128"/>
    <d v="2014-07-08T15:35:17"/>
    <n v="30"/>
  </r>
  <r>
    <x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.105"/>
    <n v="10.5"/>
    <s v="games"/>
    <s v="mobile games"/>
    <x v="1129"/>
    <d v="2016-05-06T06:21:33"/>
    <n v="30"/>
  </r>
  <r>
    <x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.22"/>
    <n v="3.6666666666666665"/>
    <s v="games"/>
    <s v="mobile games"/>
    <x v="1130"/>
    <d v="2014-09-26T23:55:00"/>
    <n v="60.041666666598758"/>
  </r>
  <r>
    <x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1-24T21:47:48"/>
    <n v="30"/>
  </r>
  <r>
    <x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.38"/>
    <n v="110.61538461538461"/>
    <s v="games"/>
    <s v="mobile games"/>
    <x v="1132"/>
    <d v="2016-12-02T02:46:11"/>
    <n v="30"/>
  </r>
  <r>
    <x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0.66666666666666674"/>
    <n v="20"/>
    <s v="games"/>
    <s v="mobile games"/>
    <x v="1133"/>
    <d v="2014-07-01T09:46:21"/>
    <n v="30"/>
  </r>
  <r>
    <x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1E-3"/>
    <n v="1"/>
    <s v="games"/>
    <s v="mobile games"/>
    <x v="1134"/>
    <d v="2014-11-15T06:50:28"/>
    <n v="13.904537036993133"/>
  </r>
  <r>
    <x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7-07T23:44:54"/>
    <n v="30"/>
  </r>
  <r>
    <x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7"/>
    <n v="45"/>
    <s v="games"/>
    <s v="mobile games"/>
    <x v="1136"/>
    <d v="2015-11-19T16:07:09"/>
    <n v="30"/>
  </r>
  <r>
    <x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39.5"/>
    <n v="253.2051282051282"/>
    <s v="games"/>
    <s v="mobile games"/>
    <x v="1137"/>
    <d v="2016-03-24T19:40:21"/>
    <n v="30"/>
  </r>
  <r>
    <x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.35714285714285715"/>
    <n v="31.25"/>
    <s v="games"/>
    <s v="mobile games"/>
    <x v="1138"/>
    <d v="2017-01-01T21:45:31"/>
    <n v="20"/>
  </r>
  <r>
    <x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E-2"/>
    <n v="5"/>
    <s v="games"/>
    <s v="mobile games"/>
    <x v="1139"/>
    <d v="2014-12-02T08:20:26"/>
    <n v="30"/>
  </r>
  <r>
    <x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7-07T11:05:21"/>
    <n v="30"/>
  </r>
  <r>
    <x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6-09T16:47:30"/>
    <n v="30"/>
  </r>
  <r>
    <x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1-18T00:08:47"/>
    <n v="30"/>
  </r>
  <r>
    <x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.41333333333333333"/>
    <n v="23.25"/>
    <s v="games"/>
    <s v="mobile games"/>
    <x v="1143"/>
    <d v="2015-11-17T04:38:46"/>
    <n v="30"/>
  </r>
  <r>
    <x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3-30T04:22:00"/>
    <n v="30"/>
  </r>
  <r>
    <x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.125"/>
    <n v="100"/>
    <s v="food"/>
    <s v="food trucks"/>
    <x v="1145"/>
    <d v="2014-08-03T17:56:32"/>
    <n v="60"/>
  </r>
  <r>
    <x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9"/>
    <n v="44.166666666666664"/>
    <s v="food"/>
    <s v="food trucks"/>
    <x v="1146"/>
    <d v="2014-03-25T22:52:53"/>
    <n v="38"/>
  </r>
  <r>
    <x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08-20T23:19:43"/>
    <n v="60"/>
  </r>
  <r>
    <x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.48666666666666669"/>
    <n v="24.333333333333332"/>
    <s v="food"/>
    <s v="food trucks"/>
    <x v="1148"/>
    <d v="2016-11-01T04:06:21"/>
    <n v="30.041666666700621"/>
  </r>
  <r>
    <x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.15"/>
    <n v="37.5"/>
    <s v="food"/>
    <s v="food trucks"/>
    <x v="1149"/>
    <d v="2016-05-17T17:02:46"/>
    <n v="30"/>
  </r>
  <r>
    <x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.08"/>
    <n v="42"/>
    <s v="food"/>
    <s v="food trucks"/>
    <x v="1150"/>
    <d v="2015-11-09T22:54:35"/>
    <n v="60"/>
  </r>
  <r>
    <x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8-08T02:27:43"/>
    <n v="30"/>
  </r>
  <r>
    <x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5"/>
    <n v="60.733333333333334"/>
    <s v="food"/>
    <s v="food trucks"/>
    <x v="1152"/>
    <d v="2015-04-15T17:01:52"/>
    <n v="30"/>
  </r>
  <r>
    <x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0.625"/>
    <n v="50"/>
    <s v="food"/>
    <s v="food trucks"/>
    <x v="1153"/>
    <d v="2015-05-19T17:08:25"/>
    <n v="30"/>
  </r>
  <r>
    <x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"/>
    <n v="108.33333333333333"/>
    <s v="food"/>
    <s v="food trucks"/>
    <x v="1154"/>
    <d v="2015-08-07T02:36:46"/>
    <n v="30"/>
  </r>
  <r>
    <x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0.752"/>
    <n v="23.5"/>
    <s v="food"/>
    <s v="food trucks"/>
    <x v="1155"/>
    <d v="2014-07-15T18:20:08"/>
    <n v="30"/>
  </r>
  <r>
    <x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1-25T01:42:42"/>
    <n v="30"/>
  </r>
  <r>
    <x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"/>
    <n v="50.333333333333336"/>
    <s v="food"/>
    <s v="food trucks"/>
    <x v="1157"/>
    <d v="2014-10-06T15:04:40"/>
    <n v="60.041666666700621"/>
  </r>
  <r>
    <x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.46666666666666673"/>
    <n v="11.666666666666666"/>
    <s v="food"/>
    <s v="food trucks"/>
    <x v="1158"/>
    <d v="2014-11-09T02:12:08"/>
    <n v="30"/>
  </r>
  <r>
    <x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5-30T17:26:05"/>
    <n v="30.929803240702313"/>
  </r>
  <r>
    <x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"/>
    <n v="60.789473684210527"/>
    <s v="food"/>
    <s v="food trucks"/>
    <x v="1160"/>
    <d v="2015-02-26T03:43:06"/>
    <n v="29.958333333306655"/>
  </r>
  <r>
    <x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4-28T15:06:29"/>
    <n v="21"/>
  </r>
  <r>
    <x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41E-2"/>
    <n v="17.5"/>
    <s v="food"/>
    <s v="food trucks"/>
    <x v="1162"/>
    <d v="2014-08-25T16:24:24"/>
    <n v="31"/>
  </r>
  <r>
    <x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7-10T17:22:00"/>
    <n v="30"/>
  </r>
  <r>
    <x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5-19T17:23:02"/>
    <n v="30"/>
  </r>
  <r>
    <x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0.705000000000002"/>
    <n v="82.82"/>
    <s v="food"/>
    <s v="food trucks"/>
    <x v="1165"/>
    <d v="2014-06-02T05:08:50"/>
    <n v="34"/>
  </r>
  <r>
    <x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.139999999999997"/>
    <n v="358.875"/>
    <s v="food"/>
    <s v="food trucks"/>
    <x v="1166"/>
    <d v="2015-05-26T11:39:02"/>
    <n v="30.681226851898828"/>
  </r>
  <r>
    <x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6"/>
    <n v="61.1875"/>
    <s v="food"/>
    <s v="food trucks"/>
    <x v="1167"/>
    <d v="2014-08-12T17:38:15"/>
    <n v="31"/>
  </r>
  <r>
    <x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1"/>
    <n v="340"/>
    <s v="food"/>
    <s v="food trucks"/>
    <x v="1168"/>
    <d v="2016-08-23T01:17:45"/>
    <n v="30"/>
  </r>
  <r>
    <x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.16999999999999998"/>
    <n v="5.666666666666667"/>
    <s v="food"/>
    <s v="food trucks"/>
    <x v="1169"/>
    <d v="2015-01-23T08:29:23"/>
    <n v="30"/>
  </r>
  <r>
    <x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.4"/>
    <n v="50"/>
    <s v="food"/>
    <s v="food trucks"/>
    <x v="1170"/>
    <d v="2015-04-30T21:26:11"/>
    <n v="30"/>
  </r>
  <r>
    <x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.1"/>
    <n v="25"/>
    <s v="food"/>
    <s v="food trucks"/>
    <x v="1171"/>
    <d v="2014-10-26T19:18:47"/>
    <n v="18.041666666700621"/>
  </r>
  <r>
    <x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7-21T16:22:32"/>
    <n v="30"/>
  </r>
  <r>
    <x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E-2"/>
    <n v="30"/>
    <s v="food"/>
    <s v="food trucks"/>
    <x v="1173"/>
    <d v="2015-06-29T04:27:37"/>
    <n v="35"/>
  </r>
  <r>
    <x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2"/>
    <n v="46.631578947368418"/>
    <s v="food"/>
    <s v="food trucks"/>
    <x v="1174"/>
    <d v="2016-04-08T20:12:07"/>
    <n v="30"/>
  </r>
  <r>
    <x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3"/>
    <n v="65"/>
    <s v="food"/>
    <s v="food trucks"/>
    <x v="1175"/>
    <d v="2015-06-15T17:28:59"/>
    <n v="30"/>
  </r>
  <r>
    <x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3E-3"/>
    <n v="10"/>
    <s v="food"/>
    <s v="food trucks"/>
    <x v="1176"/>
    <d v="2017-01-11T00:28:18"/>
    <n v="54.522013888898073"/>
  </r>
  <r>
    <x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09-15T15:51:36"/>
    <n v="30"/>
  </r>
  <r>
    <x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1E-3"/>
    <n v="5"/>
    <s v="food"/>
    <s v="food trucks"/>
    <x v="1178"/>
    <d v="2014-07-17T21:44:12"/>
    <n v="30"/>
  </r>
  <r>
    <x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9"/>
    <n v="640"/>
    <s v="food"/>
    <s v="food trucks"/>
    <x v="1179"/>
    <d v="2015-09-28T17:17:07"/>
    <n v="30"/>
  </r>
  <r>
    <x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1.75"/>
    <n v="69.117647058823536"/>
    <s v="food"/>
    <s v="food trucks"/>
    <x v="1180"/>
    <d v="2014-05-22T19:21:54"/>
    <n v="37"/>
  </r>
  <r>
    <x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2E-3"/>
    <n v="1.3333333333333333"/>
    <s v="food"/>
    <s v="food trucks"/>
    <x v="1181"/>
    <d v="2015-01-30T08:08:41"/>
    <n v="30"/>
  </r>
  <r>
    <x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"/>
    <n v="10.5"/>
    <s v="food"/>
    <s v="food trucks"/>
    <x v="1182"/>
    <d v="2016-12-24T19:51:28"/>
    <n v="18.868425925902557"/>
  </r>
  <r>
    <x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3333333333336"/>
    <s v="food"/>
    <s v="food trucks"/>
    <x v="1183"/>
    <d v="2016-10-13T20:40:23"/>
    <n v="19.304594907400315"/>
  </r>
  <r>
    <x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4.93636363636362"/>
    <n v="61.562666666666665"/>
    <s v="photography"/>
    <s v="photobooks"/>
    <x v="1184"/>
    <d v="2017-01-06T14:23:31"/>
    <n v="31"/>
  </r>
  <r>
    <x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.44"/>
    <n v="118.73873873873873"/>
    <s v="photography"/>
    <s v="photobooks"/>
    <x v="1185"/>
    <d v="2015-05-06T20:45:49"/>
    <n v="32.301516203697247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6.73333333333332"/>
    <n v="65.081300813008127"/>
    <s v="photography"/>
    <s v="photobooks"/>
    <x v="1186"/>
    <d v="2015-04-29T20:43:15"/>
    <n v="33.082465277802839"/>
  </r>
  <r>
    <x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.12571428571428"/>
    <n v="130.15714285714284"/>
    <s v="photography"/>
    <s v="photobooks"/>
    <x v="1187"/>
    <d v="2015-04-15T21:28:43"/>
    <n v="31.855057870401652"/>
  </r>
  <r>
    <x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0.54999999999998"/>
    <n v="37.776470588235291"/>
    <s v="photography"/>
    <s v="photobooks"/>
    <x v="1188"/>
    <d v="2016-12-07T16:49:00"/>
    <n v="21"/>
  </r>
  <r>
    <x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7.77777777777777"/>
    <n v="112.79069767441861"/>
    <s v="photography"/>
    <s v="photobooks"/>
    <x v="1189"/>
    <d v="2016-06-08T23:29:55"/>
    <n v="21"/>
  </r>
  <r>
    <x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307692307692"/>
    <s v="photography"/>
    <s v="photobooks"/>
    <x v="1190"/>
    <d v="2014-08-01T15:58:45"/>
    <n v="30"/>
  </r>
  <r>
    <x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.07407407407408"/>
    <n v="89.242424242424249"/>
    <s v="photography"/>
    <s v="photobooks"/>
    <x v="1191"/>
    <d v="2016-02-19T14:29:20"/>
    <n v="29.958333333299379"/>
  </r>
  <r>
    <x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33333333333332"/>
    <s v="photography"/>
    <s v="photobooks"/>
    <x v="1192"/>
    <d v="2017-01-12T12:09:38"/>
    <n v="30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3.95714285714286"/>
    <n v="79.967032967032964"/>
    <s v="photography"/>
    <s v="photobooks"/>
    <x v="1193"/>
    <d v="2016-02-09T18:37:33"/>
    <n v="59.958333333299379"/>
  </r>
  <r>
    <x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.24"/>
    <n v="56.414565826330531"/>
    <s v="photography"/>
    <s v="photobooks"/>
    <x v="1194"/>
    <d v="2015-03-09T11:42:59"/>
    <n v="30"/>
  </r>
  <r>
    <x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s v="photobooks"/>
    <x v="1195"/>
    <d v="2015-10-21T08:20:53"/>
    <n v="60.027164351799001"/>
  </r>
  <r>
    <x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69.91034482758624"/>
    <n v="76.439453125"/>
    <s v="photography"/>
    <s v="photobooks"/>
    <x v="1196"/>
    <d v="2015-11-18T19:38:59"/>
    <n v="30"/>
  </r>
  <r>
    <x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.29333333333332"/>
    <n v="121"/>
    <s v="photography"/>
    <s v="photobooks"/>
    <x v="1197"/>
    <d v="2016-05-13T15:57:14"/>
    <n v="30.584560185197915"/>
  </r>
  <r>
    <x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0.59999999999997"/>
    <n v="54.616766467065865"/>
    <s v="photography"/>
    <s v="photobooks"/>
    <x v="1198"/>
    <d v="2015-11-25T14:51:26"/>
    <n v="35.505949074096861"/>
  </r>
  <r>
    <x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.31677953348381"/>
    <n v="299.22222222222223"/>
    <s v="photography"/>
    <s v="photobooks"/>
    <x v="1199"/>
    <d v="2015-06-06T18:30:00"/>
    <n v="32"/>
  </r>
  <r>
    <x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5.60416666666667"/>
    <n v="58.533980582524272"/>
    <s v="photography"/>
    <s v="photobooks"/>
    <x v="1200"/>
    <d v="2015-03-26T11:27:36"/>
    <n v="21"/>
  </r>
  <r>
    <x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.43783333333334"/>
    <n v="55.371801801801809"/>
    <s v="photography"/>
    <s v="photobooks"/>
    <x v="1201"/>
    <d v="2016-06-15T14:34:06"/>
    <n v="30"/>
  </r>
  <r>
    <x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.244"/>
    <n v="183.80442804428046"/>
    <s v="photography"/>
    <s v="photobooks"/>
    <x v="1202"/>
    <d v="2015-05-28T06:55:54"/>
    <n v="30"/>
  </r>
  <r>
    <x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.45398773006136"/>
    <n v="165.34653465346534"/>
    <s v="photography"/>
    <s v="photobooks"/>
    <x v="1203"/>
    <d v="2015-05-01T14:45:27"/>
    <n v="30"/>
  </r>
  <r>
    <x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2.94615384615385"/>
    <n v="234.78947368421052"/>
    <s v="photography"/>
    <s v="photobooks"/>
    <x v="1204"/>
    <d v="2015-10-20T17:57:13"/>
    <n v="44.460266203699575"/>
  </r>
  <r>
    <x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0.86153846153847"/>
    <n v="211.48387096774192"/>
    <s v="photography"/>
    <s v="photobooks"/>
    <x v="1205"/>
    <d v="2015-05-14T12:09:11"/>
    <n v="30"/>
  </r>
  <r>
    <x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4.99999999999999"/>
    <n v="32.34375"/>
    <s v="photography"/>
    <s v="photobooks"/>
    <x v="1206"/>
    <d v="2017-02-06T18:37:33"/>
    <n v="32.785729166695091"/>
  </r>
  <r>
    <x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.16766467065868"/>
    <n v="123.37588652482269"/>
    <s v="photography"/>
    <s v="photobooks"/>
    <x v="1207"/>
    <d v="2016-03-01T10:19:33"/>
    <n v="29.986423611102509"/>
  </r>
  <r>
    <x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.29999999999998"/>
    <n v="207.06666666666666"/>
    <s v="photography"/>
    <s v="photobooks"/>
    <x v="1208"/>
    <d v="2016-02-23T17:01:04"/>
    <n v="29.958333333306655"/>
  </r>
  <r>
    <x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08695652174"/>
    <s v="photography"/>
    <s v="photobooks"/>
    <x v="1209"/>
    <d v="2017-01-26T20:18:25"/>
    <n v="30"/>
  </r>
  <r>
    <x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.31499999999997"/>
    <n v="493.81553398058253"/>
    <s v="photography"/>
    <s v="photobooks"/>
    <x v="1210"/>
    <d v="2015-05-08T22:36:12"/>
    <n v="22.933194444398396"/>
  </r>
  <r>
    <x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.1"/>
    <n v="168.5"/>
    <s v="photography"/>
    <s v="photobooks"/>
    <x v="1211"/>
    <d v="2016-05-25T20:47:41"/>
    <n v="15"/>
  </r>
  <r>
    <x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.04"/>
    <n v="38.867469879518069"/>
    <s v="photography"/>
    <s v="photobooks"/>
    <x v="1212"/>
    <d v="2015-11-10T22:48:15"/>
    <n v="16.091493055602768"/>
  </r>
  <r>
    <x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.23076923076924"/>
    <n v="61.527777777777779"/>
    <s v="photography"/>
    <s v="photobooks"/>
    <x v="1213"/>
    <d v="2016-12-27T18:08:20"/>
    <n v="35"/>
  </r>
  <r>
    <x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1.80000000000001"/>
    <n v="105.44"/>
    <s v="photography"/>
    <s v="photobooks"/>
    <x v="1214"/>
    <d v="2015-04-10T20:10:05"/>
    <n v="60"/>
  </r>
  <r>
    <x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.0802000000001"/>
    <n v="71.592003642987251"/>
    <s v="photography"/>
    <s v="photobooks"/>
    <x v="1215"/>
    <d v="2014-04-30T22:09:16"/>
    <n v="30"/>
  </r>
  <r>
    <x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5.70000000000002"/>
    <n v="91.882882882882882"/>
    <s v="photography"/>
    <s v="photobooks"/>
    <x v="1216"/>
    <d v="2015-08-31T14:47:37"/>
    <n v="32.344016203700448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2.60000000000001"/>
    <n v="148.57377049180329"/>
    <s v="photography"/>
    <s v="photobooks"/>
    <x v="1217"/>
    <d v="2016-06-14T19:25:40"/>
    <n v="30"/>
  </r>
  <r>
    <x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.27777777777777"/>
    <n v="174.2134831460674"/>
    <s v="photography"/>
    <s v="photobooks"/>
    <x v="1218"/>
    <d v="2015-10-01T15:53:20"/>
    <n v="30.462962962999882"/>
  </r>
  <r>
    <x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.16819571865443"/>
    <n v="102.86166007905139"/>
    <s v="photography"/>
    <s v="photobooks"/>
    <x v="1219"/>
    <d v="2016-09-20T11:05:13"/>
    <n v="30"/>
  </r>
  <r>
    <x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3.76666666666668"/>
    <n v="111.17857142857143"/>
    <s v="photography"/>
    <s v="photobooks"/>
    <x v="1220"/>
    <d v="2015-07-26T15:05:12"/>
    <n v="30"/>
  </r>
  <r>
    <x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s v="photography"/>
    <s v="photobooks"/>
    <x v="1221"/>
    <d v="2016-11-06T11:24:48"/>
    <n v="27.524444444403343"/>
  </r>
  <r>
    <x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.375"/>
    <n v="81.268115942028984"/>
    <s v="photography"/>
    <s v="photobooks"/>
    <x v="1222"/>
    <d v="2016-03-01T17:17:27"/>
    <n v="30.446215277799638"/>
  </r>
  <r>
    <x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.10606060606061"/>
    <n v="116.21465968586388"/>
    <s v="photography"/>
    <s v="photobooks"/>
    <x v="1223"/>
    <d v="2016-10-11T04:15:09"/>
    <n v="30.041666666700621"/>
  </r>
  <r>
    <x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73"/>
    <n v="58.888888888888886"/>
    <s v="music"/>
    <s v="world music"/>
    <x v="1224"/>
    <d v="2014-04-07T13:11:42"/>
    <n v="60"/>
  </r>
  <r>
    <x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5"/>
    <n v="44"/>
    <s v="music"/>
    <s v="world music"/>
    <x v="1225"/>
    <d v="2013-08-23T21:44:38"/>
    <n v="60"/>
  </r>
  <r>
    <x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"/>
    <n v="48.424999999999997"/>
    <s v="music"/>
    <s v="world music"/>
    <x v="1226"/>
    <d v="2014-03-17T20:59:41"/>
    <n v="34.166886574101227"/>
  </r>
  <r>
    <x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7-07T22:03:36"/>
    <n v="30.372499999997672"/>
  </r>
  <r>
    <x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.299999999999997"/>
    <n v="61.041666666666664"/>
    <s v="music"/>
    <s v="world music"/>
    <x v="1228"/>
    <d v="2011-07-30T17:30:08"/>
    <n v="60"/>
  </r>
  <r>
    <x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0.90909090909090906"/>
    <n v="25"/>
    <s v="music"/>
    <s v="world music"/>
    <x v="1229"/>
    <d v="2012-03-17T11:02:07"/>
    <n v="30.206863425999472"/>
  </r>
  <r>
    <x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1-25T23:20:30"/>
    <n v="30"/>
  </r>
  <r>
    <x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7-08T22:36:08"/>
    <n v="50.09990740739886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0.8"/>
    <n v="40"/>
    <s v="music"/>
    <s v="world music"/>
    <x v="1232"/>
    <d v="2013-08-20T20:21:10"/>
    <n v="47"/>
  </r>
  <r>
    <x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1.600000000000001"/>
    <n v="19.333333333333332"/>
    <s v="music"/>
    <s v="world music"/>
    <x v="1233"/>
    <d v="2012-01-31T22:46:14"/>
    <n v="21"/>
  </r>
  <r>
    <x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1-03T18:55:42"/>
    <n v="30"/>
  </r>
  <r>
    <x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19"/>
    <n v="35"/>
    <s v="music"/>
    <s v="world music"/>
    <x v="1235"/>
    <d v="2013-11-05T03:14:59"/>
    <n v="40"/>
  </r>
  <r>
    <x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0T16:19:24"/>
    <n v="7.9865277778008021"/>
  </r>
  <r>
    <x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04T06:47:45"/>
    <n v="20"/>
  </r>
  <r>
    <x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7.8"/>
    <n v="59.333333333333336"/>
    <s v="music"/>
    <s v="world music"/>
    <x v="1238"/>
    <d v="2011-07-07T14:38:56"/>
    <n v="30"/>
  </r>
  <r>
    <x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1-12-06T23:06:07"/>
    <n v="30"/>
  </r>
  <r>
    <x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7"/>
    <n v="30.125"/>
    <s v="music"/>
    <s v="world music"/>
    <x v="1240"/>
    <d v="2013-05-15T00:57:37"/>
    <n v="58.870405092602596"/>
  </r>
  <r>
    <x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0.739999999999995"/>
    <n v="74.617647058823536"/>
    <s v="music"/>
    <s v="world music"/>
    <x v="1241"/>
    <d v="2014-10-11T20:06:20"/>
    <n v="22.411574074096279"/>
  </r>
  <r>
    <x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0.54884742041712409"/>
    <n v="5"/>
    <s v="music"/>
    <s v="world music"/>
    <x v="1242"/>
    <d v="2011-08-27T03:58:22"/>
    <n v="15.388634259295941"/>
  </r>
  <r>
    <x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.091666666666667"/>
    <n v="44.5"/>
    <s v="music"/>
    <s v="world music"/>
    <x v="1243"/>
    <d v="2011-05-08T21:06:11"/>
    <n v="60.995706018497003"/>
  </r>
  <r>
    <x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3.8"/>
    <n v="46.133333333333333"/>
    <s v="music"/>
    <s v="rock"/>
    <x v="1244"/>
    <d v="2013-03-22T19:48:43"/>
    <n v="31.049502314803249"/>
  </r>
  <r>
    <x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.24999999999999"/>
    <n v="141.47058823529412"/>
    <s v="music"/>
    <s v="rock"/>
    <x v="1245"/>
    <d v="2014-05-15T14:23:54"/>
    <n v="30"/>
  </r>
  <r>
    <x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3870967741936"/>
    <s v="music"/>
    <s v="rock"/>
    <x v="1246"/>
    <d v="2011-10-22T01:02:29"/>
    <n v="45.041666666700621"/>
  </r>
  <r>
    <x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.14285714285715"/>
    <n v="85.5"/>
    <s v="music"/>
    <s v="rock"/>
    <x v="1247"/>
    <d v="2013-04-06T07:00:55"/>
    <n v="30"/>
  </r>
  <r>
    <x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1.63999999999999"/>
    <n v="64.254237288135599"/>
    <s v="music"/>
    <s v="rock"/>
    <x v="1248"/>
    <d v="2014-05-08T15:45:53"/>
    <n v="35.634108796301007"/>
  </r>
  <r>
    <x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.44"/>
    <n v="64.46913580246914"/>
    <s v="music"/>
    <s v="rock"/>
    <x v="1249"/>
    <d v="2012-06-07T17:46:51"/>
    <n v="30"/>
  </r>
  <r>
    <x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.15333333333331"/>
    <n v="118.2007874015748"/>
    <s v="music"/>
    <s v="rock"/>
    <x v="1250"/>
    <d v="2014-07-23T15:25:31"/>
    <n v="45"/>
  </r>
  <r>
    <x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1.8"/>
    <n v="82.540540540540547"/>
    <s v="music"/>
    <s v="rock"/>
    <x v="1251"/>
    <d v="2011-07-27T19:32:47"/>
    <n v="60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7.65714285714284"/>
    <n v="34.170212765957444"/>
    <s v="music"/>
    <s v="rock"/>
    <x v="1252"/>
    <d v="2013-09-26T23:42:49"/>
    <n v="28"/>
  </r>
  <r>
    <x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.2"/>
    <n v="42.73322081575246"/>
    <s v="music"/>
    <s v="rock"/>
    <x v="1253"/>
    <d v="2014-08-04T18:48:27"/>
    <n v="30"/>
  </r>
  <r>
    <x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8.85074626865671"/>
    <n v="94.489361702127653"/>
    <s v="music"/>
    <s v="rock"/>
    <x v="1254"/>
    <d v="2010-11-05T14:54:46"/>
    <n v="56.586273148204782"/>
  </r>
  <r>
    <x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.36666666666667"/>
    <n v="55.697247706422019"/>
    <s v="music"/>
    <s v="rock"/>
    <x v="1255"/>
    <d v="2013-11-01T20:17:32"/>
    <n v="30.041666666700621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7.96376666666666"/>
    <n v="98.030831024930734"/>
    <s v="music"/>
    <s v="rock"/>
    <x v="1256"/>
    <d v="2012-01-13T22:03:51"/>
    <n v="30"/>
  </r>
  <r>
    <x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4.72727272727275"/>
    <n v="92.102272727272734"/>
    <s v="music"/>
    <s v="rock"/>
    <x v="1257"/>
    <d v="2011-02-13T02:03:10"/>
    <n v="48.958333333299379"/>
  </r>
  <r>
    <x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.14633333333336"/>
    <n v="38.175462686567165"/>
    <s v="music"/>
    <s v="rock"/>
    <x v="1258"/>
    <d v="2013-08-01T14:40:12"/>
    <n v="30"/>
  </r>
  <r>
    <x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.24"/>
    <n v="27.145833333333332"/>
    <s v="music"/>
    <s v="rock"/>
    <x v="1259"/>
    <d v="2014-05-07T23:17:44"/>
    <n v="32.195324074105883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3.66666666666667"/>
    <n v="50.689189189189186"/>
    <s v="music"/>
    <s v="rock"/>
    <x v="1260"/>
    <d v="2014-01-27T20:13:40"/>
    <n v="30"/>
  </r>
  <r>
    <x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.25"/>
    <n v="38.942307692307693"/>
    <s v="music"/>
    <s v="rock"/>
    <x v="1261"/>
    <d v="2013-12-30T08:13:47"/>
    <n v="30"/>
  </r>
  <r>
    <x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.41538461538462"/>
    <n v="77.638095238095232"/>
    <s v="music"/>
    <s v="rock"/>
    <x v="1262"/>
    <d v="2014-01-17T18:18:12"/>
    <n v="30"/>
  </r>
  <r>
    <x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36585365853661"/>
    <s v="music"/>
    <s v="rock"/>
    <x v="1263"/>
    <d v="2014-02-22T02:01:10"/>
    <n v="34.95752314820129"/>
  </r>
  <r>
    <x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.46153846153845"/>
    <n v="31.823529411764707"/>
    <s v="music"/>
    <s v="rock"/>
    <x v="1264"/>
    <d v="2013-09-30T15:54:43"/>
    <n v="29"/>
  </r>
  <r>
    <x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.14771428571429"/>
    <n v="63.184393939393942"/>
    <s v="music"/>
    <s v="rock"/>
    <x v="1265"/>
    <d v="2010-10-14T15:43:35"/>
    <n v="47"/>
  </r>
  <r>
    <x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.47368421052632"/>
    <n v="190.9"/>
    <s v="music"/>
    <s v="rock"/>
    <x v="1266"/>
    <d v="2013-12-12T21:02:25"/>
    <n v="30"/>
  </r>
  <r>
    <x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1.8"/>
    <n v="140.85534591194968"/>
    <s v="music"/>
    <s v="rock"/>
    <x v="1267"/>
    <d v="2013-06-24T14:02:38"/>
    <n v="30"/>
  </r>
  <r>
    <x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6.66666666666667"/>
    <n v="76.92307692307692"/>
    <s v="music"/>
    <s v="rock"/>
    <x v="1268"/>
    <d v="2013-08-21T20:17:27"/>
    <n v="30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8.64893617021276"/>
    <n v="99.15533980582525"/>
    <s v="music"/>
    <s v="rock"/>
    <x v="1269"/>
    <d v="2016-03-16T19:45:12"/>
    <n v="30.176944444501714"/>
  </r>
  <r>
    <x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4.72"/>
    <n v="67.881656804733723"/>
    <s v="music"/>
    <s v="rock"/>
    <x v="1270"/>
    <d v="2012-01-25T20:34:02"/>
    <n v="59.958333333299379"/>
  </r>
  <r>
    <x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1.8"/>
    <n v="246.29032258064515"/>
    <s v="music"/>
    <s v="rock"/>
    <x v="1271"/>
    <d v="2013-10-14T16:24:19"/>
    <n v="30.041666666700621"/>
  </r>
  <r>
    <x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8571428571428"/>
    <s v="music"/>
    <s v="rock"/>
    <x v="1272"/>
    <d v="2010-04-06T17:52:59"/>
    <n v="69.421539351897081"/>
  </r>
  <r>
    <x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3.49999999999999"/>
    <n v="76.666666666666671"/>
    <s v="music"/>
    <s v="rock"/>
    <x v="1273"/>
    <d v="2014-08-01T17:31:31"/>
    <n v="30"/>
  </r>
  <r>
    <x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4.97535999999999"/>
    <n v="82.963254817987149"/>
    <s v="music"/>
    <s v="rock"/>
    <x v="1274"/>
    <d v="2012-07-26T16:33:45"/>
    <n v="35"/>
  </r>
  <r>
    <x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.14066666666668"/>
    <n v="62.522107969151669"/>
    <s v="music"/>
    <s v="rock"/>
    <x v="1275"/>
    <d v="2013-07-03T20:49:47"/>
    <n v="35"/>
  </r>
  <r>
    <x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.42100000000001"/>
    <n v="46.06808823529412"/>
    <s v="music"/>
    <s v="rock"/>
    <x v="1276"/>
    <d v="2009-07-13T16:54:07"/>
    <n v="49.462418981500377"/>
  </r>
  <r>
    <x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.12433333333333"/>
    <n v="38.543946731234868"/>
    <s v="music"/>
    <s v="rock"/>
    <x v="1277"/>
    <d v="2012-07-31T13:29:07"/>
    <n v="35"/>
  </r>
  <r>
    <x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4.93846153846152"/>
    <n v="53.005263157894738"/>
    <s v="music"/>
    <s v="rock"/>
    <x v="1278"/>
    <d v="2014-05-27T13:19:26"/>
    <n v="28.528171296296932"/>
  </r>
  <r>
    <x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0.77157238734421"/>
    <n v="73.355396825396824"/>
    <s v="music"/>
    <s v="rock"/>
    <x v="1279"/>
    <d v="2014-02-12T02:22:50"/>
    <n v="39.958333333299379"/>
  </r>
  <r>
    <x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0.91186666666665"/>
    <n v="127.97523076923076"/>
    <s v="music"/>
    <s v="rock"/>
    <x v="1280"/>
    <d v="2010-12-01T18:10:54"/>
    <n v="90"/>
  </r>
  <r>
    <x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0.71428571428572"/>
    <n v="104.72972972972973"/>
    <s v="music"/>
    <s v="rock"/>
    <x v="1281"/>
    <d v="2013-07-08T17:50:36"/>
    <n v="20"/>
  </r>
  <r>
    <x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3.61333333333333"/>
    <n v="67.671532846715323"/>
    <s v="music"/>
    <s v="rock"/>
    <x v="1282"/>
    <d v="2013-11-08T11:24:15"/>
    <n v="30.732465277804295"/>
  </r>
  <r>
    <x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.05"/>
    <n v="95.931818181818187"/>
    <s v="music"/>
    <s v="rock"/>
    <x v="1283"/>
    <d v="2013-02-15T17:13:09"/>
    <n v="23.44920138890302"/>
  </r>
  <r>
    <x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1290322580641"/>
    <s v="theater"/>
    <s v="plays"/>
    <x v="1284"/>
    <d v="2016-12-08T05:38:02"/>
    <n v="23.472893518504861"/>
  </r>
  <r>
    <x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1.64999999999999"/>
    <n v="32.269841269841272"/>
    <s v="theater"/>
    <s v="plays"/>
    <x v="1285"/>
    <d v="2015-06-05T13:59:35"/>
    <n v="15"/>
  </r>
  <r>
    <x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.33333333333333"/>
    <n v="81.25"/>
    <s v="theater"/>
    <s v="plays"/>
    <x v="1286"/>
    <d v="2015-02-04T09:13:47"/>
    <n v="13.198761574101809"/>
  </r>
  <r>
    <x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4-13T14:54:16"/>
    <n v="60"/>
  </r>
  <r>
    <x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.44999999999999"/>
    <n v="65.868852459016395"/>
    <s v="theater"/>
    <s v="plays"/>
    <x v="1288"/>
    <d v="2016-07-10T03:42:43"/>
    <n v="31.012002314797428"/>
  </r>
  <r>
    <x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.06666666666666"/>
    <n v="36.07692307692308"/>
    <s v="theater"/>
    <s v="plays"/>
    <x v="1289"/>
    <d v="2016-12-05T03:14:05"/>
    <n v="30"/>
  </r>
  <r>
    <x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8.57142857142857"/>
    <n v="44.186046511627907"/>
    <s v="theater"/>
    <s v="plays"/>
    <x v="1290"/>
    <d v="2015-03-23T14:45:31"/>
    <n v="30.676030092603469"/>
  </r>
  <r>
    <x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5.70000000000002"/>
    <n v="104.07142857142857"/>
    <s v="theater"/>
    <s v="plays"/>
    <x v="1291"/>
    <d v="2015-03-01T15:39:51"/>
    <n v="36.638993055603351"/>
  </r>
  <r>
    <x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.00000000000001"/>
    <n v="35.96153846153846"/>
    <s v="theater"/>
    <s v="plays"/>
    <x v="1292"/>
    <d v="2015-09-09T18:20:28"/>
    <n v="27.193425925906922"/>
  </r>
  <r>
    <x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.23333333333333"/>
    <n v="127.79166666666667"/>
    <s v="theater"/>
    <s v="plays"/>
    <x v="1293"/>
    <d v="2015-10-15T16:49:31"/>
    <n v="30.041666666700621"/>
  </r>
  <r>
    <x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27272727272727"/>
    <s v="theater"/>
    <s v="plays"/>
    <x v="1294"/>
    <d v="2015-10-01T10:53:17"/>
    <n v="18.004664351799875"/>
  </r>
  <r>
    <x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1.96000000000001"/>
    <n v="39.828125"/>
    <s v="theater"/>
    <s v="plays"/>
    <x v="1295"/>
    <d v="2015-06-29T13:44:57"/>
    <n v="30.135451388901856"/>
  </r>
  <r>
    <x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.1764705882353"/>
    <n v="52.173913043478258"/>
    <s v="theater"/>
    <s v="plays"/>
    <x v="1296"/>
    <d v="2016-02-23T01:12:53"/>
    <n v="19.958333333401242"/>
  </r>
  <r>
    <x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09.52500000000001"/>
    <n v="92.037815126050418"/>
    <s v="theater"/>
    <s v="plays"/>
    <x v="1297"/>
    <d v="2016-04-01T17:55:58"/>
    <n v="30"/>
  </r>
  <r>
    <x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4.65"/>
    <n v="63.424242424242422"/>
    <s v="theater"/>
    <s v="plays"/>
    <x v="1298"/>
    <d v="2016-03-29T16:20:32"/>
    <n v="30"/>
  </r>
  <r>
    <x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25"/>
    <s v="theater"/>
    <s v="plays"/>
    <x v="1299"/>
    <d v="2015-06-14T19:32:39"/>
    <n v="30"/>
  </r>
  <r>
    <x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4-23T16:12:18"/>
    <n v="39.114375000004657"/>
  </r>
  <r>
    <x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2.75000000000001"/>
    <n v="70.862068965517238"/>
    <s v="theater"/>
    <s v="plays"/>
    <x v="1301"/>
    <d v="2015-07-10T17:59:38"/>
    <n v="10.375254629601841"/>
  </r>
  <r>
    <x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1-01T01:23:31"/>
    <n v="30.041666666700621"/>
  </r>
  <r>
    <x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.26085714285716"/>
    <n v="42.214166666666671"/>
    <s v="theater"/>
    <s v="plays"/>
    <x v="1303"/>
    <d v="2016-07-15T10:35:20"/>
    <n v="16.017129629603005"/>
  </r>
  <r>
    <x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39.627499999999998"/>
    <n v="152.41346153846155"/>
    <s v="technology"/>
    <s v="wearables"/>
    <x v="1304"/>
    <d v="2017-01-12T04:40:05"/>
    <n v="59.958333333299379"/>
  </r>
  <r>
    <x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5.976666666666663"/>
    <n v="90.616279069767444"/>
    <s v="technology"/>
    <s v="wearables"/>
    <x v="1305"/>
    <d v="2016-06-22T15:58:28"/>
    <n v="29.063564814801794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.24636363636364"/>
    <n v="201.60393258426967"/>
    <s v="technology"/>
    <s v="wearables"/>
    <x v="1306"/>
    <d v="2014-11-04T10:58:54"/>
    <n v="30"/>
  </r>
  <r>
    <x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1.514000000000001"/>
    <n v="127.93333333333334"/>
    <s v="technology"/>
    <s v="wearables"/>
    <x v="1307"/>
    <d v="2016-01-18T12:04:39"/>
    <n v="30"/>
  </r>
  <r>
    <x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.360000000000001"/>
    <n v="29.894736842105264"/>
    <s v="technology"/>
    <s v="wearables"/>
    <x v="1308"/>
    <d v="2016-08-29T14:43:32"/>
    <n v="40"/>
  </r>
  <r>
    <x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1.99130434782609"/>
    <n v="367.97142857142859"/>
    <s v="technology"/>
    <s v="wearables"/>
    <x v="1309"/>
    <d v="2015-09-10T21:11:08"/>
    <n v="35"/>
  </r>
  <r>
    <x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5.5"/>
    <n v="129.16666666666666"/>
    <s v="technology"/>
    <s v="wearables"/>
    <x v="1310"/>
    <d v="2016-07-05T16:00:50"/>
    <n v="45"/>
  </r>
  <r>
    <x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.027999999999999"/>
    <n v="800.7"/>
    <s v="technology"/>
    <s v="wearables"/>
    <x v="1311"/>
    <d v="2016-10-26T19:15:19"/>
    <n v="35.041666666700621"/>
  </r>
  <r>
    <x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0.60869565217391308"/>
    <n v="28"/>
    <s v="technology"/>
    <s v="wearables"/>
    <x v="1312"/>
    <d v="2015-03-19T16:52:02"/>
    <n v="30"/>
  </r>
  <r>
    <x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.114999999999998"/>
    <n v="102.01639344262296"/>
    <s v="technology"/>
    <s v="wearables"/>
    <x v="1313"/>
    <d v="2016-02-02T17:01:54"/>
    <n v="30"/>
  </r>
  <r>
    <x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7"/>
    <n v="184.36363636363637"/>
    <s v="technology"/>
    <s v="wearables"/>
    <x v="1314"/>
    <d v="2016-08-22T16:04:20"/>
    <n v="60"/>
  </r>
  <r>
    <x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.404000000000003"/>
    <n v="162.91935483870967"/>
    <s v="technology"/>
    <s v="wearables"/>
    <x v="1315"/>
    <d v="2015-10-01T11:57:28"/>
    <n v="35.543425926000054"/>
  </r>
  <r>
    <x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3"/>
    <n v="1"/>
    <s v="technology"/>
    <s v="wearables"/>
    <x v="1316"/>
    <d v="2016-01-24T23:05:09"/>
    <n v="35"/>
  </r>
  <r>
    <x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4"/>
    <n v="603.52631578947364"/>
    <s v="technology"/>
    <s v="wearables"/>
    <x v="1317"/>
    <d v="2016-05-30T05:39:06"/>
    <n v="52.347847222197743"/>
  </r>
  <r>
    <x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.324999999999999"/>
    <n v="45.407407407407405"/>
    <s v="technology"/>
    <s v="wearables"/>
    <x v="1318"/>
    <d v="2014-12-12T01:02:52"/>
    <n v="30"/>
  </r>
  <r>
    <x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.103448275862069"/>
    <n v="97.333333333333329"/>
    <s v="technology"/>
    <s v="wearables"/>
    <x v="1319"/>
    <d v="2014-06-26T19:29:25"/>
    <n v="14.854571759300597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0.503"/>
    <n v="167.66666666666666"/>
    <s v="technology"/>
    <s v="wearables"/>
    <x v="1320"/>
    <d v="2016-12-01T16:34:06"/>
    <n v="29.2679861111028"/>
  </r>
  <r>
    <x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9"/>
    <n v="859.85714285714289"/>
    <s v="technology"/>
    <s v="wearables"/>
    <x v="1321"/>
    <d v="2016-11-23T17:58:57"/>
    <n v="30"/>
  </r>
  <r>
    <x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.30285714285714288"/>
    <n v="26.5"/>
    <s v="technology"/>
    <s v="wearables"/>
    <x v="1322"/>
    <d v="2015-04-21T15:45:25"/>
    <n v="30"/>
  </r>
  <r>
    <x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8"/>
    <n v="30.272727272727273"/>
    <s v="technology"/>
    <s v="wearables"/>
    <x v="1323"/>
    <d v="2016-03-22T16:45:46"/>
    <n v="34.589745370300079"/>
  </r>
  <r>
    <x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"/>
    <n v="54.666666666666664"/>
    <s v="technology"/>
    <s v="wearables"/>
    <x v="1324"/>
    <d v="2016-09-13T15:12:32"/>
    <n v="30"/>
  </r>
  <r>
    <x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7"/>
    <n v="60.75"/>
    <s v="technology"/>
    <s v="wearables"/>
    <x v="1325"/>
    <d v="2016-11-30T02:03:55"/>
    <n v="30"/>
  </r>
  <r>
    <x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"/>
    <n v="102.72727272727273"/>
    <s v="technology"/>
    <s v="wearables"/>
    <x v="1326"/>
    <d v="2014-12-01T19:00:28"/>
    <n v="45"/>
  </r>
  <r>
    <x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"/>
    <n v="41.585365853658537"/>
    <s v="technology"/>
    <s v="wearables"/>
    <x v="1327"/>
    <d v="2015-04-29T16:17:15"/>
    <n v="30"/>
  </r>
  <r>
    <x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"/>
    <n v="116.53333333333333"/>
    <s v="technology"/>
    <s v="wearables"/>
    <x v="1328"/>
    <d v="2016-08-30T15:25:34"/>
    <n v="45"/>
  </r>
  <r>
    <x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0.81600000000000006"/>
    <n v="45.333333333333336"/>
    <s v="technology"/>
    <s v="wearables"/>
    <x v="1329"/>
    <d v="2014-10-23T05:19:05"/>
    <n v="40.041666666700621"/>
  </r>
  <r>
    <x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.494285714285713"/>
    <n v="157.46"/>
    <s v="technology"/>
    <s v="wearables"/>
    <x v="1330"/>
    <d v="2016-06-01T06:38:29"/>
    <n v="30.889942129702831"/>
  </r>
  <r>
    <x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"/>
    <n v="100.5"/>
    <s v="technology"/>
    <s v="wearables"/>
    <x v="1331"/>
    <d v="2016-07-18T12:05:54"/>
    <n v="30"/>
  </r>
  <r>
    <x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6-12-28T01:26:48"/>
    <n v="30"/>
  </r>
  <r>
    <x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6-16T02:33:45"/>
    <n v="30"/>
  </r>
  <r>
    <x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0.754135338345865"/>
    <n v="51.822463768115945"/>
    <s v="technology"/>
    <s v="wearables"/>
    <x v="1334"/>
    <d v="2016-02-10T18:34:47"/>
    <n v="30"/>
  </r>
  <r>
    <x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19.759999999999998"/>
    <n v="308.75"/>
    <s v="technology"/>
    <s v="wearables"/>
    <x v="1335"/>
    <d v="2015-11-05T22:28:22"/>
    <n v="30"/>
  </r>
  <r>
    <x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4.946999999999989"/>
    <n v="379.22767857142856"/>
    <s v="technology"/>
    <s v="wearables"/>
    <x v="1336"/>
    <d v="2014-11-12T20:43:48"/>
    <n v="35"/>
  </r>
  <r>
    <x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.381999999999998"/>
    <n v="176.36428571428573"/>
    <s v="technology"/>
    <s v="wearables"/>
    <x v="1337"/>
    <d v="2017-02-01T13:51:19"/>
    <n v="30"/>
  </r>
  <r>
    <x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2"/>
    <n v="66.066666666666663"/>
    <s v="technology"/>
    <s v="wearables"/>
    <x v="1338"/>
    <d v="2015-07-03T19:17:13"/>
    <n v="30"/>
  </r>
  <r>
    <x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5"/>
    <n v="89.648648648648646"/>
    <s v="technology"/>
    <s v="wearables"/>
    <x v="1339"/>
    <d v="2014-10-24T15:31:55"/>
    <n v="45.041666666598758"/>
  </r>
  <r>
    <x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7-16T14:17:33"/>
    <n v="30"/>
  </r>
  <r>
    <x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.36"/>
    <n v="382.39130434782606"/>
    <s v="technology"/>
    <s v="wearables"/>
    <x v="1341"/>
    <d v="2016-08-30T14:58:37"/>
    <n v="32"/>
  </r>
  <r>
    <x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.2"/>
    <n v="100"/>
    <s v="technology"/>
    <s v="wearables"/>
    <x v="1342"/>
    <d v="2015-06-17T19:35:39"/>
    <n v="30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.298"/>
    <n v="158.35603715170279"/>
    <s v="technology"/>
    <s v="wearables"/>
    <x v="1343"/>
    <d v="2016-06-21T12:38:03"/>
    <n v="58.639548611099599"/>
  </r>
  <r>
    <x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7.73333333333335"/>
    <n v="40.762589928057551"/>
    <s v="publishing"/>
    <s v="nonfiction"/>
    <x v="1344"/>
    <d v="2016-06-01T18:57:19"/>
    <n v="29"/>
  </r>
  <r>
    <x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1428571428569"/>
    <s v="publishing"/>
    <s v="nonfiction"/>
    <x v="1345"/>
    <d v="2014-06-09T19:32:39"/>
    <n v="35"/>
  </r>
  <r>
    <x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.32653061224491"/>
    <n v="48.449664429530202"/>
    <s v="publishing"/>
    <s v="nonfiction"/>
    <x v="1346"/>
    <d v="2013-05-28T01:49:11"/>
    <n v="30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.2"/>
    <n v="82.41935483870968"/>
    <s v="publishing"/>
    <s v="nonfiction"/>
    <x v="1347"/>
    <d v="2015-02-05T15:18:45"/>
    <n v="30"/>
  </r>
  <r>
    <x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1.8723404255319"/>
    <n v="230.19230769230768"/>
    <s v="publishing"/>
    <s v="nonfiction"/>
    <x v="1348"/>
    <d v="2014-11-20T12:08:53"/>
    <n v="28"/>
  </r>
  <r>
    <x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.2"/>
    <n v="59.360465116279073"/>
    <s v="publishing"/>
    <s v="nonfiction"/>
    <x v="1349"/>
    <d v="2015-11-09T07:58:55"/>
    <n v="36.958391203705105"/>
  </r>
  <r>
    <x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.05"/>
    <n v="66.698717948717942"/>
    <s v="publishing"/>
    <s v="nonfiction"/>
    <x v="1350"/>
    <d v="2015-11-26T00:18:54"/>
    <n v="30"/>
  </r>
  <r>
    <x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.265"/>
    <n v="168.77500000000001"/>
    <s v="publishing"/>
    <s v="nonfiction"/>
    <x v="1351"/>
    <d v="2016-01-13T17:45:44"/>
    <n v="30"/>
  </r>
  <r>
    <x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.13999999999999"/>
    <n v="59.973568281938327"/>
    <s v="publishing"/>
    <s v="nonfiction"/>
    <x v="1352"/>
    <d v="2015-07-15T13:52:46"/>
    <n v="51.587662037003611"/>
  </r>
  <r>
    <x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3.6"/>
    <n v="31.80952380952381"/>
    <s v="publishing"/>
    <s v="nonfiction"/>
    <x v="1353"/>
    <d v="2013-02-04T02:49:48"/>
    <n v="34.882083333402989"/>
  </r>
  <r>
    <x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.25"/>
    <n v="24.421875"/>
    <s v="publishing"/>
    <s v="nonfiction"/>
    <x v="1354"/>
    <d v="2016-05-12T19:22:59"/>
    <n v="30"/>
  </r>
  <r>
    <x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2.67999999999999"/>
    <n v="25.347107438016529"/>
    <s v="publishing"/>
    <s v="nonfiction"/>
    <x v="1355"/>
    <d v="2012-10-31T06:06:45"/>
    <n v="30.161979166703532"/>
  </r>
  <r>
    <x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2.81058823529412"/>
    <n v="71.443218390804603"/>
    <s v="publishing"/>
    <s v="nonfiction"/>
    <x v="1356"/>
    <d v="2013-06-05T00:56:00"/>
    <n v="30"/>
  </r>
  <r>
    <x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.29999999999998"/>
    <n v="38.553846153846152"/>
    <s v="publishing"/>
    <s v="nonfiction"/>
    <x v="1357"/>
    <d v="2013-01-30T23:05:37"/>
    <n v="29.287071759295941"/>
  </r>
  <r>
    <x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1.66666666666667"/>
    <n v="68.367346938775512"/>
    <s v="publishing"/>
    <s v="nonfiction"/>
    <x v="1358"/>
    <d v="2011-05-26T13:42:03"/>
    <n v="30"/>
  </r>
  <r>
    <x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5.75757575757575"/>
    <n v="40.210526315789473"/>
    <s v="publishing"/>
    <s v="nonfiction"/>
    <x v="1359"/>
    <d v="2011-05-05T19:33:10"/>
    <n v="62"/>
  </r>
  <r>
    <x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.2"/>
    <n v="32.074074074074076"/>
    <s v="publishing"/>
    <s v="nonfiction"/>
    <x v="1360"/>
    <d v="2012-07-05T21:37:00"/>
    <n v="28"/>
  </r>
  <r>
    <x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5.98333333333333"/>
    <n v="28.632575757575758"/>
    <s v="publishing"/>
    <s v="nonfiction"/>
    <x v="1361"/>
    <d v="2014-05-22T17:12:52"/>
    <n v="30"/>
  </r>
  <r>
    <x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.1"/>
    <n v="43.64"/>
    <s v="publishing"/>
    <s v="nonfiction"/>
    <x v="1362"/>
    <d v="2013-07-09T22:25:31"/>
    <n v="60"/>
  </r>
  <r>
    <x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1-27T20:15:27"/>
    <n v="18.488576388903311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8.64285714285714"/>
    <n v="346.04166666666669"/>
    <s v="music"/>
    <s v="rock"/>
    <x v="1364"/>
    <d v="2014-11-08T16:41:46"/>
    <n v="60"/>
  </r>
  <r>
    <x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.26666666666667"/>
    <n v="81.739130434782609"/>
    <s v="music"/>
    <s v="rock"/>
    <x v="1365"/>
    <d v="2015-02-14T17:35:52"/>
    <n v="29.958333333401242"/>
  </r>
  <r>
    <x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.48920000000001"/>
    <n v="64.535306122448986"/>
    <s v="music"/>
    <s v="rock"/>
    <x v="1366"/>
    <d v="2014-10-12T23:54:23"/>
    <n v="45.041666666700621"/>
  </r>
  <r>
    <x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.26"/>
    <n v="63.477777777777774"/>
    <s v="music"/>
    <s v="rock"/>
    <x v="1367"/>
    <d v="2015-10-15T00:04:10"/>
    <n v="30.041666666700621"/>
  </r>
  <r>
    <x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0.7"/>
    <n v="63.620689655172413"/>
    <s v="music"/>
    <s v="rock"/>
    <x v="1368"/>
    <d v="2015-05-22T04:34:54"/>
    <n v="24"/>
  </r>
  <r>
    <x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.34805315203954"/>
    <n v="83.967068965517228"/>
    <s v="music"/>
    <s v="rock"/>
    <x v="1369"/>
    <d v="2014-03-12T14:15:46"/>
    <n v="30"/>
  </r>
  <r>
    <x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3.66666666666666"/>
    <n v="77.75"/>
    <s v="music"/>
    <s v="rock"/>
    <x v="1370"/>
    <d v="2013-10-01T00:04:50"/>
    <n v="15"/>
  </r>
  <r>
    <x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.08672667523933"/>
    <n v="107.07142857142857"/>
    <s v="music"/>
    <s v="rock"/>
    <x v="1371"/>
    <d v="2015-04-07T18:12:22"/>
    <n v="30"/>
  </r>
  <r>
    <x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6-12T17:45:32"/>
    <n v="30"/>
  </r>
  <r>
    <x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.01"/>
    <n v="201.94230769230768"/>
    <s v="music"/>
    <s v="rock"/>
    <x v="1373"/>
    <d v="2016-11-30T22:50:33"/>
    <n v="30"/>
  </r>
  <r>
    <x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.46666666666667"/>
    <n v="43.060606060606062"/>
    <s v="music"/>
    <s v="rock"/>
    <x v="1374"/>
    <d v="2016-02-24T03:53:08"/>
    <n v="29.958333333401242"/>
  </r>
  <r>
    <x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.32499999999999"/>
    <n v="62.871559633027523"/>
    <s v="music"/>
    <s v="rock"/>
    <x v="1375"/>
    <d v="2016-12-16T01:35:19"/>
    <n v="30"/>
  </r>
  <r>
    <x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.48648648648651"/>
    <n v="55.607142857142854"/>
    <s v="music"/>
    <s v="rock"/>
    <x v="1376"/>
    <d v="2016-11-03T16:03:26"/>
    <n v="30.041666666700621"/>
  </r>
  <r>
    <x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.15384615384616"/>
    <n v="48.70967741935484"/>
    <s v="music"/>
    <s v="rock"/>
    <x v="1377"/>
    <d v="2017-01-12T05:16:10"/>
    <n v="21.954745370399905"/>
  </r>
  <r>
    <x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.35000000000002"/>
    <n v="30.578947368421051"/>
    <s v="music"/>
    <s v="rock"/>
    <x v="1378"/>
    <d v="2016-07-17T18:13:30"/>
    <n v="15"/>
  </r>
  <r>
    <x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1.60000000000001"/>
    <n v="73.907284768211923"/>
    <s v="music"/>
    <s v="rock"/>
    <x v="1379"/>
    <d v="2015-05-06T11:47:56"/>
    <n v="30"/>
  </r>
  <r>
    <x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5-17T18:18:26"/>
    <n v="22.320532407400606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.1"/>
    <n v="73.356164383561648"/>
    <s v="music"/>
    <s v="rock"/>
    <x v="1381"/>
    <d v="2016-11-29T05:08:45"/>
    <n v="30"/>
  </r>
  <r>
    <x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.3625"/>
    <n v="56.412162162162161"/>
    <s v="music"/>
    <s v="rock"/>
    <x v="1382"/>
    <d v="2013-04-06T19:12:16"/>
    <n v="30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.40909090909091"/>
    <n v="50.247311827956992"/>
    <s v="music"/>
    <s v="rock"/>
    <x v="1383"/>
    <d v="2016-12-03T01:47:58"/>
    <n v="20"/>
  </r>
  <r>
    <x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.08571428571429"/>
    <n v="68.936507936507937"/>
    <s v="music"/>
    <s v="rock"/>
    <x v="1384"/>
    <d v="2015-06-05T17:38:42"/>
    <n v="30"/>
  </r>
  <r>
    <x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.406125"/>
    <n v="65.914104477611943"/>
    <s v="music"/>
    <s v="rock"/>
    <x v="1385"/>
    <d v="2016-03-04T16:32:01"/>
    <n v="55.818738425899937"/>
  </r>
  <r>
    <x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8.75"/>
    <n v="62.5"/>
    <s v="music"/>
    <s v="rock"/>
    <x v="1386"/>
    <d v="2015-06-29T15:31:29"/>
    <n v="30"/>
  </r>
  <r>
    <x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6.625"/>
    <n v="70.064102564102569"/>
    <s v="music"/>
    <s v="rock"/>
    <x v="1387"/>
    <d v="2015-05-02T22:06:35"/>
    <n v="31.26626157409919"/>
  </r>
  <r>
    <x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4.8074"/>
    <n v="60.181874999999998"/>
    <s v="music"/>
    <s v="rock"/>
    <x v="1388"/>
    <d v="2016-09-21T14:45:17"/>
    <n v="26.061608796306245"/>
  </r>
  <r>
    <x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.4"/>
    <n v="21.382352941176471"/>
    <s v="music"/>
    <s v="rock"/>
    <x v="1389"/>
    <d v="2016-07-14T11:32:37"/>
    <n v="30"/>
  </r>
  <r>
    <x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.10714285714285"/>
    <n v="160.78947368421052"/>
    <s v="music"/>
    <s v="rock"/>
    <x v="1390"/>
    <d v="2015-03-24T19:16:46"/>
    <n v="33.913356481505616"/>
  </r>
  <r>
    <x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.2"/>
    <n v="42.384615384615387"/>
    <s v="music"/>
    <s v="rock"/>
    <x v="1391"/>
    <d v="2015-07-08T15:36:58"/>
    <n v="44.556967592601723"/>
  </r>
  <r>
    <x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3.64000000000001"/>
    <n v="27.317307692307693"/>
    <s v="music"/>
    <s v="rock"/>
    <x v="1392"/>
    <d v="2016-02-01T03:43:06"/>
    <n v="31"/>
  </r>
  <r>
    <x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.35000000000001"/>
    <n v="196.82692307692307"/>
    <s v="music"/>
    <s v="rock"/>
    <x v="1393"/>
    <d v="2016-07-02T16:22:03"/>
    <n v="30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.13333333333334"/>
    <n v="53.882352941176471"/>
    <s v="music"/>
    <s v="rock"/>
    <x v="1394"/>
    <d v="2017-01-17T03:28:46"/>
    <n v="42.980023148098553"/>
  </r>
  <r>
    <x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1.88571428571427"/>
    <n v="47.756097560975611"/>
    <s v="music"/>
    <s v="rock"/>
    <x v="1395"/>
    <d v="2016-12-15T21:48:01"/>
    <n v="30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.3"/>
    <n v="88.191780821917803"/>
    <s v="music"/>
    <s v="rock"/>
    <x v="1396"/>
    <d v="2015-01-14T23:58:02"/>
    <n v="30"/>
  </r>
  <r>
    <x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3.85000000000001"/>
    <n v="72.056962025316452"/>
    <s v="music"/>
    <s v="rock"/>
    <x v="1397"/>
    <d v="2016-09-27T22:01:50"/>
    <n v="29.970254629603005"/>
  </r>
  <r>
    <x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09.68181818181819"/>
    <n v="74.246153846153845"/>
    <s v="music"/>
    <s v="rock"/>
    <x v="1398"/>
    <d v="2016-06-05T20:58:54"/>
    <n v="30"/>
  </r>
  <r>
    <x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.14444444444443"/>
    <n v="61.701086956521742"/>
    <s v="music"/>
    <s v="rock"/>
    <x v="1399"/>
    <d v="2014-09-07T00:06:13"/>
    <n v="30"/>
  </r>
  <r>
    <x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.42857142857144"/>
    <n v="17.235294117647058"/>
    <s v="music"/>
    <s v="rock"/>
    <x v="1400"/>
    <d v="2016-05-08T08:11:13"/>
    <n v="34.88804398150387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6.52000000000004"/>
    <n v="51.720833333333331"/>
    <s v="music"/>
    <s v="rock"/>
    <x v="1401"/>
    <d v="2013-05-05T23:54:34"/>
    <n v="21"/>
  </r>
  <r>
    <x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.16"/>
    <n v="24.150442477876105"/>
    <s v="music"/>
    <s v="rock"/>
    <x v="1402"/>
    <d v="2015-03-02T01:16:51"/>
    <n v="59.958333333306655"/>
  </r>
  <r>
    <x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2.57499999999999"/>
    <n v="62.166666666666664"/>
    <s v="music"/>
    <s v="rock"/>
    <x v="1403"/>
    <d v="2013-06-26T01:30:35"/>
    <n v="30"/>
  </r>
  <r>
    <x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"/>
    <n v="48.2"/>
    <s v="publishing"/>
    <s v="translations"/>
    <x v="1404"/>
    <d v="2015-01-28T12:14:45"/>
    <n v="25"/>
  </r>
  <r>
    <x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.42"/>
    <n v="6.1764705882352944"/>
    <s v="publishing"/>
    <s v="translations"/>
    <x v="1405"/>
    <d v="2014-10-29T16:20:01"/>
    <n v="30.041666666700621"/>
  </r>
  <r>
    <x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.125"/>
    <n v="5"/>
    <s v="publishing"/>
    <s v="translations"/>
    <x v="1406"/>
    <d v="2015-10-20T10:23:27"/>
    <n v="52.983715277798183"/>
  </r>
  <r>
    <x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0.5"/>
    <n v="7.5"/>
    <s v="publishing"/>
    <s v="translations"/>
    <x v="1407"/>
    <d v="2014-07-18T12:52:58"/>
    <n v="25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3"/>
    <n v="12"/>
    <s v="publishing"/>
    <s v="translations"/>
    <x v="1408"/>
    <d v="2015-10-14T20:55:56"/>
    <n v="30.041666666700621"/>
  </r>
  <r>
    <x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4-11-02T03:12:15"/>
    <n v="60.041666666693345"/>
  </r>
  <r>
    <x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2"/>
    <n v="1"/>
    <s v="publishing"/>
    <s v="translations"/>
    <x v="1410"/>
    <d v="2016-04-19T07:38:40"/>
    <n v="45"/>
  </r>
  <r>
    <x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.23333333333333336"/>
    <n v="2.3333333333333335"/>
    <s v="publishing"/>
    <s v="translations"/>
    <x v="1411"/>
    <d v="2015-01-09T01:25:00"/>
    <n v="28"/>
  </r>
  <r>
    <x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2"/>
    <n v="24.615384615384617"/>
    <s v="publishing"/>
    <s v="translations"/>
    <x v="1412"/>
    <d v="2014-11-04T01:31:39"/>
    <n v="30"/>
  </r>
  <r>
    <x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5-12-22T10:29:30"/>
    <n v="60"/>
  </r>
  <r>
    <x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.2"/>
    <n v="1"/>
    <s v="publishing"/>
    <s v="translations"/>
    <x v="1414"/>
    <d v="2016-12-04T06:04:27"/>
    <n v="30"/>
  </r>
  <r>
    <x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.181818181818183"/>
    <n v="88.888888888888886"/>
    <s v="publishing"/>
    <s v="translations"/>
    <x v="1415"/>
    <d v="2015-07-07T16:13:11"/>
    <n v="40"/>
  </r>
  <r>
    <x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0-22T22:13:39"/>
    <n v="30.041666666700621"/>
  </r>
  <r>
    <x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"/>
    <n v="27.5"/>
    <s v="publishing"/>
    <s v="translations"/>
    <x v="1417"/>
    <d v="2015-08-16T03:36:14"/>
    <n v="30.315810185195005"/>
  </r>
  <r>
    <x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.2"/>
    <n v="6"/>
    <s v="publishing"/>
    <s v="translations"/>
    <x v="1418"/>
    <d v="2016-01-26T10:57:14"/>
    <n v="30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3"/>
    <n v="44.5"/>
    <s v="publishing"/>
    <s v="translations"/>
    <x v="1419"/>
    <d v="2016-09-09T10:56:59"/>
    <n v="30"/>
  </r>
  <r>
    <x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"/>
    <n v="1"/>
    <s v="publishing"/>
    <s v="translations"/>
    <x v="1420"/>
    <d v="2016-06-03T16:01:26"/>
    <n v="25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.1"/>
    <n v="100"/>
    <s v="publishing"/>
    <s v="translations"/>
    <x v="1421"/>
    <d v="2015-01-09T21:58:29"/>
    <n v="30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.104"/>
    <n v="13"/>
    <s v="publishing"/>
    <s v="translations"/>
    <x v="1422"/>
    <d v="2016-08-22T05:45:04"/>
    <n v="30"/>
  </r>
  <r>
    <x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.33333333333333337"/>
    <n v="100"/>
    <s v="publishing"/>
    <s v="translations"/>
    <x v="1423"/>
    <d v="2015-12-02T08:38:51"/>
    <n v="30"/>
  </r>
  <r>
    <x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.36"/>
    <n v="109.07142857142857"/>
    <s v="publishing"/>
    <s v="translations"/>
    <x v="1424"/>
    <d v="2016-11-02T17:13:22"/>
    <n v="13.041666666700621"/>
  </r>
  <r>
    <x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3-30T03:09:19"/>
    <n v="30"/>
  </r>
  <r>
    <x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6-25T09:22:00"/>
    <n v="60"/>
  </r>
  <r>
    <x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800000000000008"/>
    <n v="104.75"/>
    <s v="publishing"/>
    <s v="translations"/>
    <x v="1427"/>
    <d v="2016-08-19T20:26:25"/>
    <n v="30"/>
  </r>
  <r>
    <x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5"/>
    <n v="15"/>
    <s v="publishing"/>
    <s v="translations"/>
    <x v="1428"/>
    <d v="2016-03-03T09:06:57"/>
    <n v="29.958333333306655"/>
  </r>
  <r>
    <x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3-11T01:27:22"/>
    <n v="30"/>
  </r>
  <r>
    <x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"/>
    <n v="80.599999999999994"/>
    <s v="publishing"/>
    <s v="translations"/>
    <x v="1430"/>
    <d v="2014-11-18T19:31:28"/>
    <n v="31"/>
  </r>
  <r>
    <x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1.94705882352941"/>
    <n v="115.55319148936171"/>
    <s v="publishing"/>
    <s v="translations"/>
    <x v="1431"/>
    <d v="2015-10-27T05:03:36"/>
    <n v="30.041666666700621"/>
  </r>
  <r>
    <x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6-20T18:43:48"/>
    <n v="30"/>
  </r>
  <r>
    <x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3"/>
    <n v="80.5"/>
    <s v="publishing"/>
    <s v="translations"/>
    <x v="1433"/>
    <d v="2016-10-30T15:01:15"/>
    <n v="40.832465277700976"/>
  </r>
  <r>
    <x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09"/>
    <n v="744.5454545454545"/>
    <s v="publishing"/>
    <s v="translations"/>
    <x v="1434"/>
    <d v="2015-05-18T18:24:38"/>
    <n v="20.857893518499623"/>
  </r>
  <r>
    <x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.1"/>
    <n v="7.5"/>
    <s v="publishing"/>
    <s v="translations"/>
    <x v="1435"/>
    <d v="2015-09-11T18:43:40"/>
    <n v="30"/>
  </r>
  <r>
    <x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0.77"/>
    <n v="38.5"/>
    <s v="publishing"/>
    <s v="translations"/>
    <x v="1436"/>
    <d v="2016-01-22T08:24:17"/>
    <n v="30"/>
  </r>
  <r>
    <x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6.900000000000002"/>
    <n v="36.68181818181818"/>
    <s v="publishing"/>
    <s v="translations"/>
    <x v="1437"/>
    <d v="2014-06-06T12:45:39"/>
    <n v="36.675937500003783"/>
  </r>
  <r>
    <x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3-28T20:54:59"/>
    <n v="29.708344907405262"/>
  </r>
  <r>
    <x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"/>
    <n v="30"/>
    <s v="publishing"/>
    <s v="translations"/>
    <x v="1439"/>
    <d v="2015-02-05T19:55:01"/>
    <n v="30"/>
  </r>
  <r>
    <x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7E-3"/>
    <n v="1"/>
    <s v="publishing"/>
    <s v="translations"/>
    <x v="1440"/>
    <d v="2016-04-26T17:57:43"/>
    <n v="30"/>
  </r>
  <r>
    <x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"/>
    <n v="673.33333333333337"/>
    <s v="publishing"/>
    <s v="translations"/>
    <x v="1441"/>
    <d v="2015-07-13T18:22:49"/>
    <n v="60"/>
  </r>
  <r>
    <x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4-25T15:29:18"/>
    <n v="30"/>
  </r>
  <r>
    <x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6-12-03T22:13:29"/>
    <n v="30"/>
  </r>
  <r>
    <x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7-14T20:57:42"/>
    <n v="60"/>
  </r>
  <r>
    <x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5-15T13:00:55"/>
    <n v="30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01T10:44:38"/>
    <n v="20"/>
  </r>
  <r>
    <x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2"/>
    <n v="25"/>
    <s v="publishing"/>
    <s v="translations"/>
    <x v="1447"/>
    <d v="2016-06-08T17:32:14"/>
    <n v="30"/>
  </r>
  <r>
    <x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4-21T22:28:38"/>
    <n v="30.289143518501078"/>
  </r>
  <r>
    <x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3-23T19:28:25"/>
    <n v="48"/>
  </r>
  <r>
    <x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E-3"/>
    <n v="1"/>
    <s v="publishing"/>
    <s v="translations"/>
    <x v="1450"/>
    <d v="2016-01-21T04:06:37"/>
    <n v="30"/>
  </r>
  <r>
    <x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2"/>
    <n v="1"/>
    <s v="publishing"/>
    <s v="translations"/>
    <x v="1451"/>
    <d v="2014-10-19T23:00:59"/>
    <n v="30.041666666700621"/>
  </r>
  <r>
    <x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6-28T16:52:43"/>
    <n v="30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3-01T16:42:27"/>
    <n v="44.958333333393966"/>
  </r>
  <r>
    <x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0.85714285714285721"/>
    <n v="15"/>
    <s v="publishing"/>
    <s v="translations"/>
    <x v="1454"/>
    <d v="2016-04-03T20:48:00"/>
    <n v="21.049305555505271"/>
  </r>
  <r>
    <x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0.5"/>
    <n v="225"/>
    <s v="publishing"/>
    <s v="translations"/>
    <x v="1455"/>
    <d v="2014-07-12T16:08:40"/>
    <n v="54.896064814798592"/>
  </r>
  <r>
    <x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4"/>
    <n v="48.333333333333336"/>
    <s v="publishing"/>
    <s v="translations"/>
    <x v="1456"/>
    <d v="2016-12-04T16:02:45"/>
    <n v="30"/>
  </r>
  <r>
    <x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0-12T21:30:44"/>
    <n v="30.041666666700621"/>
  </r>
  <r>
    <x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7-11T16:56:00"/>
    <n v="30.461111111100763"/>
  </r>
  <r>
    <x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1-04T04:54:56"/>
    <n v="28.520879629599222"/>
  </r>
  <r>
    <x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0-03T21:31:38"/>
    <n v="58.092615740701149"/>
  </r>
  <r>
    <x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x v="1461"/>
    <d v="2014-09-17T15:29:14"/>
    <n v="33.354699074101518"/>
  </r>
  <r>
    <x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8.5175"/>
    <n v="28.937999999999999"/>
    <s v="publishing"/>
    <s v="radio &amp; podcasts"/>
    <x v="1462"/>
    <d v="2013-03-11T15:54:31"/>
    <n v="30"/>
  </r>
  <r>
    <x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7.66666666666666"/>
    <n v="35.44"/>
    <s v="publishing"/>
    <s v="radio &amp; podcasts"/>
    <x v="1463"/>
    <d v="2013-02-21T21:52:18"/>
    <n v="44.958333333401242"/>
  </r>
  <r>
    <x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x v="1464"/>
    <d v="2013-01-17T15:52:38"/>
    <n v="30"/>
  </r>
  <r>
    <x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x v="1465"/>
    <d v="2012-02-20T17:37:32"/>
    <n v="30.390601851897372"/>
  </r>
  <r>
    <x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x v="1466"/>
    <d v="2015-12-02T04:07:46"/>
    <n v="41.036273148100008"/>
  </r>
  <r>
    <x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.08"/>
    <n v="76.72"/>
    <s v="publishing"/>
    <s v="radio &amp; podcasts"/>
    <x v="1467"/>
    <d v="2012-01-25T19:14:45"/>
    <n v="59.958333333401242"/>
  </r>
  <r>
    <x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x v="1468"/>
    <d v="2011-04-13T00:20:49"/>
    <n v="60"/>
  </r>
  <r>
    <x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x v="1469"/>
    <d v="2013-01-16T14:21:49"/>
    <n v="30"/>
  </r>
  <r>
    <x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x v="1470"/>
    <d v="2012-12-07T19:51:03"/>
    <n v="21"/>
  </r>
  <r>
    <x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x v="1471"/>
    <d v="2015-03-10T22:58:54"/>
    <n v="30"/>
  </r>
  <r>
    <x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x v="1472"/>
    <d v="2013-09-16T13:01:43"/>
    <n v="30"/>
  </r>
  <r>
    <x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x v="1473"/>
    <d v="2012-01-31T23:30:39"/>
    <n v="30"/>
  </r>
  <r>
    <x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x v="1474"/>
    <d v="2013-08-14T17:28:12"/>
    <n v="30"/>
  </r>
  <r>
    <x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x v="1475"/>
    <d v="2014-11-17T17:21:03"/>
    <n v="32.484687500000291"/>
  </r>
  <r>
    <x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x v="1476"/>
    <d v="2011-08-11T01:00:22"/>
    <n v="30"/>
  </r>
  <r>
    <x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.31"/>
    <n v="90.495934959349597"/>
    <s v="publishing"/>
    <s v="radio &amp; podcasts"/>
    <x v="1477"/>
    <d v="2011-10-24T14:46:44"/>
    <n v="59.5092129629993"/>
  </r>
  <r>
    <x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x v="1478"/>
    <d v="2013-04-30T20:55:13"/>
    <n v="14"/>
  </r>
  <r>
    <x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.375"/>
    <n v="30.95774647887324"/>
    <s v="publishing"/>
    <s v="radio &amp; podcasts"/>
    <x v="1479"/>
    <d v="2014-04-25T17:53:09"/>
    <n v="14.420729166602541"/>
  </r>
  <r>
    <x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x v="1480"/>
    <d v="2013-07-09T22:24:59"/>
    <n v="16.774317129602423"/>
  </r>
  <r>
    <x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"/>
    <n v="17.5"/>
    <s v="publishing"/>
    <s v="fiction"/>
    <x v="1481"/>
    <d v="2013-10-03T22:09:05"/>
    <n v="30"/>
  </r>
  <r>
    <x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.1"/>
    <n v="5"/>
    <s v="publishing"/>
    <s v="fiction"/>
    <x v="1482"/>
    <d v="2012-08-15T20:35:36"/>
    <n v="22.469027777704468"/>
  </r>
  <r>
    <x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0.7142857142857143"/>
    <n v="25"/>
    <s v="publishing"/>
    <s v="fiction"/>
    <x v="1483"/>
    <d v="2016-06-27T04:37:55"/>
    <n v="25"/>
  </r>
  <r>
    <x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5-24T04:49:23"/>
    <n v="58.417789351900865"/>
  </r>
  <r>
    <x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5"/>
    <n v="50"/>
    <s v="publishing"/>
    <s v="fiction"/>
    <x v="1485"/>
    <d v="2015-05-06T19:06:13"/>
    <n v="45"/>
  </r>
  <r>
    <x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.24"/>
    <n v="16"/>
    <s v="publishing"/>
    <s v="fiction"/>
    <x v="1486"/>
    <d v="2015-01-28T04:02:41"/>
    <n v="30"/>
  </r>
  <r>
    <x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7-03T22:01:11"/>
    <n v="30"/>
  </r>
  <r>
    <x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"/>
    <n v="60"/>
    <s v="publishing"/>
    <s v="fiction"/>
    <x v="1488"/>
    <d v="2013-12-06T13:31:00"/>
    <n v="30"/>
  </r>
  <r>
    <x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0-16T14:40:52"/>
    <n v="30.041666666598758"/>
  </r>
  <r>
    <x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0.862068965517242"/>
    <n v="47.10526315789474"/>
    <s v="publishing"/>
    <s v="fiction"/>
    <x v="1490"/>
    <d v="2013-09-03T13:27:54"/>
    <n v="29"/>
  </r>
  <r>
    <x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1"/>
    <n v="100"/>
    <s v="publishing"/>
    <s v="fiction"/>
    <x v="1491"/>
    <d v="2014-12-18T17:07:23"/>
    <n v="58.937928240804467"/>
  </r>
  <r>
    <x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0.75"/>
    <n v="15"/>
    <s v="publishing"/>
    <s v="fiction"/>
    <x v="1492"/>
    <d v="2011-05-19T21:14:06"/>
    <n v="30"/>
  </r>
  <r>
    <x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5-17T20:47:55"/>
    <n v="30"/>
  </r>
  <r>
    <x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9"/>
    <n v="40.454545454545453"/>
    <s v="publishing"/>
    <s v="fiction"/>
    <x v="1494"/>
    <d v="2015-03-04T17:20:13"/>
    <n v="29.929016203699575"/>
  </r>
  <r>
    <x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7-28T18:57:11"/>
    <n v="30"/>
  </r>
  <r>
    <x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7-18T11:24:19"/>
    <n v="60"/>
  </r>
  <r>
    <x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1E-3"/>
    <n v="1"/>
    <s v="publishing"/>
    <s v="fiction"/>
    <x v="1497"/>
    <d v="2013-06-19T15:25:22"/>
    <n v="42.178912037103146"/>
  </r>
  <r>
    <x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"/>
    <n v="19"/>
    <s v="publishing"/>
    <s v="fiction"/>
    <x v="1498"/>
    <d v="2014-07-20T23:36:18"/>
    <n v="45"/>
  </r>
  <r>
    <x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.25"/>
    <n v="5"/>
    <s v="publishing"/>
    <s v="fiction"/>
    <x v="1499"/>
    <d v="2016-06-06T00:10:33"/>
    <n v="60"/>
  </r>
  <r>
    <x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.035714285714285"/>
    <n v="46.733333333333334"/>
    <s v="publishing"/>
    <s v="fiction"/>
    <x v="1500"/>
    <d v="2013-04-01T21:42:37"/>
    <n v="30"/>
  </r>
  <r>
    <x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.33076923076925"/>
    <n v="97.731073446327684"/>
    <s v="photography"/>
    <s v="photobooks"/>
    <x v="1501"/>
    <d v="2015-06-08T14:00:23"/>
    <n v="30"/>
  </r>
  <r>
    <x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.44545454545455"/>
    <n v="67.835866261398181"/>
    <s v="photography"/>
    <s v="photobooks"/>
    <x v="1502"/>
    <d v="2016-02-26T13:01:20"/>
    <n v="28.374074074097734"/>
  </r>
  <r>
    <x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7.89146666666667"/>
    <n v="56.98492957746479"/>
    <s v="photography"/>
    <s v="photobooks"/>
    <x v="1503"/>
    <d v="2016-08-24T08:20:01"/>
    <n v="60"/>
  </r>
  <r>
    <x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7.93846153846158"/>
    <n v="67.159851301115239"/>
    <s v="photography"/>
    <s v="photobooks"/>
    <x v="1504"/>
    <d v="2014-05-13T15:47:04"/>
    <n v="27.698564814796555"/>
  </r>
  <r>
    <x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3.58125"/>
    <n v="48.037681159420288"/>
    <s v="photography"/>
    <s v="photobooks"/>
    <x v="1505"/>
    <d v="2016-02-14T10:38:23"/>
    <n v="37.390706018493802"/>
  </r>
  <r>
    <x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.4"/>
    <n v="38.860465116279073"/>
    <s v="photography"/>
    <s v="photobooks"/>
    <x v="1506"/>
    <d v="2014-06-24T18:51:44"/>
    <n v="30"/>
  </r>
  <r>
    <x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1818181818187"/>
    <s v="photography"/>
    <s v="photobooks"/>
    <x v="1507"/>
    <d v="2010-03-17T10:48:29"/>
    <n v="58.889942129600968"/>
  </r>
  <r>
    <x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0.76216216216217"/>
    <n v="97.113744075829388"/>
    <s v="photography"/>
    <s v="photobooks"/>
    <x v="1508"/>
    <d v="2014-05-27T14:44:41"/>
    <n v="31"/>
  </r>
  <r>
    <x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3.64125714285714"/>
    <n v="110.39397959183674"/>
    <s v="photography"/>
    <s v="photobooks"/>
    <x v="1509"/>
    <d v="2017-01-16T12:48:05"/>
    <n v="29.424247685201408"/>
  </r>
  <r>
    <x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.03500000000001"/>
    <n v="39.91506172839506"/>
    <s v="photography"/>
    <s v="photobooks"/>
    <x v="1510"/>
    <d v="2014-06-19T09:14:38"/>
    <n v="30"/>
  </r>
  <r>
    <x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1.79285714285714"/>
    <n v="75.975728155339809"/>
    <s v="photography"/>
    <s v="photobooks"/>
    <x v="1511"/>
    <d v="2015-10-19T14:00:04"/>
    <n v="30.041666666700621"/>
  </r>
  <r>
    <x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8.7714285714286"/>
    <n v="58.379104477611939"/>
    <s v="photography"/>
    <s v="photobooks"/>
    <x v="1512"/>
    <d v="2017-01-06T16:25:39"/>
    <n v="30"/>
  </r>
  <r>
    <x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.01875000000001"/>
    <n v="55.82093023255814"/>
    <s v="photography"/>
    <s v="photobooks"/>
    <x v="1513"/>
    <d v="2014-06-16T15:17:46"/>
    <n v="30"/>
  </r>
  <r>
    <x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.476"/>
    <n v="151.24431818181819"/>
    <s v="photography"/>
    <s v="photobooks"/>
    <x v="1514"/>
    <d v="2015-08-18T14:20:40"/>
    <n v="40"/>
  </r>
  <r>
    <x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.18899999999999"/>
    <n v="849.67027027027029"/>
    <s v="photography"/>
    <s v="photobooks"/>
    <x v="1515"/>
    <d v="2016-02-15T06:04:57"/>
    <n v="29.958333333299379"/>
  </r>
  <r>
    <x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8.65882352941176"/>
    <n v="159.24137931034483"/>
    <s v="photography"/>
    <s v="photobooks"/>
    <x v="1516"/>
    <d v="2016-09-06T11:11:32"/>
    <n v="30.116990740702022"/>
  </r>
  <r>
    <x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1.97999999999999"/>
    <n v="39.507317073170732"/>
    <s v="photography"/>
    <s v="photobooks"/>
    <x v="1517"/>
    <d v="2014-11-05T13:35:53"/>
    <n v="30.683414351799001"/>
  </r>
  <r>
    <x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.36666666666665"/>
    <n v="130.52966101694915"/>
    <s v="photography"/>
    <s v="photobooks"/>
    <x v="1518"/>
    <d v="2014-05-01T19:40:52"/>
    <n v="30"/>
  </r>
  <r>
    <x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.36388888888889"/>
    <n v="64.156896551724131"/>
    <s v="photography"/>
    <s v="photobooks"/>
    <x v="1519"/>
    <d v="2014-05-23T17:48:03"/>
    <n v="28.174270833304035"/>
  </r>
  <r>
    <x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.47222222222223"/>
    <n v="111.52694610778443"/>
    <s v="photography"/>
    <s v="photobooks"/>
    <x v="1520"/>
    <d v="2014-11-12T20:35:13"/>
    <n v="36.308877314797428"/>
  </r>
  <r>
    <x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6.81333333333333"/>
    <n v="170.44680851063831"/>
    <s v="photography"/>
    <s v="photobooks"/>
    <x v="1521"/>
    <d v="2016-05-03T04:01:31"/>
    <n v="35"/>
  </r>
  <r>
    <x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8.96574712643678"/>
    <n v="133.7391592920354"/>
    <s v="photography"/>
    <s v="photobooks"/>
    <x v="1522"/>
    <d v="2014-09-17T19:55:39"/>
    <n v="30"/>
  </r>
  <r>
    <x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4.84324324324325"/>
    <n v="95.834024896265561"/>
    <s v="photography"/>
    <s v="photobooks"/>
    <x v="1523"/>
    <d v="2014-11-21T18:01:56"/>
    <n v="31.248657407399151"/>
  </r>
  <r>
    <x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6.99999999999997"/>
    <n v="221.78571428571428"/>
    <s v="photography"/>
    <s v="photobooks"/>
    <x v="1524"/>
    <d v="2017-01-21T12:01:30"/>
    <n v="30"/>
  </r>
  <r>
    <x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s v="photography"/>
    <s v="photobooks"/>
    <x v="1525"/>
    <d v="2016-07-19T16:52:18"/>
    <n v="30"/>
  </r>
  <r>
    <x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.32608695652173"/>
    <n v="98.839285714285708"/>
    <s v="photography"/>
    <s v="photobooks"/>
    <x v="1526"/>
    <d v="2015-12-01T06:37:27"/>
    <n v="49"/>
  </r>
  <r>
    <x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.44428571428573"/>
    <n v="55.222142857142863"/>
    <s v="photography"/>
    <s v="photobooks"/>
    <x v="1527"/>
    <d v="2017-02-14T14:24:46"/>
    <n v="27.958333333299379"/>
  </r>
  <r>
    <x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1.56666666666666"/>
    <n v="52.793750000000003"/>
    <s v="photography"/>
    <s v="photobooks"/>
    <x v="1528"/>
    <d v="2017-01-01T17:35:22"/>
    <n v="30.267106481500377"/>
  </r>
  <r>
    <x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0.67894736842105"/>
    <n v="135.66666666666666"/>
    <s v="photography"/>
    <s v="photobooks"/>
    <x v="1529"/>
    <d v="2015-02-17T15:05:20"/>
    <n v="29.958333333306655"/>
  </r>
  <r>
    <x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4.82571428571427"/>
    <n v="53.991990846681922"/>
    <s v="photography"/>
    <s v="photobooks"/>
    <x v="1530"/>
    <d v="2015-09-28T18:24:55"/>
    <n v="25"/>
  </r>
  <r>
    <x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5.95744680851064"/>
    <n v="56.643835616438359"/>
    <s v="photography"/>
    <s v="photobooks"/>
    <x v="1531"/>
    <d v="2014-10-29T19:15:26"/>
    <n v="32.322615740697074"/>
  </r>
  <r>
    <x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.02000000000004"/>
    <n v="82.316326530612244"/>
    <s v="photography"/>
    <s v="photobooks"/>
    <x v="1532"/>
    <d v="2016-01-22T11:24:25"/>
    <n v="24.149710648096516"/>
  </r>
  <r>
    <x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.14000000000001"/>
    <n v="88.26081081081081"/>
    <s v="photography"/>
    <s v="photobooks"/>
    <x v="1533"/>
    <d v="2016-03-14T00:02:57"/>
    <n v="49.163923611100472"/>
  </r>
  <r>
    <x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7.73333333333335"/>
    <n v="84.905149051490511"/>
    <s v="photography"/>
    <s v="photobooks"/>
    <x v="1534"/>
    <d v="2015-08-05T16:11:02"/>
    <n v="30"/>
  </r>
  <r>
    <x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.42499999999998"/>
    <n v="48.154545454545456"/>
    <s v="photography"/>
    <s v="photobooks"/>
    <x v="1535"/>
    <d v="2016-04-24T19:53:51"/>
    <n v="29.087604166699748"/>
  </r>
  <r>
    <x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.30841666666666"/>
    <n v="66.015406593406595"/>
    <s v="photography"/>
    <s v="photobooks"/>
    <x v="1536"/>
    <d v="2015-07-28T19:15:10"/>
    <n v="30"/>
  </r>
  <r>
    <x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79.9"/>
    <n v="96.375"/>
    <s v="photography"/>
    <s v="photobooks"/>
    <x v="1537"/>
    <d v="2016-07-01T07:33:47"/>
    <n v="36.434872685196751"/>
  </r>
  <r>
    <x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2.62857142857142"/>
    <n v="156.17391304347825"/>
    <s v="photography"/>
    <s v="photobooks"/>
    <x v="1538"/>
    <d v="2014-12-08T18:46:10"/>
    <n v="45"/>
  </r>
  <r>
    <x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5.98609999999999"/>
    <n v="95.764859154929582"/>
    <s v="photography"/>
    <s v="photobooks"/>
    <x v="1539"/>
    <d v="2016-12-01T22:03:39"/>
    <n v="33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7.86666666666667"/>
    <n v="180.40816326530611"/>
    <s v="photography"/>
    <s v="photobooks"/>
    <x v="1540"/>
    <d v="2014-10-27T00:10:16"/>
    <n v="30.044953703698411"/>
  </r>
  <r>
    <x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3E-2"/>
    <n v="3"/>
    <s v="photography"/>
    <s v="nature"/>
    <x v="1541"/>
    <d v="2014-12-01T17:05:38"/>
    <n v="30"/>
  </r>
  <r>
    <x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15T23:55:00"/>
    <n v="15"/>
  </r>
  <r>
    <x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.44444444444444442"/>
    <n v="10"/>
    <s v="photography"/>
    <s v="nature"/>
    <x v="1543"/>
    <d v="2014-10-23T12:13:54"/>
    <n v="30.041666666598758"/>
  </r>
  <r>
    <x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2-18T01:13:44"/>
    <n v="41.961296296300134"/>
  </r>
  <r>
    <x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3E-2"/>
    <n v="1"/>
    <s v="photography"/>
    <s v="nature"/>
    <x v="1545"/>
    <d v="2015-01-27T21:13:54"/>
    <n v="34.001458333295886"/>
  </r>
  <r>
    <x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8.9"/>
    <n v="26.272727272727273"/>
    <s v="photography"/>
    <s v="nature"/>
    <x v="1546"/>
    <d v="2014-07-19T05:06:39"/>
    <n v="60"/>
  </r>
  <r>
    <x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16T10:14:42"/>
    <n v="7"/>
  </r>
  <r>
    <x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2"/>
    <n v="60"/>
    <s v="photography"/>
    <s v="nature"/>
    <x v="1548"/>
    <d v="2015-10-09T21:10:20"/>
    <n v="30.041666666700621"/>
  </r>
  <r>
    <x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3333333333332"/>
    <s v="photography"/>
    <s v="nature"/>
    <x v="1549"/>
    <d v="2015-10-04T03:15:59"/>
    <n v="30.041666666700621"/>
  </r>
  <r>
    <x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.466666666666665"/>
    <n v="14.428571428571429"/>
    <s v="photography"/>
    <s v="nature"/>
    <x v="1550"/>
    <d v="2016-04-12T10:47:14"/>
    <n v="30"/>
  </r>
  <r>
    <x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4-27T19:47:19"/>
    <n v="30"/>
  </r>
  <r>
    <x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.186046511627907"/>
    <n v="132.1875"/>
    <s v="photography"/>
    <s v="nature"/>
    <x v="341"/>
    <d v="2014-09-10T16:31:48"/>
    <n v="20.477222222201817"/>
  </r>
  <r>
    <x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2"/>
    <d v="2015-08-03T06:47:27"/>
    <n v="30"/>
  </r>
  <r>
    <x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3"/>
    <d v="2015-07-03T06:03:10"/>
    <n v="30"/>
  </r>
  <r>
    <x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4"/>
    <d v="2015-08-25T14:43:52"/>
    <n v="23.094537037097325"/>
  </r>
  <r>
    <x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.133333333333333"/>
    <n v="56.416666666666664"/>
    <s v="photography"/>
    <s v="nature"/>
    <x v="1555"/>
    <d v="2016-06-04T03:40:24"/>
    <n v="30"/>
  </r>
  <r>
    <x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6"/>
    <d v="2014-08-20T15:40:33"/>
    <n v="31"/>
  </r>
  <r>
    <x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7"/>
    <n v="11.666666666666666"/>
    <s v="photography"/>
    <s v="nature"/>
    <x v="1557"/>
    <d v="2015-06-30T09:32:39"/>
    <n v="59.110659722202399"/>
  </r>
  <r>
    <x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.33333333333333337"/>
    <n v="50"/>
    <s v="photography"/>
    <s v="nature"/>
    <x v="1558"/>
    <d v="2015-04-14T01:16:39"/>
    <n v="15"/>
  </r>
  <r>
    <x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2"/>
    <n v="23.5"/>
    <s v="photography"/>
    <s v="nature"/>
    <x v="1559"/>
    <d v="2014-10-24T00:29:53"/>
    <n v="20.041666666700621"/>
  </r>
  <r>
    <x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0.67"/>
    <n v="67"/>
    <s v="publishing"/>
    <s v="art books"/>
    <x v="1560"/>
    <d v="2013-10-08T01:00:03"/>
    <n v="30.041666666700621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1"/>
    <d v="2009-09-23T13:35:16"/>
    <n v="69.468564814800629"/>
  </r>
  <r>
    <x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5"/>
    <n v="42.5"/>
    <s v="publishing"/>
    <s v="art books"/>
    <x v="1562"/>
    <d v="2014-01-13T17:49:11"/>
    <n v="59.958333333401242"/>
  </r>
  <r>
    <x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.1"/>
    <n v="10"/>
    <s v="publishing"/>
    <s v="art books"/>
    <x v="1563"/>
    <d v="2015-04-27T08:48:29"/>
    <n v="31.469803240797773"/>
  </r>
  <r>
    <x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"/>
    <n v="100"/>
    <s v="publishing"/>
    <s v="art books"/>
    <x v="1564"/>
    <d v="2011-05-09T17:31:01"/>
    <n v="30"/>
  </r>
  <r>
    <x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.25"/>
    <n v="108.05084745762711"/>
    <s v="publishing"/>
    <s v="art books"/>
    <x v="1565"/>
    <d v="2016-06-28T22:00:04"/>
    <n v="28.999953703700157"/>
  </r>
  <r>
    <x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"/>
    <n v="26.923076923076923"/>
    <s v="publishing"/>
    <s v="art books"/>
    <x v="1566"/>
    <d v="2014-02-01T22:29:05"/>
    <n v="15.06313657409919"/>
  </r>
  <r>
    <x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3.639999999999999"/>
    <n v="155"/>
    <s v="publishing"/>
    <s v="art books"/>
    <x v="1567"/>
    <d v="2014-11-19T01:29:45"/>
    <n v="35"/>
  </r>
  <r>
    <x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8"/>
    <d v="2013-04-25T16:18:34"/>
    <n v="30"/>
  </r>
  <r>
    <x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.4"/>
    <n v="47.769230769230766"/>
    <s v="publishing"/>
    <s v="art books"/>
    <x v="1569"/>
    <d v="2016-03-09T19:31:22"/>
    <n v="29.958333333299379"/>
  </r>
  <r>
    <x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0.66115702479338845"/>
    <n v="20"/>
    <s v="publishing"/>
    <s v="art books"/>
    <x v="1570"/>
    <d v="2015-05-20T18:28:03"/>
    <n v="30"/>
  </r>
  <r>
    <x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66666666666664"/>
    <s v="publishing"/>
    <s v="art books"/>
    <x v="1571"/>
    <d v="2016-02-04T00:47:39"/>
    <n v="24.966215277796437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9"/>
    <n v="74.333333333333329"/>
    <s v="publishing"/>
    <s v="art books"/>
    <x v="1572"/>
    <d v="2017-02-20T00:00:02"/>
    <n v="40.165949074005766"/>
  </r>
  <r>
    <x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6"/>
    <n v="84.333333333333329"/>
    <s v="publishing"/>
    <s v="art books"/>
    <x v="1573"/>
    <d v="2015-01-13T22:15:29"/>
    <n v="35"/>
  </r>
  <r>
    <x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2.91"/>
    <n v="65.457142857142856"/>
    <s v="publishing"/>
    <s v="art books"/>
    <x v="1574"/>
    <d v="2014-06-09T12:34:56"/>
    <n v="30"/>
  </r>
  <r>
    <x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5"/>
    <d v="2015-05-16T21:06:08"/>
    <n v="45"/>
  </r>
  <r>
    <x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0.54999999999999993"/>
    <n v="27.5"/>
    <s v="publishing"/>
    <s v="art books"/>
    <x v="1576"/>
    <d v="2012-05-25T20:20:48"/>
    <n v="60"/>
  </r>
  <r>
    <x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0.806536636794938"/>
    <n v="51.25"/>
    <s v="publishing"/>
    <s v="art books"/>
    <x v="1577"/>
    <d v="2010-08-09T01:34:51"/>
    <n v="24.017465277698648"/>
  </r>
  <r>
    <x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0.84008400840084008"/>
    <n v="14"/>
    <s v="publishing"/>
    <s v="art books"/>
    <x v="1578"/>
    <d v="2013-07-26T23:54:51"/>
    <n v="33"/>
  </r>
  <r>
    <x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79"/>
    <d v="2012-03-22T01:12:06"/>
    <n v="60"/>
  </r>
  <r>
    <x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0.5"/>
    <n v="5"/>
    <s v="photography"/>
    <s v="places"/>
    <x v="1580"/>
    <d v="2015-11-17T10:46:30"/>
    <n v="32"/>
  </r>
  <r>
    <x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3000000000000007"/>
    <n v="31"/>
    <s v="photography"/>
    <s v="places"/>
    <x v="1581"/>
    <d v="2015-08-30T18:57:33"/>
    <n v="57.098923611098144"/>
  </r>
  <r>
    <x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4999999999999997E-2"/>
    <n v="15"/>
    <s v="photography"/>
    <s v="places"/>
    <x v="1582"/>
    <d v="2014-08-26T21:43:11"/>
    <n v="30"/>
  </r>
  <r>
    <x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3"/>
    <d v="2014-05-20T15:35:01"/>
    <n v="10"/>
  </r>
  <r>
    <x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666666666666"/>
    <s v="photography"/>
    <s v="places"/>
    <x v="1584"/>
    <d v="2016-12-03T21:29:28"/>
    <n v="21.562870370296878"/>
  </r>
  <r>
    <x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5"/>
    <d v="2015-03-06T02:30:22"/>
    <n v="29.958333333299379"/>
  </r>
  <r>
    <x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2"/>
    <n v="1"/>
    <s v="photography"/>
    <s v="places"/>
    <x v="1586"/>
    <d v="2014-11-13T22:49:25"/>
    <n v="30"/>
  </r>
  <r>
    <x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7"/>
    <d v="2015-01-01T05:59:59"/>
    <n v="30.591678240802139"/>
  </r>
  <r>
    <x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8"/>
    <d v="2015-09-09T23:38:06"/>
    <n v="30"/>
  </r>
  <r>
    <x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2"/>
    <n v="510"/>
    <s v="photography"/>
    <s v="places"/>
    <x v="1589"/>
    <d v="2015-08-24T20:34:24"/>
    <n v="30"/>
  </r>
  <r>
    <x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.228571428571428"/>
    <n v="44.478260869565219"/>
    <s v="photography"/>
    <s v="places"/>
    <x v="1590"/>
    <d v="2016-03-04T17:25:41"/>
    <n v="29.958333333299379"/>
  </r>
  <r>
    <x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1"/>
    <d v="2015-02-11T01:44:45"/>
    <n v="44.958333333299379"/>
  </r>
  <r>
    <x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2"/>
    <n v="1"/>
    <s v="photography"/>
    <s v="places"/>
    <x v="1592"/>
    <d v="2015-01-29T20:17:35"/>
    <n v="30"/>
  </r>
  <r>
    <x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0.5"/>
    <n v="20.5"/>
    <s v="photography"/>
    <s v="places"/>
    <x v="1593"/>
    <d v="2016-03-16T17:06:22"/>
    <n v="59.968495370398159"/>
  </r>
  <r>
    <x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.27999999999999997"/>
    <n v="40"/>
    <s v="photography"/>
    <s v="places"/>
    <x v="1594"/>
    <d v="2014-05-21T01:12:08"/>
    <n v="28.792268518496712"/>
  </r>
  <r>
    <x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9"/>
    <n v="25"/>
    <s v="photography"/>
    <s v="places"/>
    <x v="1595"/>
    <d v="2014-10-29T10:19:29"/>
    <n v="45.041666666598758"/>
  </r>
  <r>
    <x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6"/>
    <d v="2016-08-21T08:29:57"/>
    <n v="30"/>
  </r>
  <r>
    <x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.125"/>
    <n v="1"/>
    <s v="photography"/>
    <s v="places"/>
    <x v="1597"/>
    <d v="2015-05-27T16:00:58"/>
    <n v="60"/>
  </r>
  <r>
    <x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8"/>
    <d v="2016-03-09T12:56:16"/>
    <n v="29.958333333299379"/>
  </r>
  <r>
    <x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"/>
    <n v="40.777777777777779"/>
    <s v="photography"/>
    <s v="places"/>
    <x v="1599"/>
    <d v="2014-06-01T01:22:32"/>
    <n v="44.158657407395367"/>
  </r>
  <r>
    <x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.2492"/>
    <n v="48.325535714285714"/>
    <s v="music"/>
    <s v="rock"/>
    <x v="1600"/>
    <d v="2011-04-05T02:13:53"/>
    <n v="30"/>
  </r>
  <r>
    <x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.16666666666667"/>
    <n v="46.953125"/>
    <s v="music"/>
    <s v="rock"/>
    <x v="1601"/>
    <d v="2011-09-02T07:08:37"/>
    <n v="42.660682870300661"/>
  </r>
  <r>
    <x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.03299999999999"/>
    <n v="66.688666666666663"/>
    <s v="music"/>
    <s v="rock"/>
    <x v="1602"/>
    <d v="2011-11-29T04:04:19"/>
    <n v="60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.10714285714286"/>
    <n v="48.842857142857142"/>
    <s v="music"/>
    <s v="rock"/>
    <x v="1603"/>
    <d v="2012-02-06T20:17:15"/>
    <n v="39.958333333299379"/>
  </r>
  <r>
    <x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0.69333333333334"/>
    <n v="137.30909090909091"/>
    <s v="music"/>
    <s v="rock"/>
    <x v="1604"/>
    <d v="2011-07-23T00:18:33"/>
    <n v="9.2787847223007702"/>
  </r>
  <r>
    <x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.004125"/>
    <n v="87.829673913043479"/>
    <s v="music"/>
    <s v="rock"/>
    <x v="1605"/>
    <d v="2010-12-24T02:40:38"/>
    <n v="89.958333333393966"/>
  </r>
  <r>
    <x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.11000000000001"/>
    <n v="70.785365853658533"/>
    <s v="music"/>
    <s v="rock"/>
    <x v="1606"/>
    <d v="2012-05-24T19:24:11"/>
    <n v="21"/>
  </r>
  <r>
    <x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.25"/>
    <n v="52.826086956521742"/>
    <s v="music"/>
    <s v="rock"/>
    <x v="1607"/>
    <d v="2013-11-29T19:56:26"/>
    <n v="32.395532407397695"/>
  </r>
  <r>
    <x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.33333333333333"/>
    <n v="443.75"/>
    <s v="music"/>
    <s v="rock"/>
    <x v="1608"/>
    <d v="2011-09-10T00:01:49"/>
    <n v="53.332071759199607"/>
  </r>
  <r>
    <x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1.85000000000002"/>
    <n v="48.544642857142854"/>
    <s v="music"/>
    <s v="rock"/>
    <x v="1609"/>
    <d v="2012-11-15T22:11:50"/>
    <n v="30"/>
  </r>
  <r>
    <x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.125"/>
    <n v="37.074074074074076"/>
    <s v="music"/>
    <s v="rock"/>
    <x v="1610"/>
    <d v="2013-05-15T00:00:32"/>
    <n v="21"/>
  </r>
  <r>
    <x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.00000000000001"/>
    <n v="50"/>
    <s v="music"/>
    <s v="rock"/>
    <x v="1611"/>
    <d v="2012-12-03T20:59:44"/>
    <n v="30"/>
  </r>
  <r>
    <x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1.49999999999999"/>
    <n v="39.03846153846154"/>
    <s v="music"/>
    <s v="rock"/>
    <x v="1612"/>
    <d v="2012-06-22T01:40:02"/>
    <n v="30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2.69999999999999"/>
    <n v="66.688311688311686"/>
    <s v="music"/>
    <s v="rock"/>
    <x v="1613"/>
    <d v="2014-06-04T23:32:49"/>
    <n v="59.727210648095934"/>
  </r>
  <r>
    <x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.12500000000001"/>
    <n v="67.132352941176464"/>
    <s v="music"/>
    <s v="rock"/>
    <x v="1614"/>
    <d v="2011-10-29T01:13:16"/>
    <n v="45.041666666700621"/>
  </r>
  <r>
    <x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.2"/>
    <n v="66.369426751592357"/>
    <s v="music"/>
    <s v="rock"/>
    <x v="1615"/>
    <d v="2012-10-12T17:10:21"/>
    <n v="41.201145833401824"/>
  </r>
  <r>
    <x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5.85714285714286"/>
    <n v="64.620253164556956"/>
    <s v="music"/>
    <s v="rock"/>
    <x v="1616"/>
    <d v="2013-09-29T15:56:28"/>
    <n v="33.127453703702486"/>
  </r>
  <r>
    <x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.06666666666666"/>
    <n v="58.370370370370374"/>
    <s v="music"/>
    <s v="rock"/>
    <x v="1617"/>
    <d v="2013-01-27T15:42:15"/>
    <n v="40"/>
  </r>
  <r>
    <x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.33333333333331"/>
    <n v="86.956521739130437"/>
    <s v="music"/>
    <s v="rock"/>
    <x v="1618"/>
    <d v="2014-08-25T04:28:06"/>
    <n v="21"/>
  </r>
  <r>
    <x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2.99999999999999"/>
    <n v="66.470588235294116"/>
    <s v="music"/>
    <s v="rock"/>
    <x v="1619"/>
    <d v="2013-02-16T08:09:00"/>
    <n v="7"/>
  </r>
  <r>
    <x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.2"/>
    <n v="163.78378378378378"/>
    <s v="music"/>
    <s v="rock"/>
    <x v="1620"/>
    <d v="2012-04-04T14:33:35"/>
    <n v="53.559317129605915"/>
  </r>
  <r>
    <x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1.72463768115942"/>
    <n v="107.98461538461538"/>
    <s v="music"/>
    <s v="rock"/>
    <x v="1621"/>
    <d v="2014-11-07T07:04:34"/>
    <n v="40.037800925900228"/>
  </r>
  <r>
    <x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.06666666666666"/>
    <n v="42.111111111111114"/>
    <s v="music"/>
    <s v="rock"/>
    <x v="1622"/>
    <d v="2013-06-28T16:31:29"/>
    <n v="60"/>
  </r>
  <r>
    <x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s v="music"/>
    <s v="rock"/>
    <x v="1623"/>
    <d v="2012-11-30T08:48:55"/>
    <n v="40"/>
  </r>
  <r>
    <x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.33333333333331"/>
    <n v="112.01923076923077"/>
    <s v="music"/>
    <s v="rock"/>
    <x v="1624"/>
    <d v="2012-08-14T16:47:33"/>
    <n v="28"/>
  </r>
  <r>
    <x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.18750000000001"/>
    <n v="74.953703703703709"/>
    <s v="music"/>
    <s v="rock"/>
    <x v="1625"/>
    <d v="2013-11-01T20:21:07"/>
    <n v="30.041666666693345"/>
  </r>
  <r>
    <x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78947368421055"/>
    <s v="music"/>
    <s v="rock"/>
    <x v="1626"/>
    <d v="2012-10-23T16:58:09"/>
    <n v="33.500590277806623"/>
  </r>
  <r>
    <x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0.925"/>
    <n v="45.875"/>
    <s v="music"/>
    <s v="rock"/>
    <x v="1627"/>
    <d v="2014-05-15T17:41:22"/>
    <n v="33"/>
  </r>
  <r>
    <x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3.66666666666666"/>
    <n v="75.853658536585371"/>
    <s v="music"/>
    <s v="rock"/>
    <x v="1628"/>
    <d v="2014-01-06T20:48:53"/>
    <n v="45"/>
  </r>
  <r>
    <x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.25"/>
    <n v="84.206349206349202"/>
    <s v="music"/>
    <s v="rock"/>
    <x v="1629"/>
    <d v="2012-01-31T20:06:15"/>
    <n v="30.453298611100763"/>
  </r>
  <r>
    <x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5.91"/>
    <n v="117.22556390977444"/>
    <s v="music"/>
    <s v="rock"/>
    <x v="1630"/>
    <d v="2012-09-12T20:37:41"/>
    <n v="30"/>
  </r>
  <r>
    <x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1.62500000000001"/>
    <n v="86.489361702127653"/>
    <s v="music"/>
    <s v="rock"/>
    <x v="1631"/>
    <d v="2011-07-26T08:10:54"/>
    <n v="60"/>
  </r>
  <r>
    <x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379310344828"/>
    <s v="music"/>
    <s v="rock"/>
    <x v="1632"/>
    <d v="2011-12-19T21:12:36"/>
    <n v="27.324583333298506"/>
  </r>
  <r>
    <x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0.49999999999999"/>
    <n v="62.8125"/>
    <s v="music"/>
    <s v="rock"/>
    <x v="1633"/>
    <d v="2011-04-25T04:33:21"/>
    <n v="38.059479166695382"/>
  </r>
  <r>
    <x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.29999999999998"/>
    <n v="67.729729729729726"/>
    <s v="music"/>
    <s v="rock"/>
    <x v="1634"/>
    <d v="2016-05-12T20:51:01"/>
    <n v="60"/>
  </r>
  <r>
    <x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3.55555555555556"/>
    <n v="53.5632183908046"/>
    <s v="music"/>
    <s v="rock"/>
    <x v="1635"/>
    <d v="2011-04-30T02:04:48"/>
    <n v="43.08000000010361"/>
  </r>
  <r>
    <x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3.8"/>
    <n v="34.6"/>
    <s v="music"/>
    <s v="rock"/>
    <x v="1636"/>
    <d v="2009-11-05T18:02:20"/>
    <n v="56.233796296299261"/>
  </r>
  <r>
    <x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88888888888886"/>
    <s v="music"/>
    <s v="rock"/>
    <x v="1637"/>
    <d v="2013-01-14T16:29:28"/>
    <n v="45.205231481500959"/>
  </r>
  <r>
    <x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36842105263165"/>
    <s v="music"/>
    <s v="rock"/>
    <x v="1638"/>
    <d v="2012-02-02T15:39:25"/>
    <n v="30"/>
  </r>
  <r>
    <x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69.86"/>
    <n v="39.967058823529413"/>
    <s v="music"/>
    <s v="rock"/>
    <x v="1639"/>
    <d v="2010-07-20T05:32:35"/>
    <n v="13.851678240702313"/>
  </r>
  <r>
    <x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.4"/>
    <n v="97.5"/>
    <s v="music"/>
    <s v="pop"/>
    <x v="1640"/>
    <d v="2014-11-19T14:19:04"/>
    <n v="30"/>
  </r>
  <r>
    <x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57142857142854"/>
    <s v="music"/>
    <s v="pop"/>
    <x v="1641"/>
    <d v="2011-05-25T00:35:27"/>
    <n v="20"/>
  </r>
  <r>
    <x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4.70000000000002"/>
    <n v="168.51351351351352"/>
    <s v="music"/>
    <s v="pop"/>
    <x v="1642"/>
    <d v="2012-08-25T19:46:52"/>
    <n v="30"/>
  </r>
  <r>
    <x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09.5"/>
    <n v="85.546875"/>
    <s v="music"/>
    <s v="pop"/>
    <x v="1643"/>
    <d v="2012-09-23T01:26:00"/>
    <n v="60.041666666700621"/>
  </r>
  <r>
    <x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0.80000000000001"/>
    <n v="554"/>
    <s v="music"/>
    <s v="pop"/>
    <x v="1644"/>
    <d v="2013-09-04T14:49:00"/>
    <n v="14"/>
  </r>
  <r>
    <x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.2"/>
    <n v="26.554216867469879"/>
    <s v="music"/>
    <s v="pop"/>
    <x v="1645"/>
    <d v="2014-07-13T10:48:23"/>
    <n v="32.307372685201699"/>
  </r>
  <r>
    <x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4.71999999999998"/>
    <n v="113.82608695652173"/>
    <s v="music"/>
    <s v="pop"/>
    <x v="1646"/>
    <d v="2012-05-10T09:49:37"/>
    <n v="30"/>
  </r>
  <r>
    <x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.26086956521738"/>
    <n v="32.011111111111113"/>
    <s v="music"/>
    <s v="pop"/>
    <x v="1647"/>
    <d v="2011-02-18T16:54:42"/>
    <n v="29.958333333299379"/>
  </r>
  <r>
    <x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0.58763157894737"/>
    <n v="47.189259259259259"/>
    <s v="music"/>
    <s v="pop"/>
    <x v="1648"/>
    <d v="2014-04-08T16:25:55"/>
    <n v="45"/>
  </r>
  <r>
    <x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1.55000000000001"/>
    <n v="88.46875"/>
    <s v="music"/>
    <s v="pop"/>
    <x v="1649"/>
    <d v="2013-09-09T10:27:17"/>
    <n v="30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0.75"/>
    <n v="100.75"/>
    <s v="music"/>
    <s v="pop"/>
    <x v="1650"/>
    <d v="2011-03-23T21:37:00"/>
    <n v="33.39027777780575"/>
  </r>
  <r>
    <x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0.66666666666666"/>
    <n v="64.714285714285708"/>
    <s v="music"/>
    <s v="pop"/>
    <x v="1651"/>
    <d v="2013-10-25T11:49:53"/>
    <n v="30.041666666700621"/>
  </r>
  <r>
    <x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.2304"/>
    <n v="51.854285714285716"/>
    <s v="music"/>
    <s v="pop"/>
    <x v="1652"/>
    <d v="2011-03-24T20:01:36"/>
    <n v="31"/>
  </r>
  <r>
    <x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19.90909090909089"/>
    <n v="38.794117647058826"/>
    <s v="music"/>
    <s v="pop"/>
    <x v="1653"/>
    <d v="2012-03-19T21:22:40"/>
    <n v="30"/>
  </r>
  <r>
    <x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2.86666666666667"/>
    <n v="44.645833333333336"/>
    <s v="music"/>
    <s v="pop"/>
    <x v="1654"/>
    <d v="2012-03-06T19:00:20"/>
    <n v="29.958333333401242"/>
  </r>
  <r>
    <x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.33493333333334"/>
    <n v="156.77333333333334"/>
    <s v="music"/>
    <s v="pop"/>
    <x v="1655"/>
    <d v="2012-11-13T22:17:32"/>
    <n v="30"/>
  </r>
  <r>
    <x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4.93380000000001"/>
    <n v="118.70339366515837"/>
    <s v="music"/>
    <s v="pop"/>
    <x v="1656"/>
    <d v="2012-04-24T18:46:08"/>
    <n v="30"/>
  </r>
  <r>
    <x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.23333333333335"/>
    <n v="74.149532710280369"/>
    <s v="music"/>
    <s v="pop"/>
    <x v="1657"/>
    <d v="2012-11-10T05:19:27"/>
    <n v="38.375381944497349"/>
  </r>
  <r>
    <x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2.79999999999998"/>
    <n v="12.533333333333333"/>
    <s v="music"/>
    <s v="pop"/>
    <x v="1658"/>
    <d v="2013-11-18T21:55:21"/>
    <n v="28.586562500000582"/>
  </r>
  <r>
    <x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3.75"/>
    <n v="27.861111111111111"/>
    <s v="music"/>
    <s v="pop"/>
    <x v="1659"/>
    <d v="2016-03-30T16:39:10"/>
    <n v="31.222106481502124"/>
  </r>
  <r>
    <x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2.50632911392405"/>
    <n v="80.178217821782184"/>
    <s v="music"/>
    <s v="pop"/>
    <x v="1660"/>
    <d v="2015-12-05T23:57:11"/>
    <n v="42.876956018502824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2.6375"/>
    <n v="132.43548387096774"/>
    <s v="music"/>
    <s v="pop"/>
    <x v="1661"/>
    <d v="2011-11-01T04:45:36"/>
    <n v="60.041666666700621"/>
  </r>
  <r>
    <x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s v="music"/>
    <s v="pop"/>
    <x v="1662"/>
    <d v="2015-01-02T00:31:47"/>
    <n v="30"/>
  </r>
  <r>
    <x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.40879999999999"/>
    <n v="34.384494382022467"/>
    <s v="music"/>
    <s v="pop"/>
    <x v="1663"/>
    <d v="2012-01-31T18:16:58"/>
    <n v="44.404189814806159"/>
  </r>
  <r>
    <x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.45714285714286"/>
    <n v="44.956989247311824"/>
    <s v="music"/>
    <s v="pop"/>
    <x v="1664"/>
    <d v="2011-01-21T15:35:13"/>
    <n v="31.475543981498049"/>
  </r>
  <r>
    <x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0.88"/>
    <n v="41.04081632653061"/>
    <s v="music"/>
    <s v="pop"/>
    <x v="1665"/>
    <d v="2013-02-26T06:04:33"/>
    <n v="29.958333333401242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6.85294117647059"/>
    <n v="52.597560975609753"/>
    <s v="music"/>
    <s v="pop"/>
    <x v="1666"/>
    <d v="2014-02-12T01:41:38"/>
    <n v="27.220393518502533"/>
  </r>
  <r>
    <x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2.6375"/>
    <n v="70.784482758620683"/>
    <s v="music"/>
    <s v="pop"/>
    <x v="1667"/>
    <d v="2011-10-29T03:35:39"/>
    <n v="30.041666666693345"/>
  </r>
  <r>
    <x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39.75"/>
    <n v="53.75"/>
    <s v="music"/>
    <s v="pop"/>
    <x v="1668"/>
    <d v="2016-04-01T21:14:36"/>
    <n v="60"/>
  </r>
  <r>
    <x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2.60000000000001"/>
    <n v="44.608695652173914"/>
    <s v="music"/>
    <s v="pop"/>
    <x v="1669"/>
    <d v="2010-05-15T22:19:59"/>
    <n v="50.236122685200826"/>
  </r>
  <r>
    <x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0.67349999999999"/>
    <n v="26.148961038961041"/>
    <s v="music"/>
    <s v="pop"/>
    <x v="1670"/>
    <d v="2016-07-02T13:03:34"/>
    <n v="30"/>
  </r>
  <r>
    <x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2.94117647058823"/>
    <n v="39.183673469387756"/>
    <s v="music"/>
    <s v="pop"/>
    <x v="1671"/>
    <d v="2012-05-05T15:45:30"/>
    <n v="30"/>
  </r>
  <r>
    <x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.09523809523807"/>
    <n v="45.593220338983052"/>
    <s v="music"/>
    <s v="pop"/>
    <x v="1672"/>
    <d v="2015-02-04T21:04:52"/>
    <n v="30"/>
  </r>
  <r>
    <x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1.7"/>
    <n v="89.247787610619469"/>
    <s v="music"/>
    <s v="pop"/>
    <x v="1673"/>
    <d v="2016-07-18T14:31:46"/>
    <n v="30.685578703705687"/>
  </r>
  <r>
    <x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.416"/>
    <n v="40.416470588235299"/>
    <s v="music"/>
    <s v="pop"/>
    <x v="1674"/>
    <d v="2011-09-16T17:35:40"/>
    <n v="30.185648148093605"/>
  </r>
  <r>
    <x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.33333333333333"/>
    <n v="82.38095238095238"/>
    <s v="music"/>
    <s v="pop"/>
    <x v="1675"/>
    <d v="2012-03-05T17:25:47"/>
    <n v="46.43973379630188"/>
  </r>
  <r>
    <x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1.66666666666667"/>
    <n v="159.52380952380952"/>
    <s v="music"/>
    <s v="pop"/>
    <x v="1676"/>
    <d v="2016-02-16T09:46:16"/>
    <n v="59.842175925994525"/>
  </r>
  <r>
    <x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.39999999999999"/>
    <n v="36.244897959183675"/>
    <s v="music"/>
    <s v="pop"/>
    <x v="1677"/>
    <d v="2014-01-23T20:31:11"/>
    <n v="14"/>
  </r>
  <r>
    <x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s v="music"/>
    <s v="pop"/>
    <x v="1678"/>
    <d v="2011-06-29T01:39:05"/>
    <n v="23"/>
  </r>
  <r>
    <x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7.5"/>
    <n v="47"/>
    <s v="music"/>
    <s v="pop"/>
    <x v="1679"/>
    <d v="2014-06-12T18:11:07"/>
    <n v="30"/>
  </r>
  <r>
    <x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.42212307692309"/>
    <n v="74.575090497737563"/>
    <s v="music"/>
    <s v="faith"/>
    <x v="1680"/>
    <d v="2017-02-08T02:54:44"/>
    <n v="48.96199074069591"/>
  </r>
  <r>
    <x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s v="music"/>
    <s v="faith"/>
    <x v="1681"/>
    <d v="2017-02-13T05:07:40"/>
    <n v="59.958333333299379"/>
  </r>
  <r>
    <x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1.714285714285715"/>
    <n v="76"/>
    <s v="music"/>
    <s v="faith"/>
    <x v="1682"/>
    <d v="2017-03-14T18:45:38"/>
    <n v="24"/>
  </r>
  <r>
    <x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.125"/>
    <n v="86.43564356435644"/>
    <s v="music"/>
    <s v="faith"/>
    <x v="1683"/>
    <d v="2017-02-17T19:34:01"/>
    <n v="27.958333333401242"/>
  </r>
  <r>
    <x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2.85714285714285"/>
    <n v="24"/>
    <s v="music"/>
    <s v="faith"/>
    <x v="1684"/>
    <d v="2017-02-22T06:00:23"/>
    <n v="29.958333333299379"/>
  </r>
  <r>
    <x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.36"/>
    <n v="18"/>
    <s v="music"/>
    <s v="faith"/>
    <x v="1685"/>
    <d v="2017-02-26T20:15:19"/>
    <n v="59.958333333299379"/>
  </r>
  <r>
    <x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.25"/>
    <n v="80.128205128205124"/>
    <s v="music"/>
    <s v="faith"/>
    <x v="1686"/>
    <d v="2017-03-08T01:07:25"/>
    <n v="33.79693287039845"/>
  </r>
  <r>
    <x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.3"/>
    <n v="253.14285714285714"/>
    <s v="music"/>
    <s v="faith"/>
    <x v="1687"/>
    <d v="2017-03-10T12:49:54"/>
    <n v="29.958333333299379"/>
  </r>
  <r>
    <x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2857142857142"/>
    <s v="music"/>
    <s v="faith"/>
    <x v="1688"/>
    <d v="2017-02-14T22:37:10"/>
    <n v="29.958333333299379"/>
  </r>
  <r>
    <x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.4"/>
    <n v="57.727272727272727"/>
    <s v="music"/>
    <s v="faith"/>
    <x v="1689"/>
    <d v="2017-03-07T10:20:42"/>
    <n v="29.958333333299379"/>
  </r>
  <r>
    <x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.473333333333329"/>
    <n v="264.26315789473682"/>
    <s v="music"/>
    <s v="faith"/>
    <x v="1690"/>
    <d v="2017-03-01T16:50:08"/>
    <n v="32.340185185203154"/>
  </r>
  <r>
    <x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7.8"/>
    <n v="159.33333333333334"/>
    <s v="music"/>
    <s v="faith"/>
    <x v="1691"/>
    <d v="2017-02-22T03:37:47"/>
    <n v="32.848067129700212"/>
  </r>
  <r>
    <x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9"/>
    <n v="35"/>
    <s v="music"/>
    <s v="faith"/>
    <x v="1692"/>
    <d v="2017-03-09T22:05:12"/>
    <n v="30.913055555502069"/>
  </r>
  <r>
    <x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.05"/>
    <n v="5"/>
    <s v="music"/>
    <s v="faith"/>
    <x v="1693"/>
    <d v="2017-02-25T16:04:34"/>
    <n v="29.521828703698702"/>
  </r>
  <r>
    <x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1.708333333333334"/>
    <n v="61.086956521739133"/>
    <s v="music"/>
    <s v="faith"/>
    <x v="1694"/>
    <d v="2017-03-07T00:45:14"/>
    <n v="34.010254629698466"/>
  </r>
  <r>
    <x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s v="music"/>
    <s v="faith"/>
    <x v="1695"/>
    <d v="2017-03-02T01:40:11"/>
    <n v="29.958333333299379"/>
  </r>
  <r>
    <x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.208000000000002"/>
    <n v="114.81818181818181"/>
    <s v="music"/>
    <s v="faith"/>
    <x v="1696"/>
    <d v="2017-03-11T00:47:28"/>
    <n v="29.958333333299379"/>
  </r>
  <r>
    <x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s v="music"/>
    <s v="faith"/>
    <x v="1697"/>
    <d v="2017-03-02T04:59:20"/>
    <n v="23.940046296294895"/>
  </r>
  <r>
    <x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5"/>
    <n v="54"/>
    <s v="music"/>
    <s v="faith"/>
    <x v="1698"/>
    <d v="2017-03-12T20:44:05"/>
    <n v="30"/>
  </r>
  <r>
    <x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.06"/>
    <n v="65.974683544303801"/>
    <s v="music"/>
    <s v="faith"/>
    <x v="1699"/>
    <d v="2017-03-02T01:43:10"/>
    <n v="30.095023148198379"/>
  </r>
  <r>
    <x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.19801980198019803"/>
    <n v="5"/>
    <s v="music"/>
    <s v="faith"/>
    <x v="1700"/>
    <d v="2014-12-16T15:56:45"/>
    <n v="30"/>
  </r>
  <r>
    <x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6E-3"/>
    <n v="1"/>
    <s v="music"/>
    <s v="faith"/>
    <x v="1701"/>
    <d v="2015-02-28T20:52:30"/>
    <n v="29.958333333299379"/>
  </r>
  <r>
    <x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"/>
    <n v="25.5"/>
    <s v="music"/>
    <s v="faith"/>
    <x v="1702"/>
    <d v="2015-07-02T06:45:37"/>
    <n v="60"/>
  </r>
  <r>
    <x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.100000000000009"/>
    <n v="118.36363636363636"/>
    <s v="music"/>
    <s v="faith"/>
    <x v="1703"/>
    <d v="2015-01-17T03:21:13"/>
    <n v="30"/>
  </r>
  <r>
    <x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s v="music"/>
    <s v="faith"/>
    <x v="1704"/>
    <d v="2015-08-29T00:24:06"/>
    <n v="11.649930555598985"/>
  </r>
  <r>
    <x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s v="music"/>
    <s v="faith"/>
    <x v="1705"/>
    <d v="2015-06-24T07:21:12"/>
    <n v="60"/>
  </r>
  <r>
    <x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"/>
    <n v="54.111111111111114"/>
    <s v="music"/>
    <s v="faith"/>
    <x v="1706"/>
    <d v="2016-02-27T17:18:15"/>
    <n v="29.958333333401242"/>
  </r>
  <r>
    <x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s v="music"/>
    <s v="faith"/>
    <x v="1707"/>
    <d v="2016-03-22T20:48:26"/>
    <n v="40"/>
  </r>
  <r>
    <x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68"/>
    <n v="21.25"/>
    <s v="music"/>
    <s v="faith"/>
    <x v="1708"/>
    <d v="2014-07-21T13:31:54"/>
    <n v="41.25493055559491"/>
  </r>
  <r>
    <x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0.67999999999999994"/>
    <n v="34"/>
    <s v="music"/>
    <s v="faith"/>
    <x v="1709"/>
    <d v="2015-12-03T14:11:28"/>
    <n v="45.950370370403107"/>
  </r>
  <r>
    <x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0.5"/>
    <n v="525"/>
    <s v="music"/>
    <s v="faith"/>
    <x v="1710"/>
    <d v="2014-08-01T15:30:34"/>
    <n v="31"/>
  </r>
  <r>
    <x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s v="music"/>
    <s v="faith"/>
    <x v="1711"/>
    <d v="2015-05-01T21:55:53"/>
    <n v="60"/>
  </r>
  <r>
    <x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7"/>
    <n v="50"/>
    <s v="music"/>
    <s v="faith"/>
    <x v="1712"/>
    <d v="2014-09-05T19:13:32"/>
    <n v="30"/>
  </r>
  <r>
    <x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0000000000003"/>
    <n v="115.70588235294117"/>
    <s v="music"/>
    <s v="faith"/>
    <x v="1713"/>
    <d v="2015-04-01T22:02:41"/>
    <n v="30"/>
  </r>
  <r>
    <x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.22"/>
    <n v="5.5"/>
    <s v="music"/>
    <s v="faith"/>
    <x v="1714"/>
    <d v="2015-03-01T05:13:05"/>
    <n v="29.922858796395303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5"/>
    <n v="50"/>
    <s v="music"/>
    <s v="faith"/>
    <x v="1715"/>
    <d v="2016-10-30T13:51:39"/>
    <n v="40.041666666700621"/>
  </r>
  <r>
    <x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2.725880551301685"/>
    <n v="34.024390243902438"/>
    <s v="music"/>
    <s v="faith"/>
    <x v="1716"/>
    <d v="2016-03-31T23:33:58"/>
    <n v="20.184745370403107"/>
  </r>
  <r>
    <x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.2142857142857143"/>
    <n v="37.5"/>
    <s v="music"/>
    <s v="faith"/>
    <x v="1717"/>
    <d v="2016-03-31T14:39:09"/>
    <n v="43.597118055600731"/>
  </r>
  <r>
    <x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0.87500000000000011"/>
    <n v="11.666666666666666"/>
    <s v="music"/>
    <s v="faith"/>
    <x v="1718"/>
    <d v="2014-08-18T12:49:51"/>
    <n v="30"/>
  </r>
  <r>
    <x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"/>
    <n v="28.125"/>
    <s v="music"/>
    <s v="faith"/>
    <x v="1719"/>
    <d v="2014-10-10T18:47:51"/>
    <n v="30.041666666598758"/>
  </r>
  <r>
    <x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s v="music"/>
    <s v="faith"/>
    <x v="1720"/>
    <d v="2015-11-11T11:04:23"/>
    <n v="30"/>
  </r>
  <r>
    <x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2"/>
    <n v="1"/>
    <s v="music"/>
    <s v="faith"/>
    <x v="1721"/>
    <d v="2016-02-25T23:03:49"/>
    <n v="37.045960648101754"/>
  </r>
  <r>
    <x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"/>
    <n v="216.66666666666666"/>
    <s v="music"/>
    <s v="faith"/>
    <x v="1722"/>
    <d v="2015-05-05T19:48:35"/>
    <n v="56.424594907402934"/>
  </r>
  <r>
    <x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0.58333333333333337"/>
    <n v="8.75"/>
    <s v="music"/>
    <s v="faith"/>
    <x v="1723"/>
    <d v="2014-09-30T22:22:42"/>
    <n v="30"/>
  </r>
  <r>
    <x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.181818181818182"/>
    <n v="62.222222222222221"/>
    <s v="music"/>
    <s v="faith"/>
    <x v="1724"/>
    <d v="2014-07-25T23:14:09"/>
    <n v="30"/>
  </r>
  <r>
    <x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3.784615384615385"/>
    <n v="137.25"/>
    <s v="music"/>
    <s v="faith"/>
    <x v="1725"/>
    <d v="2014-05-29T22:04:24"/>
    <n v="29"/>
  </r>
  <r>
    <x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3E-2"/>
    <n v="1"/>
    <s v="music"/>
    <s v="faith"/>
    <x v="1726"/>
    <d v="2015-02-09T22:16:17"/>
    <n v="54.53035879629897"/>
  </r>
  <r>
    <x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.400000000000006"/>
    <n v="122.14285714285714"/>
    <s v="music"/>
    <s v="faith"/>
    <x v="1727"/>
    <d v="2015-09-21T15:01:14"/>
    <n v="30"/>
  </r>
  <r>
    <x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s v="music"/>
    <s v="faith"/>
    <x v="1728"/>
    <d v="2016-04-11T01:15:06"/>
    <n v="60"/>
  </r>
  <r>
    <x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s v="music"/>
    <s v="faith"/>
    <x v="1729"/>
    <d v="2015-09-25T02:06:23"/>
    <n v="30"/>
  </r>
  <r>
    <x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s v="music"/>
    <s v="faith"/>
    <x v="1730"/>
    <d v="2015-05-28T21:45:52"/>
    <n v="13.718148148196633"/>
  </r>
  <r>
    <x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s v="music"/>
    <s v="faith"/>
    <x v="1731"/>
    <d v="2015-11-17T16:24:41"/>
    <n v="59.524525462999009"/>
  </r>
  <r>
    <x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s v="music"/>
    <s v="faith"/>
    <x v="1732"/>
    <d v="2016-09-01T16:12:54"/>
    <n v="12.220208333295886"/>
  </r>
  <r>
    <x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2"/>
    <n v="1"/>
    <s v="music"/>
    <s v="faith"/>
    <x v="1733"/>
    <d v="2015-04-08T00:52:36"/>
    <n v="30"/>
  </r>
  <r>
    <x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s v="music"/>
    <s v="faith"/>
    <x v="1734"/>
    <d v="2016-07-08T19:32:25"/>
    <n v="30"/>
  </r>
  <r>
    <x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0.73333333333333328"/>
    <n v="22"/>
    <s v="music"/>
    <s v="faith"/>
    <x v="1735"/>
    <d v="2015-10-09T20:40:33"/>
    <n v="30.041666666598758"/>
  </r>
  <r>
    <x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.25"/>
    <n v="56.666666666666664"/>
    <s v="music"/>
    <s v="faith"/>
    <x v="1736"/>
    <d v="2015-06-20T22:46:32"/>
    <n v="30"/>
  </r>
  <r>
    <x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.4"/>
    <n v="20"/>
    <s v="music"/>
    <s v="faith"/>
    <x v="1737"/>
    <d v="2014-09-02T20:59:02"/>
    <n v="30"/>
  </r>
  <r>
    <x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.1"/>
    <n v="1"/>
    <s v="music"/>
    <s v="faith"/>
    <x v="1738"/>
    <d v="2016-03-06T20:58:52"/>
    <n v="58.958333333204791"/>
  </r>
  <r>
    <x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s v="music"/>
    <s v="faith"/>
    <x v="1739"/>
    <d v="2015-06-16T19:37:02"/>
    <n v="30"/>
  </r>
  <r>
    <x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0.83333333333334"/>
    <n v="25.576923076923077"/>
    <s v="photography"/>
    <s v="photobooks"/>
    <x v="1740"/>
    <d v="2015-04-26T15:04:31"/>
    <n v="45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8.74999999999999"/>
    <n v="63.970588235294116"/>
    <s v="photography"/>
    <s v="photobooks"/>
    <x v="1741"/>
    <d v="2016-12-06T21:02:50"/>
    <n v="31.998032407398568"/>
  </r>
  <r>
    <x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.41666666666667"/>
    <n v="89.925373134328353"/>
    <s v="photography"/>
    <s v="photobooks"/>
    <x v="1742"/>
    <d v="2016-08-04T22:12:55"/>
    <n v="22.240335648100881"/>
  </r>
  <r>
    <x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.45454545454545"/>
    <n v="93.071428571428569"/>
    <s v="photography"/>
    <s v="photobooks"/>
    <x v="1743"/>
    <d v="2015-01-22T14:31:17"/>
    <n v="44.958333333299379"/>
  </r>
  <r>
    <x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.01428571428571"/>
    <n v="89.674157303370791"/>
    <s v="photography"/>
    <s v="photobooks"/>
    <x v="1744"/>
    <d v="2016-11-16T06:13:58"/>
    <n v="35.823634259199025"/>
  </r>
  <r>
    <x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.10000000000002"/>
    <n v="207.61682242990653"/>
    <s v="photography"/>
    <s v="photobooks"/>
    <x v="1745"/>
    <d v="2016-10-25T04:14:27"/>
    <n v="29.906631944402761"/>
  </r>
  <r>
    <x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4.95555555555556"/>
    <n v="59.408805031446541"/>
    <s v="photography"/>
    <s v="photobooks"/>
    <x v="1746"/>
    <d v="2015-10-15T10:27:10"/>
    <n v="29.189467592601432"/>
  </r>
  <r>
    <x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29.94800000000001"/>
    <n v="358.97237569060775"/>
    <s v="photography"/>
    <s v="photobooks"/>
    <x v="1747"/>
    <d v="2015-08-03T22:49:03"/>
    <n v="30"/>
  </r>
  <r>
    <x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.48756218905473"/>
    <n v="94.736641221374043"/>
    <s v="photography"/>
    <s v="photobooks"/>
    <x v="1748"/>
    <d v="2017-01-23T23:25:21"/>
    <n v="36.815729166701203"/>
  </r>
  <r>
    <x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1.62"/>
    <n v="80.647999999999996"/>
    <s v="photography"/>
    <s v="photobooks"/>
    <x v="1749"/>
    <d v="2016-03-25T20:05:04"/>
    <n v="25"/>
  </r>
  <r>
    <x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2.89999999999999"/>
    <n v="168.68852459016392"/>
    <s v="photography"/>
    <s v="photobooks"/>
    <x v="1750"/>
    <d v="2015-02-17T18:45:23"/>
    <n v="29.958333333299379"/>
  </r>
  <r>
    <x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.16666666666663"/>
    <n v="34.68888888888889"/>
    <s v="photography"/>
    <s v="photobooks"/>
    <x v="1751"/>
    <d v="2016-09-14T06:04:42"/>
    <n v="30"/>
  </r>
  <r>
    <x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s v="photobooks"/>
    <x v="1752"/>
    <d v="2016-02-20T17:59:28"/>
    <n v="29.958333333401242"/>
  </r>
  <r>
    <x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0.52941176470587"/>
    <n v="104.38888888888889"/>
    <s v="photography"/>
    <s v="photobooks"/>
    <x v="1753"/>
    <d v="2015-03-04T21:02:33"/>
    <n v="29.958333333393966"/>
  </r>
  <r>
    <x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4"/>
    <d v="2015-09-05T18:56:01"/>
    <n v="30"/>
  </r>
  <r>
    <x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2.82909090909091"/>
    <n v="47.13"/>
    <s v="photography"/>
    <s v="photobooks"/>
    <x v="1755"/>
    <d v="2016-07-20T04:01:09"/>
    <n v="40"/>
  </r>
  <r>
    <x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5.99999999999999"/>
    <n v="414.28571428571428"/>
    <s v="photography"/>
    <s v="photobooks"/>
    <x v="1756"/>
    <d v="2016-12-29T19:51:23"/>
    <n v="29.984456018595665"/>
  </r>
  <r>
    <x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4.7"/>
    <n v="42.481481481481481"/>
    <s v="photography"/>
    <s v="photobooks"/>
    <x v="1757"/>
    <d v="2016-05-15T22:56:32"/>
    <n v="60"/>
  </r>
  <r>
    <x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6.60000000000001"/>
    <n v="108.77551020408163"/>
    <s v="photography"/>
    <s v="photobooks"/>
    <x v="1758"/>
    <d v="2015-03-05T19:53:49"/>
    <n v="19.958333333299379"/>
  </r>
  <r>
    <x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.44"/>
    <n v="81.098039215686271"/>
    <s v="photography"/>
    <s v="photobooks"/>
    <x v="1759"/>
    <d v="2016-02-05T16:08:33"/>
    <n v="20"/>
  </r>
  <r>
    <x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66666666666664"/>
    <s v="photography"/>
    <s v="photobooks"/>
    <x v="1760"/>
    <d v="2015-07-24T13:37:40"/>
    <n v="50"/>
  </r>
  <r>
    <x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1"/>
    <d v="2016-02-10T23:34:05"/>
    <n v="30"/>
  </r>
  <r>
    <x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1.90833333333333"/>
    <n v="103.63559322033899"/>
    <s v="photography"/>
    <s v="photobooks"/>
    <x v="1762"/>
    <d v="2016-09-23T20:50:40"/>
    <n v="30"/>
  </r>
  <r>
    <x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19.600000000000001"/>
    <n v="55.282051282051285"/>
    <s v="photography"/>
    <s v="photobooks"/>
    <x v="1763"/>
    <d v="2014-07-05T11:39:39"/>
    <n v="29"/>
  </r>
  <r>
    <x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.467839999999995"/>
    <n v="72.16970873786407"/>
    <s v="photography"/>
    <s v="photobooks"/>
    <x v="1764"/>
    <d v="2014-07-14T23:31:52"/>
    <n v="30"/>
  </r>
  <r>
    <x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5"/>
    <d v="2014-08-04T20:38:08"/>
    <n v="21"/>
  </r>
  <r>
    <x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5.72"/>
    <n v="58.615384615384613"/>
    <s v="photography"/>
    <s v="photobooks"/>
    <x v="1766"/>
    <d v="2014-07-04T15:48:04"/>
    <n v="30"/>
  </r>
  <r>
    <x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"/>
    <n v="12.466666666666667"/>
    <s v="photography"/>
    <s v="photobooks"/>
    <x v="1767"/>
    <d v="2014-07-29T13:27:24"/>
    <n v="60"/>
  </r>
  <r>
    <x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000000000001"/>
    <n v="49.136363636363633"/>
    <s v="photography"/>
    <s v="photobooks"/>
    <x v="1768"/>
    <d v="2014-12-14T19:39:19"/>
    <n v="30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6.51428571428572"/>
    <n v="150.5"/>
    <s v="photography"/>
    <s v="photobooks"/>
    <x v="1769"/>
    <d v="2014-09-09T18:43:14"/>
    <n v="35"/>
  </r>
  <r>
    <x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.30952380952381"/>
    <n v="35.799999999999997"/>
    <s v="photography"/>
    <s v="photobooks"/>
    <x v="1770"/>
    <d v="2014-09-23T23:30:40"/>
    <n v="30"/>
  </r>
  <r>
    <x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5.6"/>
    <n v="45.157894736842103"/>
    <s v="photography"/>
    <s v="photobooks"/>
    <x v="1771"/>
    <d v="2014-05-07T17:13:56"/>
    <n v="60"/>
  </r>
  <r>
    <x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7"/>
    <n v="98.78947368421052"/>
    <s v="photography"/>
    <s v="photobooks"/>
    <x v="1772"/>
    <d v="2014-12-05T18:14:58"/>
    <n v="45"/>
  </r>
  <r>
    <x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5.92"/>
    <n v="88.307692307692307"/>
    <s v="photography"/>
    <s v="photobooks"/>
    <x v="1773"/>
    <d v="2014-10-18T05:14:52"/>
    <n v="42.405648148196633"/>
  </r>
  <r>
    <x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.101538461538468"/>
    <n v="170.62903225806451"/>
    <s v="photography"/>
    <s v="photobooks"/>
    <x v="1774"/>
    <d v="2014-09-09T23:26:00"/>
    <n v="45"/>
  </r>
  <r>
    <x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"/>
    <n v="83.75"/>
    <s v="photography"/>
    <s v="photobooks"/>
    <x v="1775"/>
    <d v="2014-09-23T22:57:51"/>
    <n v="36"/>
  </r>
  <r>
    <x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3.5625"/>
    <n v="65.099999999999994"/>
    <s v="photography"/>
    <s v="photobooks"/>
    <x v="1776"/>
    <d v="2015-01-21T08:34:13"/>
    <n v="30"/>
  </r>
  <r>
    <x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2"/>
    <n v="66.333333333333329"/>
    <s v="photography"/>
    <s v="photobooks"/>
    <x v="1777"/>
    <d v="2015-02-10T20:43:15"/>
    <n v="44.958333333401242"/>
  </r>
  <r>
    <x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.236363636363642"/>
    <n v="104.89473684210526"/>
    <s v="photography"/>
    <s v="photobooks"/>
    <x v="1778"/>
    <d v="2016-08-03T16:36:20"/>
    <n v="30"/>
  </r>
  <r>
    <x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39.743333333333339"/>
    <n v="78.440789473684205"/>
    <s v="photography"/>
    <s v="photobooks"/>
    <x v="1779"/>
    <d v="2016-05-03T14:25:10"/>
    <n v="60"/>
  </r>
  <r>
    <x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5.763636363636365"/>
    <n v="59.041666666666664"/>
    <s v="photography"/>
    <s v="photobooks"/>
    <x v="1780"/>
    <d v="2016-08-15T14:49:05"/>
    <n v="31"/>
  </r>
  <r>
    <x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.491428571428573"/>
    <n v="71.34210526315789"/>
    <s v="photography"/>
    <s v="photobooks"/>
    <x v="1781"/>
    <d v="2016-01-19T13:48:09"/>
    <n v="33"/>
  </r>
  <r>
    <x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3.692499999999999"/>
    <n v="51.227027027027027"/>
    <s v="photography"/>
    <s v="photobooks"/>
    <x v="1782"/>
    <d v="2015-04-21T22:47:58"/>
    <n v="30"/>
  </r>
  <r>
    <x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39.76"/>
    <n v="60.242424242424242"/>
    <s v="photography"/>
    <s v="photobooks"/>
    <x v="1783"/>
    <d v="2014-12-30T15:44:00"/>
    <n v="31.486805555505271"/>
  </r>
  <r>
    <x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.220833333333331"/>
    <n v="44.935185185185183"/>
    <s v="photography"/>
    <s v="photobooks"/>
    <x v="1784"/>
    <d v="2014-09-15T03:14:15"/>
    <n v="30.865104166703532"/>
  </r>
  <r>
    <x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7.631578947368418"/>
    <n v="31.206896551724139"/>
    <s v="photography"/>
    <s v="photobooks"/>
    <x v="1785"/>
    <d v="2014-11-15T13:12:57"/>
    <n v="30"/>
  </r>
  <r>
    <x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.329999999999998"/>
    <n v="63.875"/>
    <s v="photography"/>
    <s v="photobooks"/>
    <x v="1786"/>
    <d v="2015-03-05T15:43:57"/>
    <n v="29.958333333401242"/>
  </r>
  <r>
    <x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"/>
    <n v="19"/>
    <s v="photography"/>
    <s v="photobooks"/>
    <x v="1787"/>
    <d v="2014-10-01T22:45:42"/>
    <n v="30"/>
  </r>
  <r>
    <x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0.5"/>
    <n v="10"/>
    <s v="photography"/>
    <s v="photobooks"/>
    <x v="1788"/>
    <d v="2014-11-13T06:00:03"/>
    <n v="60"/>
  </r>
  <r>
    <x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8"/>
    <n v="109.06666666666666"/>
    <s v="photography"/>
    <s v="photobooks"/>
    <x v="1789"/>
    <d v="2015-01-06T16:11:18"/>
    <n v="30"/>
  </r>
  <r>
    <x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4"/>
    <n v="26.75"/>
    <s v="photography"/>
    <s v="photobooks"/>
    <x v="1790"/>
    <d v="2014-11-30T17:46:05"/>
    <n v="60"/>
  </r>
  <r>
    <x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.124000000000002"/>
    <n v="109.93525179856115"/>
    <s v="photography"/>
    <s v="photobooks"/>
    <x v="1791"/>
    <d v="2015-07-04T00:44:42"/>
    <n v="37.25993055550498"/>
  </r>
  <r>
    <x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5"/>
    <n v="20"/>
    <s v="photography"/>
    <s v="photobooks"/>
    <x v="1792"/>
    <d v="2014-10-28T21:24:00"/>
    <n v="30.041666666598758"/>
  </r>
  <r>
    <x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.077777777777778"/>
    <n v="55.388888888888886"/>
    <s v="photography"/>
    <s v="photobooks"/>
    <x v="1793"/>
    <d v="2015-01-07T13:13:42"/>
    <n v="35"/>
  </r>
  <r>
    <x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8.735714285714288"/>
    <n v="133.90123456790124"/>
    <s v="photography"/>
    <s v="photobooks"/>
    <x v="1794"/>
    <d v="2016-09-15T06:55:41"/>
    <n v="29.37799768520199"/>
  </r>
  <r>
    <x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.05263157894737"/>
    <n v="48.720930232558139"/>
    <s v="photography"/>
    <s v="photobooks"/>
    <x v="1795"/>
    <d v="2016-05-25T10:32:46"/>
    <n v="60"/>
  </r>
  <r>
    <x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7.55"/>
    <n v="48.25"/>
    <s v="photography"/>
    <s v="photobooks"/>
    <x v="1796"/>
    <d v="2016-11-15T13:39:49"/>
    <n v="30"/>
  </r>
  <r>
    <x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3.637499999999999"/>
    <n v="58.972972972972975"/>
    <s v="photography"/>
    <s v="photobooks"/>
    <x v="1797"/>
    <d v="2015-12-06T07:50:33"/>
    <n v="60"/>
  </r>
  <r>
    <x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"/>
    <n v="11.638333333333334"/>
    <s v="photography"/>
    <s v="photobooks"/>
    <x v="1798"/>
    <d v="2014-10-22T20:13:28"/>
    <n v="20.041666666700621"/>
  </r>
  <r>
    <x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.44963251188932"/>
    <n v="83.716814159292042"/>
    <s v="photography"/>
    <s v="photobooks"/>
    <x v="1799"/>
    <d v="2016-09-10T14:32:50"/>
    <n v="30"/>
  </r>
  <r>
    <x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3.852941176470587"/>
    <n v="63.648648648648646"/>
    <s v="photography"/>
    <s v="photobooks"/>
    <x v="1800"/>
    <d v="2015-11-13T15:51:08"/>
    <n v="31.846435185099836"/>
  </r>
  <r>
    <x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.485714285714288"/>
    <n v="94.277777777777771"/>
    <s v="photography"/>
    <s v="photobooks"/>
    <x v="1801"/>
    <d v="2015-06-04T11:20:30"/>
    <n v="23.443402777804295"/>
  </r>
  <r>
    <x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0.8"/>
    <n v="71.86666666666666"/>
    <s v="photography"/>
    <s v="photobooks"/>
    <x v="1802"/>
    <d v="2015-01-14T01:43:02"/>
    <n v="31"/>
  </r>
  <r>
    <x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.174193548387095"/>
    <n v="104.84615384615384"/>
    <s v="photography"/>
    <s v="photobooks"/>
    <x v="1803"/>
    <d v="2015-10-05T16:16:44"/>
    <n v="40.041666666700621"/>
  </r>
  <r>
    <x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.404444444444444"/>
    <n v="67.139344262295083"/>
    <s v="photography"/>
    <s v="photobooks"/>
    <x v="1804"/>
    <d v="2015-08-31T19:17:38"/>
    <n v="31.946087962998718"/>
  </r>
  <r>
    <x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0000000000001"/>
    <n v="73.875"/>
    <s v="photography"/>
    <s v="photobooks"/>
    <x v="1805"/>
    <d v="2014-08-26T15:19:09"/>
    <n v="35"/>
  </r>
  <r>
    <x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.06"/>
    <n v="69.125"/>
    <s v="photography"/>
    <s v="photobooks"/>
    <x v="1806"/>
    <d v="2014-08-29T01:38:33"/>
    <n v="30"/>
  </r>
  <r>
    <x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.407142857142858"/>
    <n v="120.77083333333333"/>
    <s v="photography"/>
    <s v="photobooks"/>
    <x v="1807"/>
    <d v="2017-01-07T16:20:30"/>
    <n v="35"/>
  </r>
  <r>
    <x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0.857142857142858"/>
    <n v="42.222222222222221"/>
    <s v="photography"/>
    <s v="photobooks"/>
    <x v="1808"/>
    <d v="2015-01-25T21:47:19"/>
    <n v="35"/>
  </r>
  <r>
    <x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5"/>
    <n v="7.5"/>
    <s v="photography"/>
    <s v="photobooks"/>
    <x v="1809"/>
    <d v="2014-08-09T21:50:26"/>
    <n v="12"/>
  </r>
  <r>
    <x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2"/>
    <n v="1.5384615384615385"/>
    <s v="photography"/>
    <s v="photobooks"/>
    <x v="1810"/>
    <d v="2014-08-25T10:24:30"/>
    <n v="59.732986111099308"/>
  </r>
  <r>
    <x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.307692307692307"/>
    <n v="37.608695652173914"/>
    <s v="photography"/>
    <s v="photobooks"/>
    <x v="1811"/>
    <d v="2016-06-03T07:38:56"/>
    <n v="30"/>
  </r>
  <r>
    <x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2"/>
    <d v="2014-07-09T21:20:12"/>
    <n v="30"/>
  </r>
  <r>
    <x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.183333333333337"/>
    <n v="42.157142857142858"/>
    <s v="photography"/>
    <s v="photobooks"/>
    <x v="1813"/>
    <d v="2015-01-29T07:32:16"/>
    <n v="30"/>
  </r>
  <r>
    <x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4"/>
    <d v="2015-06-17T21:45:37"/>
    <n v="14"/>
  </r>
  <r>
    <x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"/>
    <n v="84.833333333333329"/>
    <s v="photography"/>
    <s v="photobooks"/>
    <x v="1815"/>
    <d v="2016-06-27T21:01:43"/>
    <n v="27.915474537097907"/>
  </r>
  <r>
    <x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.327777777777776"/>
    <n v="94.19"/>
    <s v="photography"/>
    <s v="photobooks"/>
    <x v="1816"/>
    <d v="2016-12-01T15:53:27"/>
    <n v="59.628854166599922"/>
  </r>
  <r>
    <x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7"/>
    <d v="2015-03-04T05:37:30"/>
    <n v="29.958333333299379"/>
  </r>
  <r>
    <x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"/>
    <n v="6.25"/>
    <s v="photography"/>
    <s v="photobooks"/>
    <x v="1818"/>
    <d v="2014-06-30T18:03:16"/>
    <n v="30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"/>
    <n v="213.375"/>
    <s v="photography"/>
    <s v="photobooks"/>
    <x v="1819"/>
    <d v="2015-03-02T02:01:30"/>
    <n v="29.958333333299379"/>
  </r>
  <r>
    <x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4.88999999999999"/>
    <n v="59.162280701754383"/>
    <s v="music"/>
    <s v="rock"/>
    <x v="1820"/>
    <d v="2012-01-18T07:39:27"/>
    <n v="45"/>
  </r>
  <r>
    <x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2727272727273"/>
    <s v="music"/>
    <s v="rock"/>
    <x v="1821"/>
    <d v="2013-12-26T19:07:42"/>
    <n v="35.99534722219687"/>
  </r>
  <r>
    <x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5.85714285714286"/>
    <n v="24.575757575757574"/>
    <s v="music"/>
    <s v="rock"/>
    <x v="1822"/>
    <d v="2012-09-24T16:26:16"/>
    <n v="30"/>
  </r>
  <r>
    <x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.06666666666666"/>
    <n v="75.05"/>
    <s v="music"/>
    <s v="rock"/>
    <x v="1823"/>
    <d v="2013-12-18T21:59:27"/>
    <n v="20.172604166698875"/>
  </r>
  <r>
    <x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.05"/>
    <n v="42.02"/>
    <s v="music"/>
    <s v="rock"/>
    <x v="1824"/>
    <d v="2013-06-18T20:01:43"/>
    <n v="23"/>
  </r>
  <r>
    <x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57894736842103"/>
    <s v="music"/>
    <s v="rock"/>
    <x v="1825"/>
    <d v="2014-01-18T22:10:17"/>
    <n v="30"/>
  </r>
  <r>
    <x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0.66250000000001"/>
    <n v="83.885416666666671"/>
    <s v="music"/>
    <s v="rock"/>
    <x v="1826"/>
    <d v="2011-01-12T07:49:21"/>
    <n v="50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.16000000000001"/>
    <n v="417.33333333333331"/>
    <s v="music"/>
    <s v="rock"/>
    <x v="1827"/>
    <d v="2014-04-07T21:35:30"/>
    <n v="32.017013888900692"/>
  </r>
  <r>
    <x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6.68333333333334"/>
    <n v="75.765151515151516"/>
    <s v="music"/>
    <s v="rock"/>
    <x v="1828"/>
    <d v="2010-12-04T02:06:11"/>
    <n v="48.829039351898246"/>
  </r>
  <r>
    <x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1.53333333333335"/>
    <n v="67.389380530973455"/>
    <s v="music"/>
    <s v="rock"/>
    <x v="1829"/>
    <d v="2014-01-25T16:25:07"/>
    <n v="30"/>
  </r>
  <r>
    <x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71428571428569"/>
    <s v="music"/>
    <s v="rock"/>
    <x v="1830"/>
    <d v="2012-04-27T23:54:23"/>
    <n v="15"/>
  </r>
  <r>
    <x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2.85714285714286"/>
    <n v="25"/>
    <s v="music"/>
    <s v="rock"/>
    <x v="1831"/>
    <d v="2011-02-02T12:57:07"/>
    <n v="30"/>
  </r>
  <r>
    <x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2.5"/>
    <n v="42"/>
    <s v="music"/>
    <s v="rock"/>
    <x v="1832"/>
    <d v="2013-01-29T01:03:23"/>
    <n v="32.288622685206064"/>
  </r>
  <r>
    <x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.05000000000001"/>
    <n v="131.16666666666666"/>
    <s v="music"/>
    <s v="rock"/>
    <x v="1833"/>
    <d v="2014-12-15T23:08:15"/>
    <n v="40"/>
  </r>
  <r>
    <x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2727272727273"/>
    <s v="music"/>
    <s v="rock"/>
    <x v="1834"/>
    <d v="2016-03-01T16:51:11"/>
    <n v="29.958333333401242"/>
  </r>
  <r>
    <x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.34"/>
    <n v="182.12727272727273"/>
    <s v="music"/>
    <s v="rock"/>
    <x v="1835"/>
    <d v="2013-01-31T19:25:29"/>
    <n v="17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6.83333333333331"/>
    <n v="61.366666666666667"/>
    <s v="music"/>
    <s v="rock"/>
    <x v="1836"/>
    <d v="2012-01-18T01:08:55"/>
    <n v="59.958333333299379"/>
  </r>
  <r>
    <x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.149"/>
    <n v="35.767499999999998"/>
    <s v="music"/>
    <s v="rock"/>
    <x v="1837"/>
    <d v="2011-09-02T18:52:37"/>
    <n v="28.33846064809768"/>
  </r>
  <r>
    <x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.29999999999998"/>
    <n v="45.62222222222222"/>
    <s v="music"/>
    <s v="rock"/>
    <x v="1838"/>
    <d v="2016-09-01T17:19:42"/>
    <n v="30"/>
  </r>
  <r>
    <x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8.88888888888889"/>
    <n v="75.384615384615387"/>
    <s v="music"/>
    <s v="rock"/>
    <x v="1839"/>
    <d v="2013-04-18T02:18:30"/>
    <n v="19.111458333303744"/>
  </r>
  <r>
    <x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1.75"/>
    <n v="50.875"/>
    <s v="music"/>
    <s v="rock"/>
    <x v="1840"/>
    <d v="2014-04-16T20:17:25"/>
    <n v="33.36221064820711"/>
  </r>
  <r>
    <x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.25"/>
    <n v="119.28571428571429"/>
    <s v="music"/>
    <s v="rock"/>
    <x v="1841"/>
    <d v="2015-01-27T15:09:41"/>
    <n v="33.617581018595956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.0061"/>
    <n v="92.541865671641801"/>
    <s v="music"/>
    <s v="rock"/>
    <x v="1842"/>
    <d v="2011-01-21T23:52:34"/>
    <n v="30"/>
  </r>
  <r>
    <x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.4"/>
    <n v="76.05"/>
    <s v="music"/>
    <s v="rock"/>
    <x v="1843"/>
    <d v="2011-05-03T23:21:54"/>
    <n v="38.151458333297342"/>
  </r>
  <r>
    <x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1578947368418"/>
    <s v="music"/>
    <s v="rock"/>
    <x v="1844"/>
    <d v="2016-06-02T07:59:58"/>
    <n v="14.871550925905467"/>
  </r>
  <r>
    <x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7.92666666666668"/>
    <n v="98.990430622009569"/>
    <s v="music"/>
    <s v="rock"/>
    <x v="1845"/>
    <d v="2012-11-15T15:36:17"/>
    <n v="30"/>
  </r>
  <r>
    <x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0.88000000000001"/>
    <n v="79.526315789473685"/>
    <s v="music"/>
    <s v="rock"/>
    <x v="1846"/>
    <d v="2015-03-31T05:40:32"/>
    <n v="21"/>
  </r>
  <r>
    <x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.36666666666667"/>
    <n v="134.20833333333334"/>
    <s v="music"/>
    <s v="rock"/>
    <x v="1847"/>
    <d v="2011-05-28T18:54:48"/>
    <n v="63.502916666606325"/>
  </r>
  <r>
    <x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.33333333333334"/>
    <n v="37.625"/>
    <s v="music"/>
    <s v="rock"/>
    <x v="1848"/>
    <d v="2012-09-17T20:17:39"/>
    <n v="30"/>
  </r>
  <r>
    <x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1.52222222222223"/>
    <n v="51.044692737430168"/>
    <s v="music"/>
    <s v="rock"/>
    <x v="1849"/>
    <d v="2014-06-10T23:01:40"/>
    <n v="30"/>
  </r>
  <r>
    <x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.07692307692308"/>
    <n v="50.03846153846154"/>
    <s v="music"/>
    <s v="rock"/>
    <x v="1850"/>
    <d v="2014-07-07T21:45:38"/>
    <n v="20.13497685189941"/>
  </r>
  <r>
    <x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6.96666666666667"/>
    <n v="133.93129770992365"/>
    <s v="music"/>
    <s v="rock"/>
    <x v="1851"/>
    <d v="2015-03-18T18:30:52"/>
    <n v="37.228564814802667"/>
  </r>
  <r>
    <x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1.875"/>
    <n v="58.214285714285715"/>
    <s v="music"/>
    <s v="rock"/>
    <x v="1852"/>
    <d v="2012-09-25T01:26:57"/>
    <n v="50.041666666700621"/>
  </r>
  <r>
    <x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.12366666666665"/>
    <n v="88.037643678160919"/>
    <s v="music"/>
    <s v="rock"/>
    <x v="1853"/>
    <d v="2013-04-24T00:30:37"/>
    <n v="30"/>
  </r>
  <r>
    <x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.05897142857143"/>
    <n v="70.576753926701571"/>
    <s v="music"/>
    <s v="rock"/>
    <x v="1854"/>
    <d v="2013-11-22T12:55:40"/>
    <n v="45"/>
  </r>
  <r>
    <x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.25"/>
    <n v="53.289473684210527"/>
    <s v="music"/>
    <s v="rock"/>
    <x v="1855"/>
    <d v="2014-06-27T20:31:12"/>
    <n v="21"/>
  </r>
  <r>
    <x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363636363637"/>
    <s v="music"/>
    <s v="rock"/>
    <x v="1856"/>
    <d v="2014-08-13T18:26:53"/>
    <n v="30"/>
  </r>
  <r>
    <x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8.74800874800874"/>
    <n v="40.547315436241611"/>
    <s v="music"/>
    <s v="rock"/>
    <x v="1857"/>
    <d v="2011-10-17T04:48:41"/>
    <n v="60.041666666700621"/>
  </r>
  <r>
    <x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1.83333333333334"/>
    <n v="70.625"/>
    <s v="music"/>
    <s v="rock"/>
    <x v="1858"/>
    <d v="2011-08-23T18:28:49"/>
    <n v="30"/>
  </r>
  <r>
    <x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.46666666666667"/>
    <n v="52.684210526315788"/>
    <s v="music"/>
    <s v="rock"/>
    <x v="1859"/>
    <d v="2014-01-16T17:01:24"/>
    <n v="21"/>
  </r>
  <r>
    <x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0"/>
    <d v="2014-12-27T07:12:21"/>
    <n v="30"/>
  </r>
  <r>
    <x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1"/>
    <n v="90.9375"/>
    <s v="games"/>
    <s v="mobile games"/>
    <x v="1861"/>
    <d v="2017-01-20T11:49:34"/>
    <n v="46.819745370397868"/>
  </r>
  <r>
    <x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.4"/>
    <n v="5"/>
    <s v="games"/>
    <s v="mobile games"/>
    <x v="1862"/>
    <d v="2014-05-13T19:08:05"/>
    <n v="30"/>
  </r>
  <r>
    <x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2.892307692307689"/>
    <n v="58.083333333333336"/>
    <s v="games"/>
    <s v="mobile games"/>
    <x v="1863"/>
    <d v="2014-04-04T17:11:40"/>
    <n v="30"/>
  </r>
  <r>
    <x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3"/>
    <n v="2"/>
    <s v="games"/>
    <s v="mobile games"/>
    <x v="1864"/>
    <d v="2016-10-02T08:49:07"/>
    <n v="35.041666666700621"/>
  </r>
  <r>
    <x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0.5"/>
    <n v="62.5"/>
    <s v="games"/>
    <s v="mobile games"/>
    <x v="1865"/>
    <d v="2017-01-07T05:54:57"/>
    <n v="52.920173611099017"/>
  </r>
  <r>
    <x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.05"/>
    <n v="10"/>
    <s v="games"/>
    <s v="mobile games"/>
    <x v="1866"/>
    <d v="2016-10-06T22:11:52"/>
    <n v="30"/>
  </r>
  <r>
    <x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3"/>
    <n v="71.588235294117652"/>
    <s v="games"/>
    <s v="mobile games"/>
    <x v="1867"/>
    <d v="2015-11-20T18:42:05"/>
    <n v="24.553414351903484"/>
  </r>
  <r>
    <x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8"/>
    <d v="2016-12-05T00:04:09"/>
    <n v="30"/>
  </r>
  <r>
    <x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.314285714285715"/>
    <n v="32.81818181818182"/>
    <s v="games"/>
    <s v="mobile games"/>
    <x v="1869"/>
    <d v="2016-01-02T08:32:15"/>
    <n v="28.822743055497995"/>
  </r>
  <r>
    <x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1.784615384615378"/>
    <n v="49.11578947368421"/>
    <s v="games"/>
    <s v="mobile games"/>
    <x v="1870"/>
    <d v="2014-10-11T18:48:21"/>
    <n v="40.041666666700621"/>
  </r>
  <r>
    <x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"/>
    <n v="16.307692307692307"/>
    <s v="games"/>
    <s v="mobile games"/>
    <x v="1871"/>
    <d v="2015-05-31T03:06:42"/>
    <n v="30"/>
  </r>
  <r>
    <x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.44999999999999996"/>
    <n v="18"/>
    <s v="games"/>
    <s v="mobile games"/>
    <x v="1872"/>
    <d v="2015-06-09T14:46:50"/>
    <n v="29.082060185297451"/>
  </r>
  <r>
    <x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50000000000001E-2"/>
    <n v="13"/>
    <s v="games"/>
    <s v="mobile games"/>
    <x v="1873"/>
    <d v="2016-06-08T23:15:33"/>
    <n v="20"/>
  </r>
  <r>
    <x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0.51"/>
    <n v="17"/>
    <s v="games"/>
    <s v="mobile games"/>
    <x v="1874"/>
    <d v="2016-06-07T21:35:08"/>
    <n v="60"/>
  </r>
  <r>
    <x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5"/>
    <d v="2014-05-17T06:50:05"/>
    <n v="30"/>
  </r>
  <r>
    <x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6"/>
    <d v="2015-01-31T00:42:05"/>
    <n v="29"/>
  </r>
  <r>
    <x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7"/>
    <d v="2014-05-14T00:12:35"/>
    <n v="30"/>
  </r>
  <r>
    <x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.12"/>
    <n v="3"/>
    <s v="games"/>
    <s v="mobile games"/>
    <x v="1878"/>
    <d v="2016-02-13T15:35:29"/>
    <n v="29.958333333299379"/>
  </r>
  <r>
    <x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.080000000000002"/>
    <n v="41.833333333333336"/>
    <s v="games"/>
    <s v="mobile games"/>
    <x v="1879"/>
    <d v="2016-03-01T13:36:20"/>
    <n v="28.958333333401242"/>
  </r>
  <r>
    <x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2.68449999999999"/>
    <n v="49.338428571428572"/>
    <s v="music"/>
    <s v="indie rock"/>
    <x v="1880"/>
    <d v="2015-02-08T03:39:49"/>
    <n v="29.958333333299379"/>
  </r>
  <r>
    <x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0.8955223880597"/>
    <n v="41.728395061728392"/>
    <s v="music"/>
    <s v="indie rock"/>
    <x v="1881"/>
    <d v="2012-06-07T22:46:52"/>
    <n v="33.042453703696083"/>
  </r>
  <r>
    <x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4.8048048048048"/>
    <n v="32.71875"/>
    <s v="music"/>
    <s v="indie rock"/>
    <x v="1882"/>
    <d v="2012-03-09T22:45:08"/>
    <n v="29.958333333299379"/>
  </r>
  <r>
    <x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.1"/>
    <n v="51.96153846153846"/>
    <s v="music"/>
    <s v="indie rock"/>
    <x v="1883"/>
    <d v="2012-10-23T04:45:35"/>
    <n v="35.301678240699403"/>
  </r>
  <r>
    <x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.32786885245903"/>
    <n v="50.685714285714283"/>
    <s v="music"/>
    <s v="indie rock"/>
    <x v="1884"/>
    <d v="2012-07-09T02:15:10"/>
    <n v="32.822800925998308"/>
  </r>
  <r>
    <x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.08333333333333"/>
    <n v="42.241379310344826"/>
    <s v="music"/>
    <s v="indie rock"/>
    <x v="1885"/>
    <d v="2014-10-13T21:45:38"/>
    <n v="30.041666666700621"/>
  </r>
  <r>
    <x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.16666666666666"/>
    <n v="416.875"/>
    <s v="music"/>
    <s v="indie rock"/>
    <x v="1886"/>
    <d v="2015-11-15T19:12:12"/>
    <n v="18.095694444396941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.08"/>
    <n v="46.651685393258425"/>
    <s v="music"/>
    <s v="indie rock"/>
    <x v="1887"/>
    <d v="2010-05-01T05:45:32"/>
    <n v="30.967685185205482"/>
  </r>
  <r>
    <x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6.60000000000001"/>
    <n v="48.454545454545453"/>
    <s v="music"/>
    <s v="indie rock"/>
    <x v="1888"/>
    <d v="2013-01-25T19:02:26"/>
    <n v="44.958333333299379"/>
  </r>
  <r>
    <x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4.58441666666667"/>
    <n v="70.5289837398374"/>
    <s v="music"/>
    <s v="indie rock"/>
    <x v="1889"/>
    <d v="2012-11-15T18:52:08"/>
    <n v="30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5.55000000000001"/>
    <n v="87.958333333333329"/>
    <s v="music"/>
    <s v="indie rock"/>
    <x v="1890"/>
    <d v="2010-06-06T19:09:14"/>
    <n v="45.451921296298678"/>
  </r>
  <r>
    <x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6.60000000000002"/>
    <n v="26.26923076923077"/>
    <s v="music"/>
    <s v="indie rock"/>
    <x v="1891"/>
    <d v="2011-05-08T15:18:01"/>
    <n v="30"/>
  </r>
  <r>
    <x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77777777777779"/>
    <s v="music"/>
    <s v="indie rock"/>
    <x v="1892"/>
    <d v="2011-03-30T22:36:25"/>
    <n v="16.224016203705105"/>
  </r>
  <r>
    <x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4.5"/>
    <n v="57.25"/>
    <s v="music"/>
    <s v="indie rock"/>
    <x v="1893"/>
    <d v="2012-01-12T21:43:03"/>
    <n v="31"/>
  </r>
  <r>
    <x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1.71957671957672"/>
    <n v="196.34042553191489"/>
    <s v="music"/>
    <s v="indie rock"/>
    <x v="1894"/>
    <d v="2015-09-20T17:55:22"/>
    <n v="30"/>
  </r>
  <r>
    <x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3.94678492239468"/>
    <n v="43"/>
    <s v="music"/>
    <s v="indie rock"/>
    <x v="1895"/>
    <d v="2012-03-13T17:02:45"/>
    <n v="30"/>
  </r>
  <r>
    <x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.45669291338582"/>
    <n v="35.551912568306008"/>
    <s v="music"/>
    <s v="indie rock"/>
    <x v="1896"/>
    <d v="2014-02-10T14:00:06"/>
    <n v="22.291597222203563"/>
  </r>
  <r>
    <x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4.5"/>
    <n v="68.80952380952381"/>
    <s v="music"/>
    <s v="indie rock"/>
    <x v="1897"/>
    <d v="2015-12-28T04:37:53"/>
    <n v="35.557025463000173"/>
  </r>
  <r>
    <x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.33333333333331"/>
    <n v="28.571428571428573"/>
    <s v="music"/>
    <s v="indie rock"/>
    <x v="1898"/>
    <d v="2015-02-23T22:36:06"/>
    <n v="29.958333333299379"/>
  </r>
  <r>
    <x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.3644"/>
    <n v="50.631666666666668"/>
    <s v="music"/>
    <s v="indie rock"/>
    <x v="1899"/>
    <d v="2012-09-08T20:55:31"/>
    <n v="27.544085648100008"/>
  </r>
  <r>
    <x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68"/>
    <n v="106.8"/>
    <s v="technology"/>
    <s v="gadgets"/>
    <x v="1900"/>
    <d v="2015-04-22T13:02:09"/>
    <n v="29.998506944502878"/>
  </r>
  <r>
    <x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"/>
    <n v="4"/>
    <s v="technology"/>
    <s v="gadgets"/>
    <x v="1901"/>
    <d v="2015-02-02T18:57:27"/>
    <n v="30"/>
  </r>
  <r>
    <x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6.6"/>
    <n v="34.097560975609753"/>
    <s v="technology"/>
    <s v="gadgets"/>
    <x v="1902"/>
    <d v="2016-11-28T18:29:51"/>
    <n v="60"/>
  </r>
  <r>
    <x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.1"/>
    <n v="25"/>
    <s v="technology"/>
    <s v="gadgets"/>
    <x v="1903"/>
    <d v="2015-11-18T16:27:01"/>
    <n v="45"/>
  </r>
  <r>
    <x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.16800000000000001"/>
    <n v="10.5"/>
    <s v="technology"/>
    <s v="gadgets"/>
    <x v="1904"/>
    <d v="2014-08-08T22:13:14"/>
    <n v="30"/>
  </r>
  <r>
    <x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2.76"/>
    <n v="215.95959595959596"/>
    <s v="technology"/>
    <s v="gadgets"/>
    <x v="1905"/>
    <d v="2016-05-24T16:06:23"/>
    <n v="30"/>
  </r>
  <r>
    <x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.28333333333333333"/>
    <n v="21.25"/>
    <s v="technology"/>
    <s v="gadgets"/>
    <x v="1906"/>
    <d v="2014-05-08T14:05:25"/>
    <n v="15"/>
  </r>
  <r>
    <x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8"/>
    <n v="108.25"/>
    <s v="technology"/>
    <s v="gadgets"/>
    <x v="1907"/>
    <d v="2016-11-29T22:01:40"/>
    <n v="30"/>
  </r>
  <r>
    <x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.111428571428572"/>
    <n v="129.97368421052633"/>
    <s v="technology"/>
    <s v="gadgets"/>
    <x v="1908"/>
    <d v="2014-09-23T10:17:59"/>
    <n v="30"/>
  </r>
  <r>
    <x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.395294117647055"/>
    <n v="117.49473684210527"/>
    <s v="technology"/>
    <s v="gadgets"/>
    <x v="1909"/>
    <d v="2015-09-17T23:06:57"/>
    <n v="43.984756944497349"/>
  </r>
  <r>
    <x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2E-2"/>
    <n v="10"/>
    <s v="technology"/>
    <s v="gadgets"/>
    <x v="1910"/>
    <d v="2014-07-10T00:48:54"/>
    <n v="30"/>
  </r>
  <r>
    <x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.3"/>
    <n v="70.595238095238102"/>
    <s v="technology"/>
    <s v="gadgets"/>
    <x v="1911"/>
    <d v="2015-05-05T05:26:00"/>
    <n v="30"/>
  </r>
  <r>
    <x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"/>
    <n v="24.5"/>
    <s v="technology"/>
    <s v="gadgets"/>
    <x v="1912"/>
    <d v="2014-09-08T12:16:18"/>
    <n v="30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94"/>
    <n v="30"/>
    <s v="technology"/>
    <s v="gadgets"/>
    <x v="1913"/>
    <d v="2014-10-17T04:11:13"/>
    <n v="14.991516203699575"/>
  </r>
  <r>
    <x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"/>
    <n v="2"/>
    <s v="technology"/>
    <s v="gadgets"/>
    <x v="1914"/>
    <d v="2014-08-13T01:10:22"/>
    <n v="20"/>
  </r>
  <r>
    <x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0.51"/>
    <n v="17"/>
    <s v="technology"/>
    <s v="gadgets"/>
    <x v="1915"/>
    <d v="2016-10-13T17:12:55"/>
    <n v="25.041666666700621"/>
  </r>
  <r>
    <x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2.570512820512818"/>
    <n v="2928.9285714285716"/>
    <s v="technology"/>
    <s v="gadgets"/>
    <x v="1916"/>
    <d v="2017-01-11T06:28:53"/>
    <n v="30"/>
  </r>
  <r>
    <x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"/>
    <n v="28.888888888888889"/>
    <s v="technology"/>
    <s v="gadgets"/>
    <x v="1917"/>
    <d v="2014-07-08T18:57:31"/>
    <n v="35"/>
  </r>
  <r>
    <x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.4"/>
    <n v="29.625"/>
    <s v="technology"/>
    <s v="gadgets"/>
    <x v="1918"/>
    <d v="2015-04-19T21:00:49"/>
    <n v="30"/>
  </r>
  <r>
    <x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.03"/>
    <n v="40.980952380952381"/>
    <s v="technology"/>
    <s v="gadgets"/>
    <x v="1919"/>
    <d v="2015-09-23T21:01:01"/>
    <n v="28.082627314797719"/>
  </r>
  <r>
    <x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6.80000000000001"/>
    <n v="54"/>
    <s v="music"/>
    <s v="indie rock"/>
    <x v="1920"/>
    <d v="2012-06-14T05:19:03"/>
    <n v="30"/>
  </r>
  <r>
    <x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5.55"/>
    <n v="36.109375"/>
    <s v="music"/>
    <s v="indie rock"/>
    <x v="1921"/>
    <d v="2013-11-12T06:08:27"/>
    <n v="30"/>
  </r>
  <r>
    <x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0.79999999999998"/>
    <n v="23.153846153846153"/>
    <s v="music"/>
    <s v="indie rock"/>
    <x v="1922"/>
    <d v="2011-08-17T20:22:12"/>
    <n v="40.358888888906222"/>
  </r>
  <r>
    <x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.39999999999999"/>
    <n v="104"/>
    <s v="music"/>
    <s v="indie rock"/>
    <x v="1923"/>
    <d v="2013-12-18T18:15:55"/>
    <n v="28.053530092598521"/>
  </r>
  <r>
    <x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.33333333333333"/>
    <n v="31.826923076923077"/>
    <s v="music"/>
    <s v="indie rock"/>
    <x v="1924"/>
    <d v="2013-09-18T21:38:08"/>
    <n v="22.098518518498167"/>
  </r>
  <r>
    <x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.37933333333334"/>
    <n v="27.3896261682243"/>
    <s v="music"/>
    <s v="indie rock"/>
    <x v="1925"/>
    <d v="2010-10-05T22:54:16"/>
    <n v="27.063703703803185"/>
  </r>
  <r>
    <x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.33333333333334"/>
    <n v="56.363636363636367"/>
    <s v="music"/>
    <s v="indie rock"/>
    <x v="1926"/>
    <d v="2012-02-21T20:40:39"/>
    <n v="15.346076388901565"/>
  </r>
  <r>
    <x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.1372549019608"/>
    <n v="77.352941176470594"/>
    <s v="music"/>
    <s v="indie rock"/>
    <x v="1927"/>
    <d v="2013-04-07T15:33:14"/>
    <n v="30"/>
  </r>
  <r>
    <x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.3125"/>
    <n v="42.8"/>
    <s v="music"/>
    <s v="indie rock"/>
    <x v="1928"/>
    <d v="2011-05-24T00:31:06"/>
    <n v="42"/>
  </r>
  <r>
    <x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46153846153847"/>
    <s v="music"/>
    <s v="indie rock"/>
    <x v="1929"/>
    <d v="2013-05-08T13:24:42"/>
    <n v="60"/>
  </r>
  <r>
    <x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0.601"/>
    <n v="48.240400000000001"/>
    <s v="music"/>
    <s v="indie rock"/>
    <x v="1930"/>
    <d v="2012-05-08T21:25:09"/>
    <n v="13.253368055498868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6.99047619047619"/>
    <n v="70.212500000000006"/>
    <s v="music"/>
    <s v="indie rock"/>
    <x v="1931"/>
    <d v="2012-01-03T19:26:13"/>
    <n v="21"/>
  </r>
  <r>
    <x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.43333333333334"/>
    <n v="94.054545454545448"/>
    <s v="music"/>
    <s v="indie rock"/>
    <x v="1932"/>
    <d v="2014-08-28T03:08:27"/>
    <n v="30"/>
  </r>
  <r>
    <x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3.61999999999999"/>
    <n v="80.272727272727266"/>
    <s v="music"/>
    <s v="indie rock"/>
    <x v="1933"/>
    <d v="2011-11-18T20:48:41"/>
    <n v="36.341192129599222"/>
  </r>
  <r>
    <x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.4"/>
    <n v="54.2"/>
    <s v="music"/>
    <s v="indie rock"/>
    <x v="1934"/>
    <d v="2014-05-14T22:22:51"/>
    <n v="37.275104166707024"/>
  </r>
  <r>
    <x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6.52013333333333"/>
    <n v="60.26903448275862"/>
    <s v="music"/>
    <s v="indie rock"/>
    <x v="1935"/>
    <d v="2011-11-05T21:21:10"/>
    <n v="30.359606481499213"/>
  </r>
  <r>
    <x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.245"/>
    <n v="38.740344827586206"/>
    <s v="music"/>
    <s v="indie rock"/>
    <x v="1936"/>
    <d v="2012-05-30T02:51:21"/>
    <n v="16.046979166603705"/>
  </r>
  <r>
    <x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5.93333333333334"/>
    <n v="152.54385964912279"/>
    <s v="music"/>
    <s v="indie rock"/>
    <x v="1937"/>
    <d v="2013-06-01T06:13:51"/>
    <n v="30.948715277700103"/>
  </r>
  <r>
    <x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0.7"/>
    <n v="115.3125"/>
    <s v="music"/>
    <s v="indie rock"/>
    <x v="1938"/>
    <d v="2013-02-08T23:38:28"/>
    <n v="29.958333333299379"/>
  </r>
  <r>
    <x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0.92307692307693"/>
    <n v="35.838709677419352"/>
    <s v="music"/>
    <s v="indie rock"/>
    <x v="1939"/>
    <d v="2011-05-07T12:10:33"/>
    <n v="38.658645833304035"/>
  </r>
  <r>
    <x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.11835600000001"/>
    <n v="64.570118779438872"/>
    <s v="technology"/>
    <s v="hardware"/>
    <x v="1940"/>
    <d v="2014-04-15T06:58:51"/>
    <n v="30"/>
  </r>
  <r>
    <x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.44033333333334"/>
    <n v="87.436000000000007"/>
    <s v="technology"/>
    <s v="hardware"/>
    <x v="1941"/>
    <d v="2011-04-05T19:52:20"/>
    <n v="90"/>
  </r>
  <r>
    <x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.2499999999998"/>
    <n v="68.815577078288939"/>
    <s v="technology"/>
    <s v="hardware"/>
    <x v="1942"/>
    <d v="2016-06-27T06:28:36"/>
    <n v="45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.05550000000005"/>
    <n v="176.200223588597"/>
    <s v="technology"/>
    <s v="hardware"/>
    <x v="1943"/>
    <d v="2014-04-01T14:01:30"/>
    <n v="30"/>
  </r>
  <r>
    <x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.01799999999997"/>
    <n v="511.79117647058825"/>
    <s v="technology"/>
    <s v="hardware"/>
    <x v="1944"/>
    <d v="2015-06-02T06:02:38"/>
    <n v="40"/>
  </r>
  <r>
    <x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49.74666666666667"/>
    <n v="160.44285714285715"/>
    <s v="technology"/>
    <s v="hardware"/>
    <x v="1945"/>
    <d v="2014-02-19T03:36:01"/>
    <n v="59.958333333299379"/>
  </r>
  <r>
    <x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0.63375000000001"/>
    <n v="35.003043478260871"/>
    <s v="technology"/>
    <s v="hardware"/>
    <x v="1946"/>
    <d v="2009-10-16T22:02:00"/>
    <n v="37.331249999995634"/>
  </r>
  <r>
    <x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.21100000000001"/>
    <n v="188.50671378091872"/>
    <s v="technology"/>
    <s v="hardware"/>
    <x v="1947"/>
    <d v="2016-04-13T14:30:09"/>
    <n v="54.10545138890302"/>
  </r>
  <r>
    <x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.00260000000002"/>
    <n v="56.204984093319197"/>
    <s v="technology"/>
    <s v="hardware"/>
    <x v="1948"/>
    <d v="2014-06-10T10:09:11"/>
    <n v="30"/>
  </r>
  <r>
    <x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s v="technology"/>
    <s v="hardware"/>
    <x v="1949"/>
    <d v="2011-03-22T04:21:13"/>
    <n v="31"/>
  </r>
  <r>
    <x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.44399999999999"/>
    <n v="127.36450839328538"/>
    <s v="technology"/>
    <s v="hardware"/>
    <x v="1950"/>
    <d v="2016-10-08T10:05:37"/>
    <n v="30.041666666700621"/>
  </r>
  <r>
    <x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.47237142857145"/>
    <n v="101.85532258064516"/>
    <s v="technology"/>
    <s v="hardware"/>
    <x v="1951"/>
    <d v="2013-09-09T14:33:35"/>
    <n v="37"/>
  </r>
  <r>
    <x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5.94666666666666"/>
    <n v="230.55782312925169"/>
    <s v="technology"/>
    <s v="hardware"/>
    <x v="1952"/>
    <d v="2012-02-02T04:47:45"/>
    <n v="28.925173611096398"/>
  </r>
  <r>
    <x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8.94800000000009"/>
    <n v="842.10602409638557"/>
    <s v="technology"/>
    <s v="hardware"/>
    <x v="1953"/>
    <d v="2016-01-25T13:56:16"/>
    <n v="46.627592592602014"/>
  </r>
  <r>
    <x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s v="technology"/>
    <s v="hardware"/>
    <x v="1954"/>
    <d v="2012-04-21T06:31:21"/>
    <n v="32.519895833400369"/>
  </r>
  <r>
    <x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.0333333333333"/>
    <n v="483.34246575342468"/>
    <s v="technology"/>
    <s v="hardware"/>
    <x v="1955"/>
    <d v="2015-03-04T22:10:05"/>
    <n v="44.958333333299379"/>
  </r>
  <r>
    <x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7.50470000000001"/>
    <n v="76.138500000000008"/>
    <s v="technology"/>
    <s v="hardware"/>
    <x v="1956"/>
    <d v="2012-09-27T02:21:53"/>
    <n v="30"/>
  </r>
  <r>
    <x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5.5717142857143"/>
    <n v="74.107684365781708"/>
    <s v="technology"/>
    <s v="hardware"/>
    <x v="1957"/>
    <d v="2013-02-21T23:42:41"/>
    <n v="29.958333333401242"/>
  </r>
  <r>
    <x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6.73439999999999"/>
    <n v="36.965660377358489"/>
    <s v="technology"/>
    <s v="hardware"/>
    <x v="1958"/>
    <d v="2014-08-20T20:17:40"/>
    <n v="41.154398148100881"/>
  </r>
  <r>
    <x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7.90285714285716"/>
    <n v="2500.969696969697"/>
    <s v="technology"/>
    <s v="hardware"/>
    <x v="1959"/>
    <d v="2014-11-21T08:42:21"/>
    <n v="30"/>
  </r>
  <r>
    <x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.3811999999998"/>
    <n v="67.690214329454989"/>
    <s v="technology"/>
    <s v="hardware"/>
    <x v="1960"/>
    <d v="2012-08-27T04:40:17"/>
    <n v="39.971331018503406"/>
  </r>
  <r>
    <x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2.92499999999998"/>
    <n v="63.04738562091503"/>
    <s v="technology"/>
    <s v="hardware"/>
    <x v="1961"/>
    <d v="2014-04-13T18:43:56"/>
    <n v="30"/>
  </r>
  <r>
    <x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6.8842105263158"/>
    <n v="117.6"/>
    <s v="technology"/>
    <s v="hardware"/>
    <x v="1962"/>
    <d v="2014-08-12T10:18:54"/>
    <n v="35"/>
  </r>
  <r>
    <x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59.57748878923763"/>
    <n v="180.75185011709601"/>
    <s v="technology"/>
    <s v="hardware"/>
    <x v="1963"/>
    <d v="2016-03-23T06:32:52"/>
    <n v="30"/>
  </r>
  <r>
    <x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.27999999999997"/>
    <n v="127.32038834951456"/>
    <s v="technology"/>
    <s v="hardware"/>
    <x v="1964"/>
    <d v="2011-12-21T02:08:30"/>
    <n v="21.952430555604224"/>
  </r>
  <r>
    <x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6.74309000000002"/>
    <n v="136.6444745538665"/>
    <s v="technology"/>
    <s v="hardware"/>
    <x v="1965"/>
    <d v="2014-07-15T12:58:18"/>
    <n v="30"/>
  </r>
  <r>
    <x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.13"/>
    <n v="182.78024691358024"/>
    <s v="technology"/>
    <s v="hardware"/>
    <x v="1966"/>
    <d v="2014-04-01T15:55:29"/>
    <n v="30"/>
  </r>
  <r>
    <x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4.96600000000001"/>
    <n v="279.37843137254902"/>
    <s v="technology"/>
    <s v="hardware"/>
    <x v="1967"/>
    <d v="2016-11-02T14:05:15"/>
    <n v="31.041666666598758"/>
  </r>
  <r>
    <x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.08000000000004"/>
    <n v="61.375728669846318"/>
    <s v="technology"/>
    <s v="hardware"/>
    <x v="1968"/>
    <d v="2016-07-06T19:01:08"/>
    <n v="30"/>
  </r>
  <r>
    <x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1.8"/>
    <n v="80.727532097004286"/>
    <s v="technology"/>
    <s v="hardware"/>
    <x v="1969"/>
    <d v="2013-02-19T04:38:21"/>
    <n v="59.958333333299379"/>
  </r>
  <r>
    <x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s v="technology"/>
    <s v="hardware"/>
    <x v="1970"/>
    <d v="2013-10-14T12:01:01"/>
    <n v="31.665960648198961"/>
  </r>
  <r>
    <x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.48"/>
    <n v="70.848739495798313"/>
    <s v="technology"/>
    <s v="hardware"/>
    <x v="1971"/>
    <d v="2012-10-19T00:17:24"/>
    <n v="30.041666666700621"/>
  </r>
  <r>
    <x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6.83081313131316"/>
    <n v="247.94003412969283"/>
    <s v="technology"/>
    <s v="hardware"/>
    <x v="1972"/>
    <d v="2016-06-28T17:21:04"/>
    <n v="38.568703703698702"/>
  </r>
  <r>
    <x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s v="technology"/>
    <s v="hardware"/>
    <x v="1973"/>
    <d v="2013-06-20T08:01:09"/>
    <n v="60"/>
  </r>
  <r>
    <x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s v="technology"/>
    <s v="hardware"/>
    <x v="1974"/>
    <d v="2013-02-08T18:07:31"/>
    <n v="30"/>
  </r>
  <r>
    <x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6.6"/>
    <n v="29.310782241014799"/>
    <s v="technology"/>
    <s v="hardware"/>
    <x v="1975"/>
    <d v="2013-06-13T21:35:25"/>
    <n v="30"/>
  </r>
  <r>
    <x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.33"/>
    <n v="245.02436053593178"/>
    <s v="technology"/>
    <s v="hardware"/>
    <x v="1976"/>
    <d v="2015-11-03T05:12:20"/>
    <n v="46.115740740700858"/>
  </r>
  <r>
    <x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6.8451399999999"/>
    <n v="1323.2540463917526"/>
    <s v="technology"/>
    <s v="hardware"/>
    <x v="1977"/>
    <d v="2012-05-10T05:24:52"/>
    <n v="33.066064814804122"/>
  </r>
  <r>
    <x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4.901155"/>
    <n v="282.65966789667897"/>
    <s v="technology"/>
    <s v="hardware"/>
    <x v="1978"/>
    <d v="2015-10-13T11:02:26"/>
    <n v="36.747615740801848"/>
  </r>
  <r>
    <x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4.82402000000002"/>
    <n v="91.214401028277635"/>
    <s v="technology"/>
    <s v="hardware"/>
    <x v="1979"/>
    <d v="2016-02-23T13:01:02"/>
    <n v="39.958333333299379"/>
  </r>
  <r>
    <x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8"/>
    <n v="31.75"/>
    <s v="photography"/>
    <s v="people"/>
    <x v="1980"/>
    <d v="2014-06-09T17:24:25"/>
    <n v="30"/>
  </r>
  <r>
    <x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1"/>
    <d v="2016-11-04T14:04:47"/>
    <n v="30.041666666700621"/>
  </r>
  <r>
    <x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3"/>
    <n v="88.6875"/>
    <s v="photography"/>
    <s v="people"/>
    <x v="1982"/>
    <d v="2016-08-11T00:16:58"/>
    <n v="22.279884259303799"/>
  </r>
  <r>
    <x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.146666666666665"/>
    <n v="453.14285714285717"/>
    <s v="photography"/>
    <s v="people"/>
    <x v="1983"/>
    <d v="2014-10-01T18:58:01"/>
    <n v="60.041666666700621"/>
  </r>
  <r>
    <x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"/>
    <n v="12.75"/>
    <s v="photography"/>
    <s v="people"/>
    <x v="1984"/>
    <d v="2016-07-04T16:46:11"/>
    <n v="29.259594907402061"/>
  </r>
  <r>
    <x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.05"/>
    <n v="1"/>
    <s v="photography"/>
    <s v="people"/>
    <x v="1985"/>
    <d v="2016-02-13T10:24:43"/>
    <n v="29.958333333401242"/>
  </r>
  <r>
    <x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.472727272727276"/>
    <n v="83.428571428571431"/>
    <s v="photography"/>
    <s v="people"/>
    <x v="1986"/>
    <d v="2015-01-30T15:21:16"/>
    <n v="30"/>
  </r>
  <r>
    <x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.41666666666666669"/>
    <n v="25"/>
    <s v="photography"/>
    <s v="people"/>
    <x v="1987"/>
    <d v="2015-07-21T18:19:02"/>
    <n v="30"/>
  </r>
  <r>
    <x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8"/>
    <d v="2016-11-11T16:20:08"/>
    <n v="30"/>
  </r>
  <r>
    <x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6.966666666666665"/>
    <n v="101.8"/>
    <s v="photography"/>
    <s v="people"/>
    <x v="1989"/>
    <d v="2016-01-29T04:42:12"/>
    <n v="15"/>
  </r>
  <r>
    <x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9"/>
    <n v="46.666666666666664"/>
    <s v="photography"/>
    <s v="people"/>
    <x v="1990"/>
    <d v="2015-06-12T21:26:26"/>
    <n v="21"/>
  </r>
  <r>
    <x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.13333333333333333"/>
    <n v="1"/>
    <s v="photography"/>
    <s v="people"/>
    <x v="1991"/>
    <d v="2015-01-19T03:26:31"/>
    <n v="30"/>
  </r>
  <r>
    <x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2"/>
    <d v="2015-11-21T14:07:17"/>
    <n v="30"/>
  </r>
  <r>
    <x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3"/>
    <d v="2016-10-08T00:09:02"/>
    <n v="60.041666666700621"/>
  </r>
  <r>
    <x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"/>
    <n v="26"/>
    <s v="photography"/>
    <s v="people"/>
    <x v="1994"/>
    <d v="2015-06-26T21:38:56"/>
    <n v="20"/>
  </r>
  <r>
    <x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5"/>
    <d v="2014-06-10T19:40:11"/>
    <n v="30"/>
  </r>
  <r>
    <x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6"/>
    <d v="2014-07-27T22:20:12"/>
    <n v="30"/>
  </r>
  <r>
    <x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.200000000000003"/>
    <n v="218.33333333333334"/>
    <s v="photography"/>
    <s v="people"/>
    <x v="1997"/>
    <d v="2014-06-17T02:50:38"/>
    <n v="45"/>
  </r>
  <r>
    <x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0.76129032258064511"/>
    <n v="33.714285714285715"/>
    <s v="photography"/>
    <s v="people"/>
    <x v="1998"/>
    <d v="2014-10-14T11:35:08"/>
    <n v="30.041666666606034"/>
  </r>
  <r>
    <x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2.5"/>
    <n v="25"/>
    <s v="photography"/>
    <s v="people"/>
    <x v="1999"/>
    <d v="2015-12-07T22:50:13"/>
    <n v="30"/>
  </r>
  <r>
    <x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.12909090909091"/>
    <n v="128.38790470372632"/>
    <s v="technology"/>
    <s v="hardware"/>
    <x v="2000"/>
    <d v="2015-05-12T05:01:56"/>
    <n v="31.623657407399151"/>
  </r>
  <r>
    <x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6.79422000000002"/>
    <n v="78.834261818181815"/>
    <s v="technology"/>
    <s v="hardware"/>
    <x v="2001"/>
    <d v="2016-12-24T17:05:43"/>
    <n v="30"/>
  </r>
  <r>
    <x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4705882352942"/>
    <s v="technology"/>
    <s v="hardware"/>
    <x v="2002"/>
    <d v="2010-06-18T03:00:52"/>
    <n v="14.832731481401424"/>
  </r>
  <r>
    <x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.42048"/>
    <n v="331.10237288135596"/>
    <s v="technology"/>
    <s v="hardware"/>
    <x v="2003"/>
    <d v="2014-06-10T14:31:03"/>
    <n v="30"/>
  </r>
  <r>
    <x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3.68010000000001"/>
    <n v="194.26193717277485"/>
    <s v="technology"/>
    <s v="hardware"/>
    <x v="2004"/>
    <d v="2013-09-18T19:30:18"/>
    <n v="27.353263888900983"/>
  </r>
  <r>
    <x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7.84"/>
    <n v="408.97689768976898"/>
    <s v="technology"/>
    <s v="hardware"/>
    <x v="2005"/>
    <d v="2014-10-29T12:00:45"/>
    <n v="35.041666666700621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5.7092"/>
    <n v="84.459270072992695"/>
    <s v="technology"/>
    <s v="hardware"/>
    <x v="2006"/>
    <d v="2010-06-18T20:06:26"/>
    <n v="66.328865740797482"/>
  </r>
  <r>
    <x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.07484768810599"/>
    <n v="44.853658536585364"/>
    <s v="technology"/>
    <s v="hardware"/>
    <x v="2007"/>
    <d v="2011-08-06T14:30:22"/>
    <n v="44"/>
  </r>
  <r>
    <x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.15800000000002"/>
    <n v="383.3643216080402"/>
    <s v="technology"/>
    <s v="hardware"/>
    <x v="2008"/>
    <d v="2016-10-18T07:45:43"/>
    <n v="36.041666666700621"/>
  </r>
  <r>
    <x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.05299999999994"/>
    <n v="55.276856649395505"/>
    <s v="technology"/>
    <s v="hardware"/>
    <x v="2009"/>
    <d v="2016-07-19T23:54:51"/>
    <n v="30"/>
  </r>
  <r>
    <x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19.56399999999996"/>
    <n v="422.02059732234807"/>
    <s v="technology"/>
    <s v="hardware"/>
    <x v="2010"/>
    <d v="2015-12-09T08:36:13"/>
    <n v="33.599849537000409"/>
  </r>
  <r>
    <x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4.90000000000003"/>
    <n v="64.180327868852459"/>
    <s v="technology"/>
    <s v="hardware"/>
    <x v="2011"/>
    <d v="2015-01-06T19:44:01"/>
    <n v="30"/>
  </r>
  <r>
    <x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4.91374999999999"/>
    <n v="173.57781674704077"/>
    <s v="technology"/>
    <s v="hardware"/>
    <x v="2012"/>
    <d v="2016-05-09T23:03:34"/>
    <n v="60"/>
  </r>
  <r>
    <x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3.7822333333334"/>
    <n v="88.601680840609291"/>
    <s v="technology"/>
    <s v="hardware"/>
    <x v="2013"/>
    <d v="2013-02-19T05:08:59"/>
    <n v="33.958333333197515"/>
  </r>
  <r>
    <x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.00013888888888"/>
    <n v="50.222283950617282"/>
    <s v="technology"/>
    <s v="hardware"/>
    <x v="2014"/>
    <d v="2011-08-10T21:02:43"/>
    <n v="30"/>
  </r>
  <r>
    <x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1.54219999999998"/>
    <n v="192.38876826722338"/>
    <s v="technology"/>
    <s v="hardware"/>
    <x v="2015"/>
    <d v="2013-02-07T21:08:19"/>
    <n v="30"/>
  </r>
  <r>
    <x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s v="technology"/>
    <s v="hardware"/>
    <x v="2016"/>
    <d v="2012-02-22T01:22:35"/>
    <n v="31.109317129703413"/>
  </r>
  <r>
    <x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.24343076923077"/>
    <n v="147.68495555555555"/>
    <s v="technology"/>
    <s v="hardware"/>
    <x v="2017"/>
    <d v="2015-07-14T08:46:49"/>
    <n v="30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4.90975000000003"/>
    <n v="108.96848314606741"/>
    <s v="technology"/>
    <s v="hardware"/>
    <x v="2018"/>
    <d v="2016-08-23T17:00:21"/>
    <n v="30"/>
  </r>
  <r>
    <x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.33333333333334"/>
    <n v="23.647540983606557"/>
    <s v="technology"/>
    <s v="hardware"/>
    <x v="2019"/>
    <d v="2014-04-08T02:20:24"/>
    <n v="36.863611111097271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.10000000000002"/>
    <n v="147.94736842105263"/>
    <s v="technology"/>
    <s v="hardware"/>
    <x v="2020"/>
    <d v="2014-08-10T01:41:37"/>
    <n v="45"/>
  </r>
  <r>
    <x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.13700000000001"/>
    <n v="385.03692307692307"/>
    <s v="technology"/>
    <s v="hardware"/>
    <x v="2021"/>
    <d v="2016-05-12T13:39:32"/>
    <n v="30"/>
  </r>
  <r>
    <x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.459"/>
    <n v="457.39093484419266"/>
    <s v="technology"/>
    <s v="hardware"/>
    <x v="2022"/>
    <d v="2015-05-12T10:05:53"/>
    <n v="30"/>
  </r>
  <r>
    <x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.35"/>
    <n v="222.99047619047619"/>
    <s v="technology"/>
    <s v="hardware"/>
    <x v="2023"/>
    <d v="2012-07-09T23:12:24"/>
    <n v="34.158055555599276"/>
  </r>
  <r>
    <x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.14999999999998"/>
    <n v="220.74074074074073"/>
    <s v="technology"/>
    <s v="hardware"/>
    <x v="2024"/>
    <d v="2015-05-12T04:25:46"/>
    <n v="30"/>
  </r>
  <r>
    <x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s v="technology"/>
    <s v="hardware"/>
    <x v="2025"/>
    <d v="2014-03-06T17:39:45"/>
    <n v="45.430034722201526"/>
  </r>
  <r>
    <x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.24900000000001"/>
    <n v="223.09647495361781"/>
    <s v="technology"/>
    <s v="hardware"/>
    <x v="2026"/>
    <d v="2015-02-13T19:31:59"/>
    <n v="44.958333333401242"/>
  </r>
  <r>
    <x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.16666666666667"/>
    <n v="47.911392405063289"/>
    <s v="technology"/>
    <s v="hardware"/>
    <x v="2027"/>
    <d v="2010-02-06T22:03:26"/>
    <n v="36.994143518502824"/>
  </r>
  <r>
    <x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.2"/>
    <n v="96.063829787234042"/>
    <s v="technology"/>
    <s v="hardware"/>
    <x v="2028"/>
    <d v="2014-07-28T00:31:21"/>
    <n v="30"/>
  </r>
  <r>
    <x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.239013671875"/>
    <n v="118.6144"/>
    <s v="technology"/>
    <s v="hardware"/>
    <x v="2029"/>
    <d v="2012-10-30T23:54:56"/>
    <n v="30"/>
  </r>
  <r>
    <x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.35"/>
    <n v="118.45472440944881"/>
    <s v="technology"/>
    <s v="hardware"/>
    <x v="2030"/>
    <d v="2014-12-02T07:54:13"/>
    <n v="37.712349537097907"/>
  </r>
  <r>
    <x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.18799999999999"/>
    <n v="143.21468926553672"/>
    <s v="technology"/>
    <s v="hardware"/>
    <x v="2031"/>
    <d v="2016-11-15T13:34:34"/>
    <n v="29.642662036996626"/>
  </r>
  <r>
    <x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8.67599999999999"/>
    <n v="282.71518987341773"/>
    <s v="technology"/>
    <s v="hardware"/>
    <x v="2032"/>
    <d v="2014-03-27T01:58:38"/>
    <n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s v="technology"/>
    <s v="hardware"/>
    <x v="2033"/>
    <d v="2015-03-13T03:07:13"/>
    <n v="55.160266203696665"/>
  </r>
  <r>
    <x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.03642500000004"/>
    <n v="262.15704968944101"/>
    <s v="technology"/>
    <s v="hardware"/>
    <x v="2034"/>
    <d v="2015-11-03T15:00:07"/>
    <n v="45.416585648199543"/>
  </r>
  <r>
    <x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1.66833333333335"/>
    <n v="46.580778301886795"/>
    <s v="technology"/>
    <s v="hardware"/>
    <x v="2035"/>
    <d v="2014-04-09T20:45:19"/>
    <n v="30"/>
  </r>
  <r>
    <x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.47639999999996"/>
    <n v="70.041118881118877"/>
    <s v="technology"/>
    <s v="hardware"/>
    <x v="2036"/>
    <d v="2013-10-31T05:02:33"/>
    <n v="60.041666666606034"/>
  </r>
  <r>
    <x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0.51249999999999"/>
    <n v="164.90686274509804"/>
    <s v="technology"/>
    <s v="hardware"/>
    <x v="2037"/>
    <d v="2013-05-30T06:30:21"/>
    <n v="32.478923611197388"/>
  </r>
  <r>
    <x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.21680000000001"/>
    <n v="449.26385224274406"/>
    <s v="technology"/>
    <s v="hardware"/>
    <x v="2038"/>
    <d v="2016-11-01T10:32:05"/>
    <n v="29.76869212960446"/>
  </r>
  <r>
    <x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.17133333333334"/>
    <n v="27.472841328413285"/>
    <s v="technology"/>
    <s v="hardware"/>
    <x v="2039"/>
    <d v="2013-10-31T22:15:03"/>
    <n v="15.041666666598758"/>
  </r>
  <r>
    <x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1.86315789473684"/>
    <n v="143.97499999999999"/>
    <s v="technology"/>
    <s v="hardware"/>
    <x v="2040"/>
    <d v="2016-10-11T12:37:07"/>
    <n v="30.041666666598758"/>
  </r>
  <r>
    <x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3.53"/>
    <n v="88.23571428571428"/>
    <s v="technology"/>
    <s v="hardware"/>
    <x v="2041"/>
    <d v="2015-11-23T16:59:34"/>
    <n v="60"/>
  </r>
  <r>
    <x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.20938628158842"/>
    <n v="36.326424870466319"/>
    <s v="technology"/>
    <s v="hardware"/>
    <x v="2042"/>
    <d v="2016-10-18T04:14:37"/>
    <n v="54.030821759304672"/>
  </r>
  <r>
    <x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.21333333333334"/>
    <n v="90.177777777777777"/>
    <s v="technology"/>
    <s v="hardware"/>
    <x v="2043"/>
    <d v="2015-05-14T16:25:14"/>
    <n v="30"/>
  </r>
  <r>
    <x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.18387755102037"/>
    <n v="152.62361216730039"/>
    <s v="technology"/>
    <s v="hardware"/>
    <x v="2044"/>
    <d v="2012-06-09T02:07:27"/>
    <n v="30"/>
  </r>
  <r>
    <x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.10000000000001"/>
    <n v="55.806451612903224"/>
    <s v="technology"/>
    <s v="hardware"/>
    <x v="2045"/>
    <d v="2013-04-23T04:07:24"/>
    <n v="30"/>
  </r>
  <r>
    <x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2.99897959183673"/>
    <n v="227.85327313769753"/>
    <s v="technology"/>
    <s v="hardware"/>
    <x v="2046"/>
    <d v="2015-03-18T21:41:10"/>
    <n v="29.096412037099071"/>
  </r>
  <r>
    <x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.33229411764705"/>
    <n v="91.82989803350327"/>
    <s v="technology"/>
    <s v="hardware"/>
    <x v="2047"/>
    <d v="2013-04-23T15:38:11"/>
    <n v="30"/>
  </r>
  <r>
    <x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.19070000000001"/>
    <n v="80.991037735849048"/>
    <s v="technology"/>
    <s v="hardware"/>
    <x v="2048"/>
    <d v="2013-10-28T12:39:23"/>
    <n v="35.43028935190523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.27000000000004"/>
    <n v="278.39411764705881"/>
    <s v="technology"/>
    <s v="hardware"/>
    <x v="2049"/>
    <d v="2015-04-21T01:42:58"/>
    <n v="40"/>
  </r>
  <r>
    <x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.36250000000001"/>
    <n v="43.095041322314053"/>
    <s v="technology"/>
    <s v="hardware"/>
    <x v="2050"/>
    <d v="2013-11-26T00:32:17"/>
    <n v="30"/>
  </r>
  <r>
    <x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.048"/>
    <n v="326.29205175600737"/>
    <s v="technology"/>
    <s v="hardware"/>
    <x v="2051"/>
    <d v="2016-01-06T02:00:53"/>
    <n v="45"/>
  </r>
  <r>
    <x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.02"/>
    <n v="41.743801652892564"/>
    <s v="technology"/>
    <s v="hardware"/>
    <x v="2052"/>
    <d v="2015-10-26T14:49:11"/>
    <n v="30.041666666700621"/>
  </r>
  <r>
    <x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3.59142857142857"/>
    <n v="64.020933977455712"/>
    <s v="technology"/>
    <s v="hardware"/>
    <x v="2053"/>
    <d v="2014-04-02T12:30:10"/>
    <n v="30"/>
  </r>
  <r>
    <x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.41666666666666"/>
    <n v="99.455445544554451"/>
    <s v="technology"/>
    <s v="hardware"/>
    <x v="2054"/>
    <d v="2014-11-03T16:10:43"/>
    <n v="29.492557870398741"/>
  </r>
  <r>
    <x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.452"/>
    <n v="138.49458483754512"/>
    <s v="technology"/>
    <s v="hardware"/>
    <x v="2055"/>
    <d v="2013-03-18T18:15:42"/>
    <n v="30"/>
  </r>
  <r>
    <x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.23220000000001"/>
    <n v="45.547792792792798"/>
    <s v="technology"/>
    <s v="hardware"/>
    <x v="2056"/>
    <d v="2016-01-27T11:52:12"/>
    <n v="30"/>
  </r>
  <r>
    <x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.28125"/>
    <n v="10.507317073170732"/>
    <s v="technology"/>
    <s v="hardware"/>
    <x v="2057"/>
    <d v="2015-01-22T08:53:50"/>
    <n v="39.462615740696492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.45666666666668"/>
    <n v="114.76533333333333"/>
    <s v="technology"/>
    <s v="hardware"/>
    <x v="2058"/>
    <d v="2015-12-23T14:27:34"/>
    <n v="39.313495370304736"/>
  </r>
  <r>
    <x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.4"/>
    <n v="35.997067448680355"/>
    <s v="technology"/>
    <s v="hardware"/>
    <x v="2059"/>
    <d v="2014-05-24T15:25:50"/>
    <n v="60"/>
  </r>
  <r>
    <x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7.91999999999999"/>
    <n v="154.17142857142858"/>
    <s v="technology"/>
    <s v="hardware"/>
    <x v="2060"/>
    <d v="2016-12-01T18:20:54"/>
    <n v="30"/>
  </r>
  <r>
    <x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4.97699999999999"/>
    <n v="566.38916256157631"/>
    <s v="technology"/>
    <s v="hardware"/>
    <x v="2061"/>
    <d v="2016-02-23T09:11:38"/>
    <n v="29.958333333299379"/>
  </r>
  <r>
    <x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.04999999999998"/>
    <n v="120.85714285714286"/>
    <s v="technology"/>
    <s v="hardware"/>
    <x v="2062"/>
    <d v="2016-04-12T17:35:01"/>
    <n v="33"/>
  </r>
  <r>
    <x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.16676082790633"/>
    <n v="86.163845492085343"/>
    <s v="technology"/>
    <s v="hardware"/>
    <x v="2063"/>
    <d v="2013-04-25T08:45:23"/>
    <n v="36.135150463000173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.215125"/>
    <n v="51.212114395886893"/>
    <s v="technology"/>
    <s v="hardware"/>
    <x v="2064"/>
    <d v="2013-11-25T08:00:29"/>
    <n v="30"/>
  </r>
  <r>
    <x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8.6"/>
    <n v="67.261538461538464"/>
    <s v="technology"/>
    <s v="hardware"/>
    <x v="2065"/>
    <d v="2014-07-24T18:31:23"/>
    <n v="30"/>
  </r>
  <r>
    <x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6.86868686868686"/>
    <n v="62.8"/>
    <s v="technology"/>
    <s v="hardware"/>
    <x v="2066"/>
    <d v="2015-04-21T20:29:36"/>
    <n v="33"/>
  </r>
  <r>
    <x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.22388000000001"/>
    <n v="346.13118421052633"/>
    <s v="technology"/>
    <s v="hardware"/>
    <x v="2067"/>
    <d v="2016-09-20T20:11:55"/>
    <n v="30"/>
  </r>
  <r>
    <x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.40666000000002"/>
    <n v="244.11912547528519"/>
    <s v="technology"/>
    <s v="hardware"/>
    <x v="2068"/>
    <d v="2015-12-02T23:19:51"/>
    <n v="31"/>
  </r>
  <r>
    <x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.3272"/>
    <n v="259.25424836601309"/>
    <s v="technology"/>
    <s v="hardware"/>
    <x v="2069"/>
    <d v="2016-05-29T15:45:23"/>
    <n v="30"/>
  </r>
  <r>
    <x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0.73"/>
    <n v="201.96402877697841"/>
    <s v="technology"/>
    <s v="hardware"/>
    <x v="2070"/>
    <d v="2016-08-18T06:41:24"/>
    <n v="45"/>
  </r>
  <r>
    <x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0.73146853146854"/>
    <n v="226.20857142857142"/>
    <s v="technology"/>
    <s v="hardware"/>
    <x v="2071"/>
    <d v="2016-04-07T13:57:12"/>
    <n v="30"/>
  </r>
  <r>
    <x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2.60429999999999"/>
    <n v="324.69"/>
    <s v="technology"/>
    <s v="hardware"/>
    <x v="2072"/>
    <d v="2015-03-24T16:01:58"/>
    <n v="45"/>
  </r>
  <r>
    <x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2.49999999999999"/>
    <n v="205"/>
    <s v="technology"/>
    <s v="hardware"/>
    <x v="2073"/>
    <d v="2016-04-06T19:49:42"/>
    <n v="30"/>
  </r>
  <r>
    <x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.3738373837384"/>
    <n v="20.465926829268295"/>
    <s v="technology"/>
    <s v="hardware"/>
    <x v="2074"/>
    <d v="2013-06-25T16:21:28"/>
    <n v="30"/>
  </r>
  <r>
    <x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.349156424581"/>
    <n v="116.35303146309367"/>
    <s v="technology"/>
    <s v="hardware"/>
    <x v="2075"/>
    <d v="2014-06-13T21:08:09"/>
    <n v="40"/>
  </r>
  <r>
    <x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5.50800000000001"/>
    <n v="307.20212765957444"/>
    <s v="technology"/>
    <s v="hardware"/>
    <x v="2076"/>
    <d v="2015-04-09T01:01:16"/>
    <n v="57.832453703696956"/>
  </r>
  <r>
    <x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.20499999999998"/>
    <n v="546.6875"/>
    <s v="technology"/>
    <s v="hardware"/>
    <x v="2077"/>
    <d v="2016-11-18T18:30:57"/>
    <n v="30"/>
  </r>
  <r>
    <x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.17"/>
    <n v="47.474464579901152"/>
    <s v="technology"/>
    <s v="hardware"/>
    <x v="2078"/>
    <d v="2015-05-26T17:03:13"/>
    <n v="30.081099537099362"/>
  </r>
  <r>
    <x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7.8"/>
    <n v="101.56"/>
    <s v="technology"/>
    <s v="hardware"/>
    <x v="2079"/>
    <d v="2015-10-12T22:58:20"/>
    <n v="30.041666666700621"/>
  </r>
  <r>
    <x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4.57142857142857"/>
    <n v="72.909090909090907"/>
    <s v="music"/>
    <s v="indie rock"/>
    <x v="2080"/>
    <d v="2012-04-05T03:45:55"/>
    <n v="41.050752314804413"/>
  </r>
  <r>
    <x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0.73333333333333"/>
    <n v="43.710526315789473"/>
    <s v="music"/>
    <s v="indie rock"/>
    <x v="2081"/>
    <d v="2011-09-25T02:53:16"/>
    <n v="60.041666666598758"/>
  </r>
  <r>
    <x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.33333333333333"/>
    <n v="34"/>
    <s v="music"/>
    <s v="indie rock"/>
    <x v="2082"/>
    <d v="2012-05-05T17:19:55"/>
    <n v="30"/>
  </r>
  <r>
    <x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.33333333333333"/>
    <n v="70.652173913043484"/>
    <s v="music"/>
    <s v="indie rock"/>
    <x v="2083"/>
    <d v="2014-04-02T19:59:42"/>
    <n v="31.457847222205601"/>
  </r>
  <r>
    <x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3.53333333333335"/>
    <n v="89.301204819277103"/>
    <s v="music"/>
    <s v="indie rock"/>
    <x v="2084"/>
    <d v="2012-06-15T20:03:07"/>
    <n v="30"/>
  </r>
  <r>
    <x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0.69999999999999"/>
    <n v="115.08571428571429"/>
    <s v="music"/>
    <s v="indie rock"/>
    <x v="2085"/>
    <d v="2011-11-13T16:05:32"/>
    <n v="30.53712962960708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3.53333333333335"/>
    <n v="62.12"/>
    <s v="music"/>
    <s v="indie rock"/>
    <x v="2086"/>
    <d v="2011-08-09T04:54:18"/>
    <n v="30"/>
  </r>
  <r>
    <x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5.51066666666668"/>
    <n v="46.204266666666669"/>
    <s v="music"/>
    <s v="indie rock"/>
    <x v="2087"/>
    <d v="2010-08-05T17:09:12"/>
    <n v="36.45125000000553"/>
  </r>
  <r>
    <x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.4004"/>
    <n v="48.54854838709678"/>
    <s v="music"/>
    <s v="indie rock"/>
    <x v="2088"/>
    <d v="2013-06-28T01:49:54"/>
    <n v="35"/>
  </r>
  <r>
    <x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.040375"/>
    <n v="57.520187499999999"/>
    <s v="music"/>
    <s v="indie rock"/>
    <x v="2089"/>
    <d v="2013-01-25T09:09:15"/>
    <n v="30"/>
  </r>
  <r>
    <x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.46777777777777"/>
    <n v="88.147154471544724"/>
    <s v="music"/>
    <s v="indie rock"/>
    <x v="2090"/>
    <d v="2011-01-12T07:44:38"/>
    <n v="48.510671296302462"/>
  </r>
  <r>
    <x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.28333333333333"/>
    <n v="110.49090909090908"/>
    <s v="music"/>
    <s v="indie rock"/>
    <x v="2091"/>
    <d v="2011-08-08T16:58:52"/>
    <n v="60"/>
  </r>
  <r>
    <x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.46666666666667"/>
    <n v="66.826086956521735"/>
    <s v="music"/>
    <s v="indie rock"/>
    <x v="2092"/>
    <d v="2012-10-23T20:30:32"/>
    <n v="60.041666666700621"/>
  </r>
  <r>
    <x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0.54285714285714"/>
    <n v="58.597222222222221"/>
    <s v="music"/>
    <s v="indie rock"/>
    <x v="2093"/>
    <d v="2012-01-31T00:28:50"/>
    <n v="34.10497685179871"/>
  </r>
  <r>
    <x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3636363636364"/>
    <s v="music"/>
    <s v="indie rock"/>
    <x v="2094"/>
    <d v="2011-08-03T17:36:13"/>
    <n v="60"/>
  </r>
  <r>
    <x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1.66666666666666"/>
    <n v="43.571428571428569"/>
    <s v="music"/>
    <s v="indie rock"/>
    <x v="2095"/>
    <d v="2012-10-10T18:12:15"/>
    <n v="15.407465277799929"/>
  </r>
  <r>
    <x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4736842105263"/>
    <s v="music"/>
    <s v="indie rock"/>
    <x v="2096"/>
    <d v="2011-10-02T14:02:15"/>
    <n v="60.041666666700621"/>
  </r>
  <r>
    <x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.33333333333334"/>
    <n v="188.125"/>
    <s v="music"/>
    <s v="indie rock"/>
    <x v="2097"/>
    <d v="2012-02-07T02:43:55"/>
    <n v="30"/>
  </r>
  <r>
    <x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.36666666666667"/>
    <n v="63.031746031746032"/>
    <s v="music"/>
    <s v="indie rock"/>
    <x v="2098"/>
    <d v="2015-06-18T17:54:44"/>
    <n v="13.406435185199371"/>
  </r>
  <r>
    <x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6.66666666666666"/>
    <n v="30.37037037037037"/>
    <s v="music"/>
    <s v="indie rock"/>
    <x v="2099"/>
    <d v="2012-06-14T20:02:21"/>
    <n v="15.33100694440509"/>
  </r>
  <r>
    <x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.25"/>
    <n v="51.477272727272727"/>
    <s v="music"/>
    <s v="indie rock"/>
    <x v="2100"/>
    <d v="2011-12-15T03:35:14"/>
    <n v="60"/>
  </r>
  <r>
    <x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89473684210527"/>
    <s v="music"/>
    <s v="indie rock"/>
    <x v="2101"/>
    <d v="2011-04-05T20:50:48"/>
    <n v="30"/>
  </r>
  <r>
    <x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.12318374694613"/>
    <n v="98.817391304347822"/>
    <s v="music"/>
    <s v="indie rock"/>
    <x v="2102"/>
    <d v="2012-10-10T18:07:07"/>
    <n v="30.041666666700621"/>
  </r>
  <r>
    <x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29.5"/>
    <n v="28"/>
    <s v="music"/>
    <s v="indie rock"/>
    <x v="2103"/>
    <d v="2013-04-30T01:47:14"/>
    <n v="30.925532407396531"/>
  </r>
  <r>
    <x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3131313131315"/>
    <s v="music"/>
    <s v="indie rock"/>
    <x v="2104"/>
    <d v="2014-11-08T18:55:53"/>
    <n v="12.377858796302462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.04545454545456"/>
    <n v="53.522727272727273"/>
    <s v="music"/>
    <s v="indie rock"/>
    <x v="2105"/>
    <d v="2012-12-27T05:09:34"/>
    <n v="30"/>
  </r>
  <r>
    <x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7.73299999999999"/>
    <n v="37.149310344827583"/>
    <s v="music"/>
    <s v="indie rock"/>
    <x v="2106"/>
    <d v="2014-10-22T17:03:13"/>
    <n v="21.041666666700621"/>
  </r>
  <r>
    <x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.31250000000001"/>
    <n v="89.895287958115176"/>
    <s v="music"/>
    <s v="indie rock"/>
    <x v="2107"/>
    <d v="2012-08-14T04:13:00"/>
    <n v="26.98750000000291"/>
  </r>
  <r>
    <x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6.52500000000001"/>
    <n v="106.52500000000001"/>
    <s v="music"/>
    <s v="indie rock"/>
    <x v="2108"/>
    <d v="2015-06-05T17:00:17"/>
    <n v="30"/>
  </r>
  <r>
    <x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.35000000000001"/>
    <n v="52.815789473684212"/>
    <s v="music"/>
    <s v="indie rock"/>
    <x v="2109"/>
    <d v="2014-04-30T16:06:09"/>
    <n v="27.536701388904476"/>
  </r>
  <r>
    <x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6.5"/>
    <n v="54.615384615384613"/>
    <s v="music"/>
    <s v="indie rock"/>
    <x v="2110"/>
    <d v="2011-06-09T04:43:45"/>
    <n v="66.844618055598403"/>
  </r>
  <r>
    <x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2727272727273"/>
    <s v="music"/>
    <s v="indie rock"/>
    <x v="2111"/>
    <d v="2013-04-01T22:16:33"/>
    <n v="14"/>
  </r>
  <r>
    <x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4.85714285714285"/>
    <n v="68.598130841121488"/>
    <s v="music"/>
    <s v="indie rock"/>
    <x v="2112"/>
    <d v="2014-08-19T20:46:16"/>
    <n v="35"/>
  </r>
  <r>
    <x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4.69999999999999"/>
    <n v="35.612244897959187"/>
    <s v="music"/>
    <s v="indie rock"/>
    <x v="2113"/>
    <d v="2010-10-07T19:34:30"/>
    <n v="62.392013888900692"/>
  </r>
  <r>
    <x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5.66666666666669"/>
    <n v="94.027777777777771"/>
    <s v="music"/>
    <s v="indie rock"/>
    <x v="2114"/>
    <d v="2011-01-21T01:56:41"/>
    <n v="30"/>
  </r>
  <r>
    <x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0.90416666666667"/>
    <n v="526.45652173913038"/>
    <s v="music"/>
    <s v="indie rock"/>
    <x v="2115"/>
    <d v="2012-08-15T18:40:03"/>
    <n v="48"/>
  </r>
  <r>
    <x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7.75"/>
    <n v="50.657142857142858"/>
    <s v="music"/>
    <s v="indie rock"/>
    <x v="2116"/>
    <d v="2015-10-13T01:25:49"/>
    <n v="14.148043981505907"/>
  </r>
  <r>
    <x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4.61099999999999"/>
    <n v="79.182941176470578"/>
    <s v="music"/>
    <s v="indie rock"/>
    <x v="2117"/>
    <d v="2011-06-24T20:08:56"/>
    <n v="30"/>
  </r>
  <r>
    <x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0.75"/>
    <n v="91.590909090909093"/>
    <s v="music"/>
    <s v="indie rock"/>
    <x v="2118"/>
    <d v="2012-07-17T03:07:25"/>
    <n v="30"/>
  </r>
  <r>
    <x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0.880375"/>
    <n v="116.96275362318841"/>
    <s v="music"/>
    <s v="indie rock"/>
    <x v="2119"/>
    <d v="2013-11-13T23:08:56"/>
    <n v="49"/>
  </r>
  <r>
    <x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0.56800000000000006"/>
    <n v="28.4"/>
    <s v="games"/>
    <s v="video games"/>
    <x v="2120"/>
    <d v="2016-12-12T17:49:08"/>
    <n v="30"/>
  </r>
  <r>
    <x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.38750000000000001"/>
    <n v="103.33333333333333"/>
    <s v="games"/>
    <s v="video games"/>
    <x v="2121"/>
    <d v="2016-12-08T07:12:49"/>
    <n v="30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2"/>
    <d v="2010-01-20T10:11:47"/>
    <n v="53.866122685205482"/>
  </r>
  <r>
    <x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.454545454545453"/>
    <n v="23"/>
    <s v="games"/>
    <s v="video games"/>
    <x v="2123"/>
    <d v="2010-10-13T00:40:35"/>
    <n v="48.180150462896563"/>
  </r>
  <r>
    <x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2"/>
    <n v="31.555555555555557"/>
    <s v="games"/>
    <s v="video games"/>
    <x v="2124"/>
    <d v="2015-07-06T00:33:53"/>
    <n v="30"/>
  </r>
  <r>
    <x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.05"/>
    <n v="5"/>
    <s v="games"/>
    <s v="video games"/>
    <x v="2125"/>
    <d v="2014-11-08T23:21:27"/>
    <n v="30"/>
  </r>
  <r>
    <x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8.842857142857142"/>
    <n v="34.220338983050844"/>
    <s v="games"/>
    <s v="video games"/>
    <x v="2126"/>
    <d v="2015-02-10T12:07:43"/>
    <n v="29.958333333299379"/>
  </r>
  <r>
    <x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.16666666666666669"/>
    <n v="25"/>
    <s v="games"/>
    <s v="video games"/>
    <x v="2127"/>
    <d v="2014-07-23T18:32:49"/>
    <n v="60"/>
  </r>
  <r>
    <x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1.799999999999999"/>
    <n v="19.666666666666668"/>
    <s v="games"/>
    <s v="video games"/>
    <x v="2128"/>
    <d v="2016-02-09T00:35:00"/>
    <n v="30"/>
  </r>
  <r>
    <x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.20238095238095236"/>
    <n v="21.25"/>
    <s v="games"/>
    <s v="video games"/>
    <x v="2129"/>
    <d v="2014-07-12T02:04:23"/>
    <n v="35"/>
  </r>
  <r>
    <x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33333333333339"/>
    <s v="games"/>
    <s v="video games"/>
    <x v="2130"/>
    <d v="2015-06-12T04:58:11"/>
    <n v="30"/>
  </r>
  <r>
    <x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5"/>
    <n v="21.34333333333333"/>
    <s v="games"/>
    <s v="video games"/>
    <x v="2131"/>
    <d v="2014-01-04T11:41:32"/>
    <n v="30"/>
  </r>
  <r>
    <x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"/>
    <n v="5.333333333333333"/>
    <s v="games"/>
    <s v="video games"/>
    <x v="2132"/>
    <d v="2011-03-17T02:19:59"/>
    <n v="38.193761574104428"/>
  </r>
  <r>
    <x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2"/>
    <n v="34.666666666666664"/>
    <s v="games"/>
    <s v="video games"/>
    <x v="2133"/>
    <d v="2013-03-28T21:16:31"/>
    <n v="30"/>
  </r>
  <r>
    <x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"/>
    <n v="21.727272727272727"/>
    <s v="games"/>
    <s v="video games"/>
    <x v="2134"/>
    <d v="2012-09-04T23:07:13"/>
    <n v="30"/>
  </r>
  <r>
    <x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9E-2"/>
    <n v="11.922499999999999"/>
    <s v="games"/>
    <s v="video games"/>
    <x v="2135"/>
    <d v="2013-09-19T12:13:06"/>
    <n v="30"/>
  </r>
  <r>
    <x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.405999999999999"/>
    <n v="26.59737827715356"/>
    <s v="games"/>
    <s v="video games"/>
    <x v="2136"/>
    <d v="2014-11-05T18:30:29"/>
    <n v="30"/>
  </r>
  <r>
    <x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2.8"/>
    <n v="10.666666666666666"/>
    <s v="games"/>
    <s v="video games"/>
    <x v="2137"/>
    <d v="2013-10-10T00:18:59"/>
    <n v="30.041666666598758"/>
  </r>
  <r>
    <x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2"/>
    <n v="29.035714285714285"/>
    <s v="games"/>
    <s v="video games"/>
    <x v="2138"/>
    <d v="2016-10-04T18:00:08"/>
    <n v="30"/>
  </r>
  <r>
    <x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.11199999999999999"/>
    <n v="50.909090909090907"/>
    <s v="games"/>
    <s v="video games"/>
    <x v="2139"/>
    <d v="2012-12-12T20:00:24"/>
    <n v="30"/>
  </r>
  <r>
    <x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s v="games"/>
    <s v="video games"/>
    <x v="2140"/>
    <d v="2014-10-15T05:39:19"/>
    <n v="30.041666666598758"/>
  </r>
  <r>
    <x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39"/>
    <n v="50.083333333333336"/>
    <s v="games"/>
    <s v="video games"/>
    <x v="2141"/>
    <d v="2015-12-02T16:50:10"/>
    <n v="28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.25"/>
    <n v="45"/>
    <s v="games"/>
    <s v="video games"/>
    <x v="2142"/>
    <d v="2010-06-03T21:16:52"/>
    <n v="47.904953703698993"/>
  </r>
  <r>
    <x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6"/>
    <n v="25.291666666666668"/>
    <s v="games"/>
    <s v="video games"/>
    <x v="2143"/>
    <d v="2013-08-13T13:07:20"/>
    <n v="32"/>
  </r>
  <r>
    <x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.433333333333334"/>
    <n v="51.292134831460672"/>
    <s v="games"/>
    <s v="video games"/>
    <x v="2144"/>
    <d v="2013-10-28T05:41:54"/>
    <n v="30.041666666598758"/>
  </r>
  <r>
    <x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.02"/>
    <n v="1"/>
    <s v="games"/>
    <s v="video games"/>
    <x v="2145"/>
    <d v="2016-01-28T16:18:30"/>
    <n v="14"/>
  </r>
  <r>
    <x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0.69641025641025645"/>
    <n v="49.381818181818183"/>
    <s v="games"/>
    <s v="video games"/>
    <x v="2146"/>
    <d v="2014-10-15T07:05:48"/>
    <n v="32.041666666700621"/>
  </r>
  <r>
    <x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s v="games"/>
    <s v="video games"/>
    <x v="2147"/>
    <d v="2015-03-03T17:36:22"/>
    <n v="29.958333333204791"/>
  </r>
  <r>
    <x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s v="games"/>
    <s v="video games"/>
    <x v="2148"/>
    <d v="2010-06-26T00:35:56"/>
    <n v="34.975046296298387"/>
  </r>
  <r>
    <x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0.80999999999999994"/>
    <n v="101.25"/>
    <s v="games"/>
    <s v="video games"/>
    <x v="2149"/>
    <d v="2016-06-13T06:49:59"/>
    <n v="30"/>
  </r>
  <r>
    <x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.26222222222222225"/>
    <n v="19.666666666666668"/>
    <s v="games"/>
    <s v="video games"/>
    <x v="2150"/>
    <d v="2016-05-30T20:20:14"/>
    <n v="30"/>
  </r>
  <r>
    <x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.16666666666666669"/>
    <n v="12.5"/>
    <s v="games"/>
    <s v="video games"/>
    <x v="2151"/>
    <d v="2014-02-13T19:58:29"/>
    <n v="29.958333333299379"/>
  </r>
  <r>
    <x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6E-3"/>
    <n v="8.5"/>
    <s v="games"/>
    <s v="video games"/>
    <x v="2152"/>
    <d v="2014-12-01T21:51:58"/>
    <n v="39.421550925901101"/>
  </r>
  <r>
    <x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0.8"/>
    <n v="1"/>
    <s v="games"/>
    <s v="video games"/>
    <x v="2153"/>
    <d v="2014-01-08T15:10:27"/>
    <n v="20"/>
  </r>
  <r>
    <x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2999999999999998"/>
    <n v="23"/>
    <s v="games"/>
    <s v="video games"/>
    <x v="2154"/>
    <d v="2016-03-01T17:56:25"/>
    <n v="29.958333333299379"/>
  </r>
  <r>
    <x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2"/>
    <n v="17.987951807228917"/>
    <s v="games"/>
    <s v="video games"/>
    <x v="2155"/>
    <d v="2013-08-02T20:30:06"/>
    <n v="45"/>
  </r>
  <r>
    <x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.192"/>
    <n v="370.94736842105266"/>
    <s v="games"/>
    <s v="video games"/>
    <x v="2156"/>
    <d v="2016-11-20T23:33:03"/>
    <n v="32.351354166705278"/>
  </r>
  <r>
    <x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72"/>
    <n v="63.569485530546629"/>
    <s v="games"/>
    <s v="video games"/>
    <x v="2157"/>
    <d v="2012-12-21T20:29:34"/>
    <n v="45"/>
  </r>
  <r>
    <x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0.72222222222222221"/>
    <n v="13"/>
    <s v="games"/>
    <s v="video games"/>
    <x v="2158"/>
    <d v="2011-06-16T17:32:54"/>
    <n v="30"/>
  </r>
  <r>
    <x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0.85000000000000009"/>
    <n v="5.3125"/>
    <s v="games"/>
    <s v="video games"/>
    <x v="2159"/>
    <d v="2012-04-19T17:05:05"/>
    <n v="30"/>
  </r>
  <r>
    <x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5.75"/>
    <n v="35.615384615384613"/>
    <s v="music"/>
    <s v="rock"/>
    <x v="2160"/>
    <d v="2015-08-24T20:27:39"/>
    <n v="30"/>
  </r>
  <r>
    <x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.26666666666667"/>
    <n v="87.103448275862064"/>
    <s v="music"/>
    <s v="rock"/>
    <x v="2161"/>
    <d v="2014-06-23T18:23:11"/>
    <n v="31"/>
  </r>
  <r>
    <x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.20000000000002"/>
    <n v="75.11363636363636"/>
    <s v="music"/>
    <s v="rock"/>
    <x v="2162"/>
    <d v="2015-04-17T21:35:20"/>
    <n v="51.260185185194132"/>
  </r>
  <r>
    <x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2.63636363636364"/>
    <n v="68.01204819277109"/>
    <s v="music"/>
    <s v="rock"/>
    <x v="2163"/>
    <d v="2016-05-25T17:13:34"/>
    <n v="30.448217592602305"/>
  </r>
  <r>
    <x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8.64000000000001"/>
    <n v="29.623931623931625"/>
    <s v="music"/>
    <s v="rock"/>
    <x v="2164"/>
    <d v="2016-03-09T16:00:35"/>
    <n v="29.958333333299379"/>
  </r>
  <r>
    <x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6.6"/>
    <n v="91.625"/>
    <s v="music"/>
    <s v="rock"/>
    <x v="2165"/>
    <d v="2014-10-21T20:06:58"/>
    <n v="45.041666666700621"/>
  </r>
  <r>
    <x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s v="music"/>
    <s v="rock"/>
    <x v="2166"/>
    <d v="2012-09-01T01:35:37"/>
    <n v="14"/>
  </r>
  <r>
    <x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1.5816111111111"/>
    <n v="64.366735294117646"/>
    <s v="music"/>
    <s v="rock"/>
    <x v="2167"/>
    <d v="2017-01-10T14:24:21"/>
    <n v="30.608090277703013"/>
  </r>
  <r>
    <x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57142857142858"/>
    <s v="music"/>
    <s v="rock"/>
    <x v="2168"/>
    <d v="2017-02-27T16:49:11"/>
    <n v="3"/>
  </r>
  <r>
    <x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0.85714285714286"/>
    <n v="33.315789473684212"/>
    <s v="music"/>
    <s v="rock"/>
    <x v="2169"/>
    <d v="2015-07-13T18:00:22"/>
    <n v="40"/>
  </r>
  <r>
    <x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.075"/>
    <n v="90.276595744680847"/>
    <s v="music"/>
    <s v="rock"/>
    <x v="2170"/>
    <d v="2015-05-17T22:58:15"/>
    <n v="35.251215277799929"/>
  </r>
  <r>
    <x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307692307692"/>
    <s v="music"/>
    <s v="rock"/>
    <x v="2171"/>
    <d v="2015-03-19T13:55:20"/>
    <n v="30"/>
  </r>
  <r>
    <x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6.92857142857143"/>
    <n v="59.233333333333334"/>
    <s v="music"/>
    <s v="rock"/>
    <x v="2172"/>
    <d v="2013-08-09T16:37:23"/>
    <n v="31.47334490740468"/>
  </r>
  <r>
    <x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2.97499999999999"/>
    <n v="65.38095238095238"/>
    <s v="music"/>
    <s v="rock"/>
    <x v="2173"/>
    <d v="2016-04-05T13:01:47"/>
    <n v="30"/>
  </r>
  <r>
    <x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07692307692307"/>
    <s v="music"/>
    <s v="rock"/>
    <x v="2174"/>
    <d v="2016-07-14T00:13:06"/>
    <n v="7"/>
  </r>
  <r>
    <x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.02"/>
    <n v="88.74647887323944"/>
    <s v="music"/>
    <s v="rock"/>
    <x v="2175"/>
    <d v="2015-04-02T15:11:49"/>
    <n v="30"/>
  </r>
  <r>
    <x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.12"/>
    <n v="65.868421052631575"/>
    <s v="music"/>
    <s v="rock"/>
    <x v="2176"/>
    <d v="2016-05-12T06:01:07"/>
    <n v="25"/>
  </r>
  <r>
    <x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8.64000000000001"/>
    <n v="40.349243306169967"/>
    <s v="music"/>
    <s v="rock"/>
    <x v="2177"/>
    <d v="2016-12-19T15:16:37"/>
    <n v="30"/>
  </r>
  <r>
    <x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.4"/>
    <n v="76.857142857142861"/>
    <s v="music"/>
    <s v="rock"/>
    <x v="2178"/>
    <d v="2015-03-12T04:06:32"/>
    <n v="30"/>
  </r>
  <r>
    <x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.18419999999999"/>
    <n v="68.707820512820518"/>
    <s v="music"/>
    <s v="rock"/>
    <x v="2179"/>
    <d v="2015-10-02T16:04:28"/>
    <n v="42.041666666700621"/>
  </r>
  <r>
    <x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.1"/>
    <n v="57.773584905660378"/>
    <s v="games"/>
    <s v="tabletop games"/>
    <x v="2180"/>
    <d v="2017-02-07T00:07:33"/>
    <n v="14"/>
  </r>
  <r>
    <x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.16666666666663"/>
    <n v="44.171348314606739"/>
    <s v="games"/>
    <s v="tabletop games"/>
    <x v="2181"/>
    <d v="2014-08-28T21:37:05"/>
    <n v="35"/>
  </r>
  <r>
    <x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.27777777777777"/>
    <n v="31.566308243727597"/>
    <s v="games"/>
    <s v="tabletop games"/>
    <x v="2182"/>
    <d v="2017-01-10T08:46:17"/>
    <n v="29.84285879629897"/>
  </r>
  <r>
    <x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4.74"/>
    <n v="107.04511278195488"/>
    <s v="games"/>
    <s v="tabletop games"/>
    <x v="2183"/>
    <d v="2016-01-11T16:34:01"/>
    <n v="13.976377314902493"/>
  </r>
  <r>
    <x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6.97"/>
    <n v="149.03451043338683"/>
    <s v="games"/>
    <s v="tabletop games"/>
    <x v="2184"/>
    <d v="2013-02-14T08:23:59"/>
    <n v="40"/>
  </r>
  <r>
    <x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09.67499999999998"/>
    <n v="55.956632653061227"/>
    <s v="games"/>
    <s v="tabletop games"/>
    <x v="2185"/>
    <d v="2016-08-01T14:45:43"/>
    <n v="36.468252314800338"/>
  </r>
  <r>
    <x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4.6425"/>
    <n v="56.970381807973048"/>
    <s v="games"/>
    <s v="tabletop games"/>
    <x v="2186"/>
    <d v="2015-03-05T05:01:06"/>
    <n v="28.956875000003492"/>
  </r>
  <r>
    <x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.17692027666544"/>
    <n v="44.056420233463037"/>
    <s v="games"/>
    <s v="tabletop games"/>
    <x v="2187"/>
    <d v="2016-09-20T14:04:01"/>
    <n v="35.122210648100008"/>
  </r>
  <r>
    <x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.25"/>
    <n v="68.625"/>
    <s v="games"/>
    <s v="tabletop games"/>
    <x v="2188"/>
    <d v="2016-04-07T18:55:00"/>
    <n v="14.128472222299024"/>
  </r>
  <r>
    <x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4.61052631578946"/>
    <n v="65.318435754189949"/>
    <s v="games"/>
    <s v="tabletop games"/>
    <x v="2189"/>
    <d v="2016-02-17T15:00:04"/>
    <n v="34.665925925903139"/>
  </r>
  <r>
    <x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19.73333333333333"/>
    <n v="35.92"/>
    <s v="games"/>
    <s v="tabletop games"/>
    <x v="2190"/>
    <d v="2017-02-02T20:00:27"/>
    <n v="12"/>
  </r>
  <r>
    <x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.2401666666667"/>
    <n v="40.070667078443485"/>
    <s v="games"/>
    <s v="tabletop games"/>
    <x v="2191"/>
    <d v="2016-11-17T20:25:44"/>
    <n v="28.107129629599513"/>
  </r>
  <r>
    <x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.37333333333333"/>
    <n v="75.647714604236342"/>
    <s v="games"/>
    <s v="tabletop games"/>
    <x v="2192"/>
    <d v="2016-10-21T09:44:32"/>
    <n v="30.801712963002501"/>
  </r>
  <r>
    <x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.37"/>
    <n v="61.203872437357631"/>
    <s v="games"/>
    <s v="tabletop games"/>
    <x v="2193"/>
    <d v="2016-02-25T18:11:30"/>
    <n v="29.958333333299379"/>
  </r>
  <r>
    <x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.32608695652173"/>
    <n v="48.130434782608695"/>
    <s v="games"/>
    <s v="tabletop games"/>
    <x v="2194"/>
    <d v="2015-07-12T18:31:40"/>
    <n v="30"/>
  </r>
  <r>
    <x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3.83571428571429"/>
    <n v="68.106837606837601"/>
    <s v="games"/>
    <s v="tabletop games"/>
    <x v="2195"/>
    <d v="2016-11-01T11:41:42"/>
    <n v="30.804374999999709"/>
  </r>
  <r>
    <x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.03109999999992"/>
    <n v="65.891300230946882"/>
    <s v="games"/>
    <s v="tabletop games"/>
    <x v="2196"/>
    <d v="2015-01-29T14:00:59"/>
    <n v="30"/>
  </r>
  <r>
    <x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2.89249999999998"/>
    <n v="81.654377880184327"/>
    <s v="games"/>
    <s v="tabletop games"/>
    <x v="2197"/>
    <d v="2015-10-15T12:20:00"/>
    <n v="30.041666666700621"/>
  </r>
  <r>
    <x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6.97777777777779"/>
    <n v="52.701195219123505"/>
    <s v="games"/>
    <s v="tabletop games"/>
    <x v="2198"/>
    <d v="2015-09-15T09:59:58"/>
    <n v="30"/>
  </r>
  <r>
    <x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.15"/>
    <n v="41.228136882129277"/>
    <s v="games"/>
    <s v="tabletop games"/>
    <x v="2199"/>
    <d v="2015-06-08T15:01:08"/>
    <n v="27.499212962997262"/>
  </r>
  <r>
    <x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2.71818181818185"/>
    <n v="15.035357142857142"/>
    <s v="music"/>
    <s v="electronic music"/>
    <x v="2200"/>
    <d v="2013-01-02T20:19:25"/>
    <n v="14"/>
  </r>
  <r>
    <x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.18124999999998"/>
    <n v="39.066920943134534"/>
    <s v="music"/>
    <s v="electronic music"/>
    <x v="2201"/>
    <d v="2012-10-02T20:22:48"/>
    <n v="30"/>
  </r>
  <r>
    <x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09.55"/>
    <n v="43.82"/>
    <s v="music"/>
    <s v="electronic music"/>
    <x v="2202"/>
    <d v="2015-08-25T20:38:02"/>
    <n v="30"/>
  </r>
  <r>
    <x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2.86666666666667"/>
    <n v="27.301369863013697"/>
    <s v="music"/>
    <s v="electronic music"/>
    <x v="2203"/>
    <d v="2013-02-07T07:28:39"/>
    <n v="30"/>
  </r>
  <r>
    <x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2222222222221"/>
    <s v="music"/>
    <s v="electronic music"/>
    <x v="2204"/>
    <d v="2012-05-02T19:43:09"/>
    <n v="30"/>
  </r>
  <r>
    <x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2.72727272727273"/>
    <n v="33.235294117647058"/>
    <s v="music"/>
    <s v="electronic music"/>
    <x v="2205"/>
    <d v="2012-03-29T06:10:24"/>
    <n v="18"/>
  </r>
  <r>
    <x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1428571428572"/>
    <s v="music"/>
    <s v="electronic music"/>
    <x v="2206"/>
    <d v="2013-10-17T04:39:33"/>
    <n v="30.041666666700621"/>
  </r>
  <r>
    <x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1.6"/>
    <n v="42.333333333333336"/>
    <s v="music"/>
    <s v="electronic music"/>
    <x v="2207"/>
    <d v="2012-02-07T21:10:26"/>
    <n v="59.284421296302753"/>
  </r>
  <r>
    <x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0.80000000000001"/>
    <n v="50.266666666666666"/>
    <s v="music"/>
    <s v="electronic music"/>
    <x v="2208"/>
    <d v="2014-04-03T11:30:44"/>
    <n v="11.478657407402352"/>
  </r>
  <r>
    <x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.425"/>
    <n v="61.902777777777779"/>
    <s v="music"/>
    <s v="electronic music"/>
    <x v="2209"/>
    <d v="2012-02-17T01:35:10"/>
    <n v="57.667245370299497"/>
  </r>
  <r>
    <x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5.6"/>
    <n v="40.75"/>
    <s v="music"/>
    <s v="electronic music"/>
    <x v="2210"/>
    <d v="2014-03-18T18:50:25"/>
    <n v="22.505960648100881"/>
  </r>
  <r>
    <x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.38333333333333"/>
    <n v="55.796747967479675"/>
    <s v="music"/>
    <s v="electronic music"/>
    <x v="2211"/>
    <d v="2013-10-01T17:56:17"/>
    <n v="33.294247685204027"/>
  </r>
  <r>
    <x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2"/>
    <d v="2015-04-15T19:49:39"/>
    <n v="30"/>
  </r>
  <r>
    <x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2.50166666666667"/>
    <n v="73.125416666666666"/>
    <s v="music"/>
    <s v="electronic music"/>
    <x v="2213"/>
    <d v="2014-01-07T19:00:48"/>
    <n v="30"/>
  </r>
  <r>
    <x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.36363636363637"/>
    <n v="26.060606060606062"/>
    <s v="music"/>
    <s v="electronic music"/>
    <x v="2214"/>
    <d v="2012-02-19T17:12:52"/>
    <n v="22.573703703703359"/>
  </r>
  <r>
    <x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5.66666666666666"/>
    <n v="22.642857142857142"/>
    <s v="music"/>
    <s v="electronic music"/>
    <x v="2215"/>
    <d v="2015-07-09T18:02:25"/>
    <n v="14"/>
  </r>
  <r>
    <x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.19047619047619"/>
    <n v="47.222222222222221"/>
    <s v="music"/>
    <s v="electronic music"/>
    <x v="2216"/>
    <d v="2015-10-22T18:38:33"/>
    <n v="10.556562500001746"/>
  </r>
  <r>
    <x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2.833"/>
    <n v="32.324473684210524"/>
    <s v="music"/>
    <s v="electronic music"/>
    <x v="2217"/>
    <d v="2012-08-06T19:29:43"/>
    <n v="22.187696759297978"/>
  </r>
  <r>
    <x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1.49999999999999"/>
    <n v="53.421052631578945"/>
    <s v="music"/>
    <s v="electronic music"/>
    <x v="2218"/>
    <d v="2015-07-20T17:15:12"/>
    <n v="30"/>
  </r>
  <r>
    <x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.14285714285714"/>
    <n v="51.304347826086953"/>
    <s v="music"/>
    <s v="electronic music"/>
    <x v="2219"/>
    <d v="2013-06-27T01:27:16"/>
    <n v="30"/>
  </r>
  <r>
    <x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.11999999999999"/>
    <n v="37.197247706422019"/>
    <s v="games"/>
    <s v="tabletop games"/>
    <x v="2220"/>
    <d v="2016-03-23T16:00:09"/>
    <n v="30.333229166702949"/>
  </r>
  <r>
    <x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2.6"/>
    <n v="27.1"/>
    <s v="games"/>
    <s v="tabletop games"/>
    <x v="2221"/>
    <d v="2011-12-29T18:54:07"/>
    <n v="30"/>
  </r>
  <r>
    <x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5.80000000000001"/>
    <n v="206.31"/>
    <s v="games"/>
    <s v="tabletop games"/>
    <x v="2222"/>
    <d v="2015-05-28T15:22:48"/>
    <n v="30"/>
  </r>
  <r>
    <x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.15000000000003"/>
    <n v="82.145270270270274"/>
    <s v="games"/>
    <s v="tabletop games"/>
    <x v="2223"/>
    <d v="2016-10-01T16:01:15"/>
    <n v="28.124131944503461"/>
  </r>
  <r>
    <x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4.83338095238094"/>
    <n v="164.79651993355483"/>
    <s v="games"/>
    <s v="tabletop games"/>
    <x v="2224"/>
    <d v="2014-08-22T19:00:15"/>
    <n v="30"/>
  </r>
  <r>
    <x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s v="games"/>
    <s v="tabletop games"/>
    <x v="2225"/>
    <d v="2016-01-12T19:10:22"/>
    <n v="30.408773148206819"/>
  </r>
  <r>
    <x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.37692307692308"/>
    <n v="67.970099667774093"/>
    <s v="games"/>
    <s v="tabletop games"/>
    <x v="2226"/>
    <d v="2013-10-14T19:22:35"/>
    <n v="30.041666666700621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.49"/>
    <n v="81.561805555555551"/>
    <s v="games"/>
    <s v="tabletop games"/>
    <x v="2227"/>
    <d v="2015-07-17T06:40:36"/>
    <n v="30"/>
  </r>
  <r>
    <x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.04755366949576"/>
    <n v="25.42547309833024"/>
    <s v="games"/>
    <s v="tabletop games"/>
    <x v="2228"/>
    <d v="2013-07-29T15:56:31"/>
    <n v="35.502418981501251"/>
  </r>
  <r>
    <x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5.95294117647057"/>
    <n v="21.497991967871485"/>
    <s v="games"/>
    <s v="tabletop games"/>
    <x v="2229"/>
    <d v="2014-03-26T21:08:47"/>
    <n v="30"/>
  </r>
  <r>
    <x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.1296000000002"/>
    <n v="27.226630727762803"/>
    <s v="games"/>
    <s v="tabletop games"/>
    <x v="2230"/>
    <d v="2013-05-29T21:51:41"/>
    <n v="26.297442129602132"/>
  </r>
  <r>
    <x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5.8"/>
    <n v="25.091093117408906"/>
    <s v="games"/>
    <s v="tabletop games"/>
    <x v="2231"/>
    <d v="2014-06-16T19:03:28"/>
    <n v="32.330925925896736"/>
  </r>
  <r>
    <x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.03999999999996"/>
    <n v="21.230179028132991"/>
    <s v="games"/>
    <s v="tabletop games"/>
    <x v="2232"/>
    <d v="2015-11-23T09:05:39"/>
    <n v="20.62107638890302"/>
  </r>
  <r>
    <x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07142857142854"/>
    <s v="games"/>
    <s v="tabletop games"/>
    <x v="2233"/>
    <d v="2016-12-06T19:47:27"/>
    <n v="30"/>
  </r>
  <r>
    <x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.3153846153846"/>
    <n v="135.58503401360545"/>
    <s v="games"/>
    <s v="tabletop games"/>
    <x v="2234"/>
    <d v="2015-02-27T00:31:51"/>
    <n v="29.958333333306655"/>
  </r>
  <r>
    <x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.10714285714289"/>
    <n v="22.116176470588236"/>
    <s v="games"/>
    <s v="tabletop games"/>
    <x v="2235"/>
    <d v="2016-01-02T14:48:43"/>
    <n v="30"/>
  </r>
  <r>
    <x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2.92777777777775"/>
    <n v="64.625635808748726"/>
    <s v="games"/>
    <s v="tabletop games"/>
    <x v="2236"/>
    <d v="2014-10-03T00:04:43"/>
    <n v="40.329363425902557"/>
  </r>
  <r>
    <x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.4"/>
    <n v="69.569620253164558"/>
    <s v="games"/>
    <s v="tabletop games"/>
    <x v="2237"/>
    <d v="2017-02-08T14:55:16"/>
    <n v="30"/>
  </r>
  <r>
    <x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.02668"/>
    <n v="75.133028169014082"/>
    <s v="games"/>
    <s v="tabletop games"/>
    <x v="2238"/>
    <d v="2013-10-25T23:00:14"/>
    <n v="36.209560185197915"/>
  </r>
  <r>
    <x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0.68"/>
    <n v="140.97916666666666"/>
    <s v="games"/>
    <s v="tabletop games"/>
    <x v="2239"/>
    <d v="2016-03-23T19:49:04"/>
    <n v="30"/>
  </r>
  <r>
    <x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.4"/>
    <n v="49.472392638036808"/>
    <s v="games"/>
    <s v="tabletop games"/>
    <x v="2240"/>
    <d v="2017-01-31T19:51:40"/>
    <n v="30"/>
  </r>
  <r>
    <x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.0976000000001"/>
    <n v="53.865251485148519"/>
    <s v="games"/>
    <s v="tabletop games"/>
    <x v="2241"/>
    <d v="2013-10-22T13:48:53"/>
    <n v="35.550775463001628"/>
  </r>
  <r>
    <x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12530712530715"/>
    <s v="games"/>
    <s v="tabletop games"/>
    <x v="2242"/>
    <d v="2017-03-06T18:01:30"/>
    <n v="6.3739583333008341"/>
  </r>
  <r>
    <x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.02"/>
    <n v="65.00344827586207"/>
    <s v="games"/>
    <s v="tabletop games"/>
    <x v="2243"/>
    <d v="2016-10-04T19:39:06"/>
    <n v="12.035347222299606"/>
  </r>
  <r>
    <x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.0250000000001"/>
    <n v="53.475252525252522"/>
    <s v="games"/>
    <s v="tabletop games"/>
    <x v="2244"/>
    <d v="2014-01-21T17:00:17"/>
    <n v="31.041469907402643"/>
  </r>
  <r>
    <x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.12"/>
    <n v="43.912280701754383"/>
    <s v="games"/>
    <s v="tabletop games"/>
    <x v="2245"/>
    <d v="2015-08-05T19:00:10"/>
    <n v="30"/>
  </r>
  <r>
    <x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.45405405405405"/>
    <n v="50.852631578947367"/>
    <s v="games"/>
    <s v="tabletop games"/>
    <x v="2246"/>
    <d v="2015-07-15T15:59:25"/>
    <n v="14"/>
  </r>
  <r>
    <x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.21428571428571"/>
    <n v="58.6328125"/>
    <s v="games"/>
    <s v="tabletop games"/>
    <x v="2247"/>
    <d v="2016-11-14T21:01:18"/>
    <n v="30"/>
  </r>
  <r>
    <x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8.77142857142857"/>
    <n v="32.81666666666667"/>
    <s v="games"/>
    <s v="tabletop games"/>
    <x v="2248"/>
    <d v="2013-03-03T16:52:45"/>
    <n v="29.958333333299379"/>
  </r>
  <r>
    <x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.11200000000008"/>
    <n v="426.93169877408059"/>
    <s v="games"/>
    <s v="tabletop games"/>
    <x v="2249"/>
    <d v="2016-11-03T00:07:53"/>
    <n v="30.041666666700621"/>
  </r>
  <r>
    <x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.44929411764704"/>
    <n v="23.808729166666669"/>
    <s v="games"/>
    <s v="tabletop games"/>
    <x v="2250"/>
    <d v="2014-07-26T08:17:57"/>
    <n v="21"/>
  </r>
  <r>
    <x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.27777777777777"/>
    <n v="98.413654618473899"/>
    <s v="games"/>
    <s v="tabletop games"/>
    <x v="2251"/>
    <d v="2016-07-22T07:52:18"/>
    <n v="15"/>
  </r>
  <r>
    <x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2.6875"/>
    <n v="107.32142857142857"/>
    <s v="games"/>
    <s v="tabletop games"/>
    <x v="2252"/>
    <d v="2015-10-19T15:09:07"/>
    <n v="30.041666666700621"/>
  </r>
  <r>
    <x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59.8"/>
    <n v="11.67005076142132"/>
    <s v="games"/>
    <s v="tabletop games"/>
    <x v="2253"/>
    <d v="2017-01-17T15:32:48"/>
    <n v="7"/>
  </r>
  <r>
    <x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6.65822784810126"/>
    <n v="41.782287822878232"/>
    <s v="games"/>
    <s v="tabletop games"/>
    <x v="2254"/>
    <d v="2016-04-07T22:50:51"/>
    <n v="30"/>
  </r>
  <r>
    <x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2.70833333333334"/>
    <n v="21.38"/>
    <s v="games"/>
    <s v="tabletop games"/>
    <x v="2255"/>
    <d v="2016-11-08T10:50:46"/>
    <n v="14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.14"/>
    <n v="94.103550295857985"/>
    <s v="games"/>
    <s v="tabletop games"/>
    <x v="2256"/>
    <d v="2016-05-15T22:28:49"/>
    <n v="35.021655092597939"/>
  </r>
  <r>
    <x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6.5"/>
    <n v="15.721951219512196"/>
    <s v="games"/>
    <s v="tabletop games"/>
    <x v="2257"/>
    <d v="2015-05-12T18:01:27"/>
    <n v="30"/>
  </r>
  <r>
    <x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.1"/>
    <n v="90.635922330097088"/>
    <s v="games"/>
    <s v="tabletop games"/>
    <x v="2258"/>
    <d v="2016-11-28T19:18:56"/>
    <n v="10"/>
  </r>
  <r>
    <x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6.92"/>
    <n v="97.297619047619051"/>
    <s v="games"/>
    <s v="tabletop games"/>
    <x v="2259"/>
    <d v="2014-02-25T00:24:10"/>
    <n v="29.958333333299379"/>
  </r>
  <r>
    <x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79.5"/>
    <n v="37.11904761904762"/>
    <s v="games"/>
    <s v="tabletop games"/>
    <x v="2260"/>
    <d v="2017-01-24T17:23:40"/>
    <n v="21"/>
  </r>
  <r>
    <x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.15151515151516"/>
    <n v="28.104972375690608"/>
    <s v="games"/>
    <s v="tabletop games"/>
    <x v="2261"/>
    <d v="2014-10-14T14:02:38"/>
    <n v="34.414837962998718"/>
  </r>
  <r>
    <x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5.54666666666667"/>
    <n v="144.43333333333334"/>
    <s v="games"/>
    <s v="tabletop games"/>
    <x v="2262"/>
    <d v="2015-01-10T19:58:33"/>
    <n v="21"/>
  </r>
  <r>
    <x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.03333333333333"/>
    <n v="24.274157303370785"/>
    <s v="games"/>
    <s v="tabletop games"/>
    <x v="2263"/>
    <d v="2016-05-06T13:58:34"/>
    <n v="16.542662036998081"/>
  </r>
  <r>
    <x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8.5"/>
    <n v="35.117647058823529"/>
    <s v="games"/>
    <s v="tabletop games"/>
    <x v="2264"/>
    <d v="2016-11-15T20:28:27"/>
    <n v="7"/>
  </r>
  <r>
    <x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.26666666666665"/>
    <n v="24.762886597938145"/>
    <s v="games"/>
    <s v="tabletop games"/>
    <x v="2265"/>
    <d v="2016-04-09T20:59:52"/>
    <n v="17.208425925899064"/>
  </r>
  <r>
    <x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0.52499999999998"/>
    <n v="188.37871287128712"/>
    <s v="games"/>
    <s v="tabletop games"/>
    <x v="2266"/>
    <d v="2014-11-25T19:54:57"/>
    <n v="25.211840277799638"/>
  </r>
  <r>
    <x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2.60000000000001"/>
    <n v="148.08247422680412"/>
    <s v="games"/>
    <s v="tabletop games"/>
    <x v="2267"/>
    <d v="2017-02-10T01:58:35"/>
    <n v="30"/>
  </r>
  <r>
    <x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1.64"/>
    <n v="49.934589800443462"/>
    <s v="games"/>
    <s v="tabletop games"/>
    <x v="2268"/>
    <d v="2017-02-10T16:54:23"/>
    <n v="24.503900462899765"/>
  </r>
  <r>
    <x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.24800000000005"/>
    <n v="107.82155688622754"/>
    <s v="games"/>
    <s v="tabletop games"/>
    <x v="2269"/>
    <d v="2016-12-21T20:51:53"/>
    <n v="20.046608796299552"/>
  </r>
  <r>
    <x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.09000000000003"/>
    <n v="42.63403614457831"/>
    <s v="games"/>
    <s v="tabletop games"/>
    <x v="2270"/>
    <d v="2016-11-10T00:00:04"/>
    <n v="30"/>
  </r>
  <r>
    <x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6.6000000000001"/>
    <n v="14.370762711864407"/>
    <s v="games"/>
    <s v="tabletop games"/>
    <x v="2271"/>
    <d v="2015-11-07T16:47:16"/>
    <n v="30"/>
  </r>
  <r>
    <x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.35999999999999"/>
    <n v="37.476190476190474"/>
    <s v="games"/>
    <s v="tabletop games"/>
    <x v="2272"/>
    <d v="2017-02-15T13:10:42"/>
    <n v="24.958333333393966"/>
  </r>
  <r>
    <x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19.6"/>
    <n v="30.202020202020201"/>
    <s v="games"/>
    <s v="tabletop games"/>
    <x v="2273"/>
    <d v="2014-01-24T12:00:57"/>
    <n v="30"/>
  </r>
  <r>
    <x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7.76923076923077"/>
    <n v="33.550632911392405"/>
    <s v="games"/>
    <s v="tabletop games"/>
    <x v="2274"/>
    <d v="2014-11-22T14:47:59"/>
    <n v="30"/>
  </r>
  <r>
    <x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5.81826105905425"/>
    <n v="64.74666666666667"/>
    <s v="games"/>
    <s v="tabletop games"/>
    <x v="2275"/>
    <d v="2013-12-06T15:38:09"/>
    <n v="30"/>
  </r>
  <r>
    <x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.08235294117648"/>
    <n v="57.932367149758456"/>
    <s v="games"/>
    <s v="tabletop games"/>
    <x v="2276"/>
    <d v="2012-01-28T16:17:03"/>
    <n v="30"/>
  </r>
  <r>
    <x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0.7"/>
    <n v="53.078431372549019"/>
    <s v="games"/>
    <s v="tabletop games"/>
    <x v="2277"/>
    <d v="2015-11-30T17:01:07"/>
    <n v="34.248530092605506"/>
  </r>
  <r>
    <x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3.80000000000001"/>
    <n v="48.0625"/>
    <s v="games"/>
    <s v="tabletop games"/>
    <x v="2278"/>
    <d v="2015-01-16T19:21:39"/>
    <n v="18.359965277799347"/>
  </r>
  <r>
    <x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3.57653061224488"/>
    <n v="82.396874999999994"/>
    <s v="games"/>
    <s v="tabletop games"/>
    <x v="2279"/>
    <d v="2015-08-18T14:59:51"/>
    <n v="30"/>
  </r>
  <r>
    <x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4545454545453"/>
    <s v="music"/>
    <s v="rock"/>
    <x v="2280"/>
    <d v="2011-05-24T06:51:37"/>
    <n v="61.998877314799756"/>
  </r>
  <r>
    <x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.33333333333331"/>
    <n v="115.83333333333333"/>
    <s v="music"/>
    <s v="rock"/>
    <x v="2281"/>
    <d v="2015-11-15T04:11:26"/>
    <n v="60"/>
  </r>
  <r>
    <x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0.85533333333332"/>
    <n v="63.03458333333333"/>
    <s v="music"/>
    <s v="rock"/>
    <x v="2282"/>
    <d v="2012-03-10T03:00:04"/>
    <n v="59.958333333299379"/>
  </r>
  <r>
    <x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.22116666666668"/>
    <n v="108.02152542372882"/>
    <s v="music"/>
    <s v="rock"/>
    <x v="2283"/>
    <d v="2011-02-11T19:07:25"/>
    <n v="28.369849537099071"/>
  </r>
  <r>
    <x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.36666666666667"/>
    <n v="46.088607594936711"/>
    <s v="music"/>
    <s v="rock"/>
    <x v="2284"/>
    <d v="2012-05-30T04:27:23"/>
    <n v="30"/>
  </r>
  <r>
    <x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.06666666666666"/>
    <n v="107.21428571428571"/>
    <s v="music"/>
    <s v="rock"/>
    <x v="2285"/>
    <d v="2013-08-08T23:07:34"/>
    <n v="28.202384259202518"/>
  </r>
  <r>
    <x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19.97755555555555"/>
    <n v="50.9338679245283"/>
    <s v="music"/>
    <s v="rock"/>
    <x v="2286"/>
    <d v="2014-06-02T16:01:00"/>
    <n v="21"/>
  </r>
  <r>
    <x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.1"/>
    <n v="40.04"/>
    <s v="music"/>
    <s v="rock"/>
    <x v="2287"/>
    <d v="2012-06-07T19:51:29"/>
    <n v="18.92258101850166"/>
  </r>
  <r>
    <x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.4"/>
    <n v="64.44"/>
    <s v="music"/>
    <s v="rock"/>
    <x v="2288"/>
    <d v="2013-10-24T23:57:40"/>
    <n v="42.975231481497758"/>
  </r>
  <r>
    <x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.06666666666666"/>
    <n v="53.827586206896555"/>
    <s v="music"/>
    <s v="rock"/>
    <x v="2289"/>
    <d v="2009-09-14T06:05:30"/>
    <n v="78.454513888900692"/>
  </r>
  <r>
    <x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2.8"/>
    <n v="100.46511627906976"/>
    <s v="music"/>
    <s v="rock"/>
    <x v="2290"/>
    <d v="2012-03-19T23:26:58"/>
    <n v="34.189606481500959"/>
  </r>
  <r>
    <x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.2505"/>
    <n v="46.630652173913049"/>
    <s v="music"/>
    <s v="rock"/>
    <x v="2291"/>
    <d v="2012-03-19T16:44:36"/>
    <n v="30"/>
  </r>
  <r>
    <x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.23529411764706"/>
    <n v="34.074074074074076"/>
    <s v="music"/>
    <s v="rock"/>
    <x v="2292"/>
    <d v="2012-08-30T16:59:59"/>
    <n v="25.457650462900347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.08079999999998"/>
    <n v="65.214642857142863"/>
    <s v="music"/>
    <s v="rock"/>
    <x v="2293"/>
    <d v="2012-12-21T17:21:20"/>
    <n v="30"/>
  </r>
  <r>
    <x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.25"/>
    <n v="44.205882352941174"/>
    <s v="music"/>
    <s v="rock"/>
    <x v="2294"/>
    <d v="2012-12-27T22:54:16"/>
    <n v="30"/>
  </r>
  <r>
    <x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.07142857142856"/>
    <n v="71.965517241379317"/>
    <s v="music"/>
    <s v="rock"/>
    <x v="2295"/>
    <d v="2012-01-19T17:33:46"/>
    <n v="35"/>
  </r>
  <r>
    <x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0.6"/>
    <n v="52.94736842105263"/>
    <s v="music"/>
    <s v="rock"/>
    <x v="2296"/>
    <d v="2012-02-09T01:00:49"/>
    <n v="34.123738425900228"/>
  </r>
  <r>
    <x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.07333333333332"/>
    <n v="109.45138888888889"/>
    <s v="music"/>
    <s v="rock"/>
    <x v="2297"/>
    <d v="2014-02-24T20:10:33"/>
    <n v="29.958333333401242"/>
  </r>
  <r>
    <x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.16666666666663"/>
    <n v="75.035714285714292"/>
    <s v="music"/>
    <s v="rock"/>
    <x v="2298"/>
    <d v="2011-01-22T00:46:49"/>
    <n v="15"/>
  </r>
  <r>
    <x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.25"/>
    <n v="115.71428571428571"/>
    <s v="music"/>
    <s v="rock"/>
    <x v="2299"/>
    <d v="2012-06-14T17:26:56"/>
    <n v="14"/>
  </r>
  <r>
    <x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3.6044"/>
    <n v="31.659810426540286"/>
    <s v="music"/>
    <s v="indie rock"/>
    <x v="2300"/>
    <d v="2013-05-22T03:31:36"/>
    <n v="30"/>
  </r>
  <r>
    <x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0.65217391304347"/>
    <n v="46.176470588235297"/>
    <s v="music"/>
    <s v="indie rock"/>
    <x v="2301"/>
    <d v="2013-11-27T20:50:34"/>
    <n v="33.423217592600849"/>
  </r>
  <r>
    <x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.35829457364341"/>
    <n v="68.481650485436887"/>
    <s v="music"/>
    <s v="indie rock"/>
    <x v="2302"/>
    <d v="2011-11-03T02:39:56"/>
    <n v="40.041666666700621"/>
  </r>
  <r>
    <x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0.70033333333335"/>
    <n v="53.469203539823013"/>
    <s v="music"/>
    <s v="indie rock"/>
    <x v="1254"/>
    <d v="2010-11-20T19:34:51"/>
    <n v="41.391770833302871"/>
  </r>
  <r>
    <x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.22777777777779"/>
    <n v="109.10778443113773"/>
    <s v="music"/>
    <s v="indie rock"/>
    <x v="2303"/>
    <d v="2014-07-14T16:41:12"/>
    <n v="25.054722222201235"/>
  </r>
  <r>
    <x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6.75857142857143"/>
    <n v="51.185616438356163"/>
    <s v="music"/>
    <s v="indie rock"/>
    <x v="2304"/>
    <d v="2012-02-09T04:02:09"/>
    <n v="30"/>
  </r>
  <r>
    <x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6.65777537961894"/>
    <n v="27.936800000000002"/>
    <s v="music"/>
    <s v="indie rock"/>
    <x v="2305"/>
    <d v="2012-04-05T19:15:33"/>
    <n v="29.99994212960155"/>
  </r>
  <r>
    <x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.30622"/>
    <n v="82.496921824104234"/>
    <s v="music"/>
    <s v="indie rock"/>
    <x v="2306"/>
    <d v="2014-07-31T23:06:36"/>
    <n v="28.078750000000582"/>
  </r>
  <r>
    <x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6.67450000000001"/>
    <n v="59.817476635514019"/>
    <s v="music"/>
    <s v="indie rock"/>
    <x v="2307"/>
    <d v="2013-02-02T23:42:17"/>
    <n v="35"/>
  </r>
  <r>
    <x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8.83978378378379"/>
    <n v="64.816470588235291"/>
    <s v="music"/>
    <s v="indie rock"/>
    <x v="2308"/>
    <d v="2013-02-19T19:03:35"/>
    <n v="29.958333333299379"/>
  </r>
  <r>
    <x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.11111111111111"/>
    <n v="90.09615384615384"/>
    <s v="music"/>
    <s v="indie rock"/>
    <x v="2309"/>
    <d v="2014-04-07T00:06:29"/>
    <n v="30"/>
  </r>
  <r>
    <x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7.86666666666666"/>
    <n v="40.962025316455694"/>
    <s v="music"/>
    <s v="indie rock"/>
    <x v="2310"/>
    <d v="2014-03-18T15:11:18"/>
    <n v="31.325486111098144"/>
  </r>
  <r>
    <x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5.84040000000002"/>
    <n v="56.000127388535034"/>
    <s v="music"/>
    <s v="indie rock"/>
    <x v="2311"/>
    <d v="2012-04-03T23:00:26"/>
    <n v="30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6.97"/>
    <n v="37.672800000000002"/>
    <s v="music"/>
    <s v="indie rock"/>
    <x v="2312"/>
    <d v="2012-05-08T13:14:17"/>
    <n v="30"/>
  </r>
  <r>
    <x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2.60000000000001"/>
    <n v="40.078125"/>
    <s v="music"/>
    <s v="indie rock"/>
    <x v="2313"/>
    <d v="2012-04-05T17:25:43"/>
    <n v="30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.04266666666666"/>
    <n v="78.031999999999996"/>
    <s v="music"/>
    <s v="indie rock"/>
    <x v="2314"/>
    <d v="2009-09-23T17:24:10"/>
    <n v="77.041550925998308"/>
  </r>
  <r>
    <x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0909090909091"/>
    <s v="music"/>
    <s v="indie rock"/>
    <x v="2315"/>
    <d v="2010-01-14T13:00:49"/>
    <n v="31.666099536996626"/>
  </r>
  <r>
    <x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.05999999999999"/>
    <n v="37.134969325153371"/>
    <s v="music"/>
    <s v="indie rock"/>
    <x v="2316"/>
    <d v="2009-08-25T15:26:54"/>
    <n v="31.522291666602541"/>
  </r>
  <r>
    <x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7.69999999999999"/>
    <n v="41.961038961038959"/>
    <s v="music"/>
    <s v="indie rock"/>
    <x v="2317"/>
    <d v="2013-11-15T01:58:05"/>
    <n v="30"/>
  </r>
  <r>
    <x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8.66"/>
    <n v="61.044943820224717"/>
    <s v="music"/>
    <s v="indie rock"/>
    <x v="2318"/>
    <d v="2014-02-26T19:36:40"/>
    <n v="34.958333333401242"/>
  </r>
  <r>
    <x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.120962394619681"/>
    <n v="64.53125"/>
    <s v="food"/>
    <s v="small batch"/>
    <x v="2319"/>
    <d v="2017-03-05T06:15:01"/>
    <n v="29.958333333401242"/>
  </r>
  <r>
    <x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9"/>
    <n v="21.25"/>
    <s v="food"/>
    <s v="small batch"/>
    <x v="2320"/>
    <d v="2017-03-10T21:29:29"/>
    <n v="29.958333333401242"/>
  </r>
  <r>
    <x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1"/>
    <d v="2017-03-13T18:07:27"/>
    <n v="7"/>
  </r>
  <r>
    <x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0.733333333333334"/>
    <n v="25.491803278688526"/>
    <s v="food"/>
    <s v="small batch"/>
    <x v="2322"/>
    <d v="2017-02-24T21:14:45"/>
    <n v="29.958333333299379"/>
  </r>
  <r>
    <x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28571428571429"/>
    <s v="food"/>
    <s v="small batch"/>
    <x v="2323"/>
    <d v="2017-02-28T00:32:11"/>
    <n v="29.958333333299379"/>
  </r>
  <r>
    <x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0.72"/>
    <n v="108"/>
    <s v="food"/>
    <s v="small batch"/>
    <x v="2324"/>
    <d v="2017-03-10T00:49:08"/>
    <n v="51.674212962898309"/>
  </r>
  <r>
    <x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.09431428571429"/>
    <n v="54.883162444113267"/>
    <s v="food"/>
    <s v="small batch"/>
    <x v="2325"/>
    <d v="2014-07-22T22:00:40"/>
    <n v="35"/>
  </r>
  <r>
    <x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.45000000000002"/>
    <n v="47.383612662942269"/>
    <s v="food"/>
    <s v="small batch"/>
    <x v="2326"/>
    <d v="2015-05-15T18:45:37"/>
    <n v="30"/>
  </r>
  <r>
    <x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5.91999999999999"/>
    <n v="211.84"/>
    <s v="food"/>
    <s v="small batch"/>
    <x v="2327"/>
    <d v="2014-06-17T14:59:06"/>
    <n v="30"/>
  </r>
  <r>
    <x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.42285714285715"/>
    <n v="219.92638036809817"/>
    <s v="food"/>
    <s v="small batch"/>
    <x v="2328"/>
    <d v="2015-11-24T21:35:43"/>
    <n v="30.100196759296523"/>
  </r>
  <r>
    <x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.31375"/>
    <n v="40.795406360424032"/>
    <s v="food"/>
    <s v="small batch"/>
    <x v="2329"/>
    <d v="2014-07-19T00:08:10"/>
    <n v="30"/>
  </r>
  <r>
    <x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.30800000000001"/>
    <n v="75.502840909090907"/>
    <s v="food"/>
    <s v="small batch"/>
    <x v="2330"/>
    <d v="2015-01-07T15:04:31"/>
    <n v="30"/>
  </r>
  <r>
    <x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.16666666666666"/>
    <n v="13.542553191489361"/>
    <s v="food"/>
    <s v="small batch"/>
    <x v="2331"/>
    <d v="2014-05-08T15:36:30"/>
    <n v="21.092708333395422"/>
  </r>
  <r>
    <x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1.95"/>
    <n v="60.865671641791046"/>
    <s v="food"/>
    <s v="small batch"/>
    <x v="2332"/>
    <d v="2014-10-06T16:04:58"/>
    <n v="30.061828703699575"/>
  </r>
  <r>
    <x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.27200000000001"/>
    <n v="115.69230769230769"/>
    <s v="food"/>
    <s v="small batch"/>
    <x v="2333"/>
    <d v="2014-05-12T13:44:03"/>
    <n v="30"/>
  </r>
  <r>
    <x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0.73254999999995"/>
    <n v="48.104623556581984"/>
    <s v="food"/>
    <s v="small batch"/>
    <x v="2334"/>
    <d v="2014-01-27T22:11:35"/>
    <n v="40"/>
  </r>
  <r>
    <x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0.65833333333333"/>
    <n v="74.184357541899445"/>
    <s v="food"/>
    <s v="small batch"/>
    <x v="2335"/>
    <d v="2014-05-27T15:22:23"/>
    <n v="30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.14333333333335"/>
    <n v="123.34552845528455"/>
    <s v="food"/>
    <s v="small batch"/>
    <x v="2336"/>
    <d v="2014-05-30T21:31:24"/>
    <n v="30"/>
  </r>
  <r>
    <x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.20799999999997"/>
    <n v="66.623188405797094"/>
    <s v="food"/>
    <s v="small batch"/>
    <x v="2337"/>
    <d v="2016-11-18T19:11:49"/>
    <n v="30.532766203701613"/>
  </r>
  <r>
    <x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5.77749999999999"/>
    <n v="104.99007444168734"/>
    <s v="food"/>
    <s v="small batch"/>
    <x v="2338"/>
    <d v="2016-09-30T15:25:38"/>
    <n v="30"/>
  </r>
  <r>
    <x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s v="technology"/>
    <s v="web"/>
    <x v="2339"/>
    <d v="2015-06-12T19:31:44"/>
    <n v="30"/>
  </r>
  <r>
    <x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s v="technology"/>
    <s v="web"/>
    <x v="2340"/>
    <d v="2014-09-15T16:51:10"/>
    <n v="20.506134259201644"/>
  </r>
  <r>
    <x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s v="technology"/>
    <s v="web"/>
    <x v="2341"/>
    <d v="2015-11-19T19:48:25"/>
    <n v="49.999016203597421"/>
  </r>
  <r>
    <x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.1"/>
    <n v="1"/>
    <s v="technology"/>
    <s v="web"/>
    <x v="2342"/>
    <d v="2016-05-25T17:27:49"/>
    <n v="30"/>
  </r>
  <r>
    <x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s v="technology"/>
    <s v="web"/>
    <x v="2343"/>
    <d v="2015-02-25T00:02:36"/>
    <n v="34.98361111109989"/>
  </r>
  <r>
    <x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5000000000000002E-2"/>
    <n v="13"/>
    <s v="technology"/>
    <s v="web"/>
    <x v="2344"/>
    <d v="2016-09-02T19:10:31"/>
    <n v="45"/>
  </r>
  <r>
    <x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5"/>
    <n v="15"/>
    <s v="technology"/>
    <s v="web"/>
    <x v="2345"/>
    <d v="2016-07-26T14:34:36"/>
    <n v="30"/>
  </r>
  <r>
    <x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.38571428571428573"/>
    <n v="54"/>
    <s v="technology"/>
    <s v="web"/>
    <x v="2346"/>
    <d v="2015-12-22T22:22:18"/>
    <n v="60"/>
  </r>
  <r>
    <x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s v="technology"/>
    <s v="web"/>
    <x v="2347"/>
    <d v="2015-07-13T18:37:08"/>
    <n v="29"/>
  </r>
  <r>
    <x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s v="technology"/>
    <s v="web"/>
    <x v="2348"/>
    <d v="2016-12-04T20:12:50"/>
    <n v="30"/>
  </r>
  <r>
    <x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0.5714285714285714"/>
    <n v="15.428571428571429"/>
    <s v="technology"/>
    <s v="web"/>
    <x v="2349"/>
    <d v="2015-03-31T02:25:39"/>
    <n v="30"/>
  </r>
  <r>
    <x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s v="technology"/>
    <s v="web"/>
    <x v="2350"/>
    <d v="2015-04-07T15:12:32"/>
    <n v="60"/>
  </r>
  <r>
    <x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s v="technology"/>
    <s v="web"/>
    <x v="2351"/>
    <d v="2015-04-09T16:13:42"/>
    <n v="12"/>
  </r>
  <r>
    <x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5E-2"/>
    <n v="25"/>
    <s v="technology"/>
    <s v="web"/>
    <x v="2352"/>
    <d v="2014-11-11T17:21:00"/>
    <n v="60"/>
  </r>
  <r>
    <x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0.6875"/>
    <n v="27.5"/>
    <s v="technology"/>
    <s v="web"/>
    <x v="2353"/>
    <d v="2015-04-02T22:02:16"/>
    <n v="30"/>
  </r>
  <r>
    <x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s v="technology"/>
    <s v="web"/>
    <x v="2354"/>
    <d v="2015-05-06T18:48:24"/>
    <n v="30"/>
  </r>
  <r>
    <x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s v="technology"/>
    <s v="web"/>
    <x v="2355"/>
    <d v="2015-09-17T14:52:58"/>
    <n v="30"/>
  </r>
  <r>
    <x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s v="technology"/>
    <s v="web"/>
    <x v="2356"/>
    <d v="2014-12-05T22:20:36"/>
    <n v="56.096111111095524"/>
  </r>
  <r>
    <x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4.680000000000001"/>
    <n v="367"/>
    <s v="technology"/>
    <s v="web"/>
    <x v="2357"/>
    <d v="2015-06-04T15:35:24"/>
    <n v="60"/>
  </r>
  <r>
    <x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.04"/>
    <n v="2"/>
    <s v="technology"/>
    <s v="web"/>
    <x v="2358"/>
    <d v="2016-01-08T16:58:00"/>
    <n v="30"/>
  </r>
  <r>
    <x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s v="technology"/>
    <s v="web"/>
    <x v="2359"/>
    <d v="2016-04-06T20:36:48"/>
    <n v="24.057777777801675"/>
  </r>
  <r>
    <x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8.571428571428569"/>
    <n v="60"/>
    <s v="technology"/>
    <s v="web"/>
    <x v="2360"/>
    <d v="2014-11-11T16:31:10"/>
    <n v="30"/>
  </r>
  <r>
    <x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s v="technology"/>
    <s v="web"/>
    <x v="2361"/>
    <d v="2015-11-14T00:16:40"/>
    <n v="45"/>
  </r>
  <r>
    <x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s v="technology"/>
    <s v="web"/>
    <x v="2362"/>
    <d v="2015-09-01T22:25:56"/>
    <n v="55"/>
  </r>
  <r>
    <x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s v="technology"/>
    <s v="web"/>
    <x v="2363"/>
    <d v="2015-12-08T17:40:25"/>
    <n v="40.221932870299497"/>
  </r>
  <r>
    <x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0.52"/>
    <n v="97.407407407407405"/>
    <s v="technology"/>
    <s v="web"/>
    <x v="2364"/>
    <d v="2015-09-21T12:45:33"/>
    <n v="30"/>
  </r>
  <r>
    <x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"/>
    <n v="47.857142857142854"/>
    <s v="technology"/>
    <s v="web"/>
    <x v="2365"/>
    <d v="2016-02-25T23:16:56"/>
    <n v="59.958333333299379"/>
  </r>
  <r>
    <x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.25"/>
    <n v="50"/>
    <s v="technology"/>
    <s v="web"/>
    <x v="2366"/>
    <d v="2015-02-28T17:19:25"/>
    <n v="44.958333333401242"/>
  </r>
  <r>
    <x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s v="technology"/>
    <s v="web"/>
    <x v="2367"/>
    <d v="2016-01-11T19:30:11"/>
    <n v="30"/>
  </r>
  <r>
    <x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.32800000000000001"/>
    <n v="20.5"/>
    <s v="technology"/>
    <s v="web"/>
    <x v="2368"/>
    <d v="2014-11-18T04:32:21"/>
    <n v="30"/>
  </r>
  <r>
    <x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s v="technology"/>
    <s v="web"/>
    <x v="2369"/>
    <d v="2015-05-26T18:39:56"/>
    <n v="30"/>
  </r>
  <r>
    <x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29"/>
    <n v="30"/>
    <s v="technology"/>
    <s v="web"/>
    <x v="2370"/>
    <d v="2015-03-25T01:39:31"/>
    <n v="30"/>
  </r>
  <r>
    <x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5E-3"/>
    <n v="50"/>
    <s v="technology"/>
    <s v="web"/>
    <x v="2371"/>
    <d v="2015-07-30T15:53:44"/>
    <n v="30"/>
  </r>
  <r>
    <x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6E-2"/>
    <n v="10"/>
    <s v="technology"/>
    <s v="web"/>
    <x v="2372"/>
    <d v="2015-01-13T20:14:20"/>
    <n v="30"/>
  </r>
  <r>
    <x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s v="technology"/>
    <s v="web"/>
    <x v="2373"/>
    <d v="2016-08-10T20:03:57"/>
    <n v="30"/>
  </r>
  <r>
    <x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0.877666666666666"/>
    <n v="81.582499999999996"/>
    <s v="technology"/>
    <s v="web"/>
    <x v="2374"/>
    <d v="2015-11-10T22:12:46"/>
    <n v="30"/>
  </r>
  <r>
    <x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s v="technology"/>
    <s v="web"/>
    <x v="2375"/>
    <d v="2016-10-26T20:53:03"/>
    <n v="30.041666666693345"/>
  </r>
  <r>
    <x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s v="technology"/>
    <s v="web"/>
    <x v="2376"/>
    <d v="2015-07-28T00:18:50"/>
    <n v="29"/>
  </r>
  <r>
    <x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s v="technology"/>
    <s v="web"/>
    <x v="2377"/>
    <d v="2015-08-21T00:23:36"/>
    <n v="45"/>
  </r>
  <r>
    <x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.36666666666666664"/>
    <n v="18.333333333333332"/>
    <s v="technology"/>
    <s v="web"/>
    <x v="2378"/>
    <d v="2015-09-01T19:02:22"/>
    <n v="30"/>
  </r>
  <r>
    <x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"/>
    <n v="224.42857142857142"/>
    <s v="technology"/>
    <s v="web"/>
    <x v="2379"/>
    <d v="2015-03-11T22:27:28"/>
    <n v="30"/>
  </r>
  <r>
    <x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"/>
    <n v="37.5"/>
    <s v="technology"/>
    <s v="web"/>
    <x v="2380"/>
    <d v="2015-07-10T04:30:03"/>
    <n v="25"/>
  </r>
  <r>
    <x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6"/>
    <n v="145"/>
    <s v="technology"/>
    <s v="web"/>
    <x v="2381"/>
    <d v="2015-01-23T01:21:47"/>
    <n v="30"/>
  </r>
  <r>
    <x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0.8"/>
    <n v="1"/>
    <s v="technology"/>
    <s v="web"/>
    <x v="2382"/>
    <d v="2014-10-15T01:37:23"/>
    <n v="30.041666666700621"/>
  </r>
  <r>
    <x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3"/>
    <n v="112.57142857142857"/>
    <s v="technology"/>
    <s v="web"/>
    <x v="2383"/>
    <d v="2015-07-06T16:50:32"/>
    <n v="30"/>
  </r>
  <r>
    <x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s v="technology"/>
    <s v="web"/>
    <x v="2384"/>
    <d v="2014-11-11T20:07:04"/>
    <n v="60"/>
  </r>
  <r>
    <x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0.68399999999999994"/>
    <n v="342"/>
    <s v="technology"/>
    <s v="web"/>
    <x v="2385"/>
    <d v="2016-06-07T15:02:20"/>
    <n v="45"/>
  </r>
  <r>
    <x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2"/>
    <n v="57.875"/>
    <s v="technology"/>
    <s v="web"/>
    <x v="2386"/>
    <d v="2014-12-16T20:29:19"/>
    <n v="29.958113425993361"/>
  </r>
  <r>
    <x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.1875"/>
    <n v="30"/>
    <s v="technology"/>
    <s v="web"/>
    <x v="2387"/>
    <d v="2015-06-24T15:40:52"/>
    <n v="31.262592592604051"/>
  </r>
  <r>
    <x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s v="technology"/>
    <s v="web"/>
    <x v="2388"/>
    <d v="2014-11-25T06:17:44"/>
    <n v="40"/>
  </r>
  <r>
    <x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.125"/>
    <n v="25"/>
    <s v="technology"/>
    <s v="web"/>
    <x v="2389"/>
    <d v="2015-03-01T19:04:04"/>
    <n v="29.958333333401242"/>
  </r>
  <r>
    <x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s v="technology"/>
    <s v="web"/>
    <x v="2390"/>
    <d v="2015-09-29T02:53:43"/>
    <n v="30"/>
  </r>
  <r>
    <x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.05"/>
    <n v="50"/>
    <s v="technology"/>
    <s v="web"/>
    <x v="2391"/>
    <d v="2015-07-09T15:33:37"/>
    <n v="30"/>
  </r>
  <r>
    <x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.06"/>
    <n v="1.5"/>
    <s v="technology"/>
    <s v="web"/>
    <x v="2392"/>
    <d v="2015-01-27T08:41:33"/>
    <n v="30"/>
  </r>
  <r>
    <x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s v="technology"/>
    <s v="web"/>
    <x v="2393"/>
    <d v="2016-12-13T02:54:47"/>
    <n v="28.251539351906104"/>
  </r>
  <r>
    <x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.2"/>
    <n v="10"/>
    <s v="technology"/>
    <s v="web"/>
    <x v="2394"/>
    <d v="2015-09-15T20:22:38"/>
    <n v="30"/>
  </r>
  <r>
    <x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s v="technology"/>
    <s v="web"/>
    <x v="2395"/>
    <d v="2014-12-03T21:14:16"/>
    <n v="30"/>
  </r>
  <r>
    <x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s v="technology"/>
    <s v="web"/>
    <x v="2396"/>
    <d v="2015-06-02T21:59:44"/>
    <n v="30"/>
  </r>
  <r>
    <x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s v="technology"/>
    <s v="web"/>
    <x v="2397"/>
    <d v="2014-11-13T20:28:26"/>
    <n v="35"/>
  </r>
  <r>
    <x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s v="technology"/>
    <s v="web"/>
    <x v="2398"/>
    <d v="2016-03-15T06:26:04"/>
    <n v="30"/>
  </r>
  <r>
    <x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0.71785714285714286"/>
    <n v="22.333333333333332"/>
    <s v="food"/>
    <s v="food trucks"/>
    <x v="2399"/>
    <d v="2016-01-05T19:44:56"/>
    <n v="60"/>
  </r>
  <r>
    <x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.43333333333333329"/>
    <n v="52"/>
    <s v="food"/>
    <s v="food trucks"/>
    <x v="2400"/>
    <d v="2015-04-13T16:18:51"/>
    <n v="30"/>
  </r>
  <r>
    <x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6.833333333333332"/>
    <n v="16.833333333333332"/>
    <s v="food"/>
    <s v="food trucks"/>
    <x v="2401"/>
    <d v="2016-01-30T21:10:58"/>
    <n v="59.958333333401242"/>
  </r>
  <r>
    <x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s v="food"/>
    <s v="food trucks"/>
    <x v="2402"/>
    <d v="2015-12-04T00:56:47"/>
    <n v="30"/>
  </r>
  <r>
    <x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2.52"/>
    <n v="56.3"/>
    <s v="food"/>
    <s v="food trucks"/>
    <x v="2403"/>
    <d v="2016-08-13T14:02:55"/>
    <n v="21"/>
  </r>
  <r>
    <x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.384615384615387"/>
    <n v="84.0625"/>
    <s v="food"/>
    <s v="food trucks"/>
    <x v="2404"/>
    <d v="2014-12-10T02:39:50"/>
    <n v="40"/>
  </r>
  <r>
    <x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.259090909090908"/>
    <n v="168.39393939393941"/>
    <s v="food"/>
    <s v="food trucks"/>
    <x v="2405"/>
    <d v="2015-03-19T13:48:48"/>
    <n v="22.674444444397523"/>
  </r>
  <r>
    <x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.2"/>
    <n v="15"/>
    <s v="food"/>
    <s v="food trucks"/>
    <x v="2406"/>
    <d v="2014-10-07T03:22:37"/>
    <n v="30.041666666700621"/>
  </r>
  <r>
    <x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399999999999999"/>
    <n v="76.666666666666671"/>
    <s v="food"/>
    <s v="food trucks"/>
    <x v="2407"/>
    <d v="2015-07-19T21:01:15"/>
    <n v="30"/>
  </r>
  <r>
    <x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s v="food"/>
    <s v="food trucks"/>
    <x v="2408"/>
    <d v="2015-08-08T09:47:55"/>
    <n v="30"/>
  </r>
  <r>
    <x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0.60399999999999998"/>
    <n v="50.333333333333336"/>
    <s v="food"/>
    <s v="food trucks"/>
    <x v="2409"/>
    <d v="2015-07-26T17:34:42"/>
    <n v="30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s v="food"/>
    <s v="food trucks"/>
    <x v="2410"/>
    <d v="2016-10-12T17:41:13"/>
    <n v="45.041666666693345"/>
  </r>
  <r>
    <x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0.83333333333333337"/>
    <n v="8.3333333333333339"/>
    <s v="food"/>
    <s v="food trucks"/>
    <x v="2411"/>
    <d v="2014-05-01T02:38:02"/>
    <n v="30.86942129630188"/>
  </r>
  <r>
    <x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4"/>
    <n v="35.384615384615387"/>
    <s v="food"/>
    <s v="food trucks"/>
    <x v="2412"/>
    <d v="2015-07-13T16:41:00"/>
    <n v="39.470833333303744"/>
  </r>
  <r>
    <x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0.55833333333333335"/>
    <n v="55.833333333333336"/>
    <s v="food"/>
    <s v="food trucks"/>
    <x v="2413"/>
    <d v="2016-06-15T20:42:26"/>
    <n v="30"/>
  </r>
  <r>
    <x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2"/>
    <n v="5"/>
    <s v="food"/>
    <s v="food trucks"/>
    <x v="2414"/>
    <d v="2015-01-15T17:42:23"/>
    <n v="57.887233796296641"/>
  </r>
  <r>
    <x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s v="food"/>
    <s v="food trucks"/>
    <x v="2415"/>
    <d v="2014-07-11T21:13:07"/>
    <n v="30"/>
  </r>
  <r>
    <x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.02"/>
    <n v="1"/>
    <s v="food"/>
    <s v="food trucks"/>
    <x v="2416"/>
    <d v="2015-01-23T20:34:04"/>
    <n v="59.958333333401242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s v="food"/>
    <s v="food trucks"/>
    <x v="2417"/>
    <d v="2014-12-20T17:43:09"/>
    <n v="60"/>
  </r>
  <r>
    <x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4.825133372851216"/>
    <n v="69.472222222222229"/>
    <s v="food"/>
    <s v="food trucks"/>
    <x v="2418"/>
    <d v="2014-09-11T00:41:35"/>
    <n v="60.041666666700621"/>
  </r>
  <r>
    <x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2"/>
    <n v="1"/>
    <s v="food"/>
    <s v="food trucks"/>
    <x v="2419"/>
    <d v="2015-01-22T16:29:56"/>
    <n v="30"/>
  </r>
  <r>
    <x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.2"/>
    <n v="1"/>
    <s v="food"/>
    <s v="food trucks"/>
    <x v="2420"/>
    <d v="2015-02-09T17:23:56"/>
    <n v="29.958333333299379"/>
  </r>
  <r>
    <x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2"/>
    <n v="8"/>
    <s v="food"/>
    <s v="food trucks"/>
    <x v="2421"/>
    <d v="2014-12-01T16:54:50"/>
    <n v="30"/>
  </r>
  <r>
    <x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"/>
    <n v="34.444444444444443"/>
    <s v="food"/>
    <s v="food trucks"/>
    <x v="2422"/>
    <d v="2014-09-27T21:25:08"/>
    <n v="30"/>
  </r>
  <r>
    <x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2"/>
    <n v="1"/>
    <s v="food"/>
    <s v="food trucks"/>
    <x v="2423"/>
    <d v="2016-05-12T21:55:49"/>
    <n v="15.005682870403689"/>
  </r>
  <r>
    <x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s v="food"/>
    <s v="food trucks"/>
    <x v="2424"/>
    <d v="2015-06-09T04:04:52"/>
    <n v="60"/>
  </r>
  <r>
    <x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E-3"/>
    <n v="1"/>
    <s v="food"/>
    <s v="food trucks"/>
    <x v="2425"/>
    <d v="2016-02-12T07:38:53"/>
    <n v="39.958333333299379"/>
  </r>
  <r>
    <x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3"/>
    <n v="1"/>
    <s v="food"/>
    <s v="food trucks"/>
    <x v="2426"/>
    <d v="2015-02-10T18:49:11"/>
    <n v="29.958333333299379"/>
  </r>
  <r>
    <x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"/>
    <n v="501.25"/>
    <s v="food"/>
    <s v="food trucks"/>
    <x v="2427"/>
    <d v="2016-12-30T21:06:06"/>
    <n v="36.817986111105711"/>
  </r>
  <r>
    <x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0.70000000000000007"/>
    <n v="10.5"/>
    <s v="food"/>
    <s v="food trucks"/>
    <x v="2428"/>
    <d v="2016-01-13T03:08:24"/>
    <n v="30"/>
  </r>
  <r>
    <x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E-3"/>
    <n v="1"/>
    <s v="food"/>
    <s v="food trucks"/>
    <x v="2429"/>
    <d v="2016-04-29T02:23:33"/>
    <n v="60"/>
  </r>
  <r>
    <x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2"/>
    <n v="1"/>
    <s v="food"/>
    <s v="food trucks"/>
    <x v="2430"/>
    <d v="2015-02-06T05:14:57"/>
    <n v="30"/>
  </r>
  <r>
    <x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s v="food"/>
    <s v="food trucks"/>
    <x v="2431"/>
    <d v="2016-01-28T21:35:43"/>
    <n v="30"/>
  </r>
  <r>
    <x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.13"/>
    <n v="13"/>
    <s v="food"/>
    <s v="food trucks"/>
    <x v="2432"/>
    <d v="2015-06-25T04:27:54"/>
    <n v="40"/>
  </r>
  <r>
    <x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.48960000000000004"/>
    <n v="306"/>
    <s v="food"/>
    <s v="food trucks"/>
    <x v="2433"/>
    <d v="2015-09-05T06:39:46"/>
    <n v="30"/>
  </r>
  <r>
    <x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4E-2"/>
    <n v="22.5"/>
    <s v="food"/>
    <s v="food trucks"/>
    <x v="2434"/>
    <d v="2015-11-30T14:46:10"/>
    <n v="60"/>
  </r>
  <r>
    <x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s v="food"/>
    <s v="food trucks"/>
    <x v="2435"/>
    <d v="2015-01-27T23:09:48"/>
    <n v="48.784861111096689"/>
  </r>
  <r>
    <x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.33333333333333337"/>
    <n v="50"/>
    <s v="food"/>
    <s v="food trucks"/>
    <x v="2436"/>
    <d v="2015-10-08T21:57:42"/>
    <n v="60.041666666693345"/>
  </r>
  <r>
    <x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s v="food"/>
    <s v="food trucks"/>
    <x v="2437"/>
    <d v="2015-09-18T19:38:49"/>
    <n v="30"/>
  </r>
  <r>
    <x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.2"/>
    <n v="5"/>
    <s v="food"/>
    <s v="food trucks"/>
    <x v="2438"/>
    <d v="2016-01-14T21:35:13"/>
    <n v="30"/>
  </r>
  <r>
    <x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7.88"/>
    <n v="74.22935779816514"/>
    <s v="food"/>
    <s v="small batch"/>
    <x v="2439"/>
    <d v="2015-07-02T03:00:54"/>
    <n v="21.08201388890302"/>
  </r>
  <r>
    <x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5.94166666666666"/>
    <n v="81.252688172043008"/>
    <s v="food"/>
    <s v="small batch"/>
    <x v="2440"/>
    <d v="2015-02-17T16:00:28"/>
    <n v="29.958333333401242"/>
  </r>
  <r>
    <x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2.51495"/>
    <n v="130.23469453376205"/>
    <s v="food"/>
    <s v="small batch"/>
    <x v="2441"/>
    <d v="2014-07-16T15:00:22"/>
    <n v="30"/>
  </r>
  <r>
    <x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8.60000000000001"/>
    <n v="53.409836065573771"/>
    <s v="food"/>
    <s v="small batch"/>
    <x v="2442"/>
    <d v="2016-04-25T18:06:31"/>
    <n v="30"/>
  </r>
  <r>
    <x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2.8"/>
    <n v="75.130434782608702"/>
    <s v="food"/>
    <s v="small batch"/>
    <x v="2443"/>
    <d v="2015-08-27T04:33:41"/>
    <n v="30"/>
  </r>
  <r>
    <x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7.98"/>
    <n v="75.666666666666671"/>
    <s v="food"/>
    <s v="small batch"/>
    <x v="2444"/>
    <d v="2016-10-27T14:27:51"/>
    <n v="30.041666666700621"/>
  </r>
  <r>
    <x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.20000000000005"/>
    <n v="31.691394658753708"/>
    <s v="food"/>
    <s v="small batch"/>
    <x v="2445"/>
    <d v="2016-10-11T11:16:33"/>
    <n v="31.69684027780022"/>
  </r>
  <r>
    <x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7.5"/>
    <n v="47.777777777777779"/>
    <s v="food"/>
    <s v="small batch"/>
    <x v="2446"/>
    <d v="2016-08-25T07:35:13"/>
    <n v="5.917210648098262"/>
  </r>
  <r>
    <x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7"/>
    <d v="2014-10-31T03:25:15"/>
    <n v="30.041666666700621"/>
  </r>
  <r>
    <x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1.53353333333335"/>
    <n v="149.31401960784314"/>
    <s v="food"/>
    <s v="small batch"/>
    <x v="2448"/>
    <d v="2014-09-20T01:44:16"/>
    <n v="38.060231481496885"/>
  </r>
  <r>
    <x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.45"/>
    <n v="62.06989247311828"/>
    <s v="food"/>
    <s v="small batch"/>
    <x v="2449"/>
    <d v="2017-02-13T21:48:10"/>
    <n v="20"/>
  </r>
  <r>
    <x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3.5"/>
    <n v="53.4"/>
    <s v="food"/>
    <s v="small batch"/>
    <x v="2450"/>
    <d v="2015-11-30T20:15:00"/>
    <n v="29.114583333299379"/>
  </r>
  <r>
    <x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4.69999999999999"/>
    <n v="69.268656716417908"/>
    <s v="food"/>
    <s v="small batch"/>
    <x v="2451"/>
    <d v="2017-01-03T16:36:49"/>
    <n v="30"/>
  </r>
  <r>
    <x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0.84571428571429"/>
    <n v="271.50769230769231"/>
    <s v="food"/>
    <s v="small batch"/>
    <x v="2452"/>
    <d v="2017-02-04T04:50:08"/>
    <n v="35"/>
  </r>
  <r>
    <x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25"/>
    <s v="food"/>
    <s v="small batch"/>
    <x v="2453"/>
    <d v="2016-03-23T18:45:50"/>
    <n v="28"/>
  </r>
  <r>
    <x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0.86666666666667"/>
    <n v="40.492537313432834"/>
    <s v="food"/>
    <s v="small batch"/>
    <x v="2454"/>
    <d v="2017-01-26T23:03:59"/>
    <n v="30"/>
  </r>
  <r>
    <x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.30434782608695"/>
    <n v="189.75806451612902"/>
    <s v="food"/>
    <s v="small batch"/>
    <x v="2455"/>
    <d v="2016-02-23T14:27:36"/>
    <n v="29.958333333299379"/>
  </r>
  <r>
    <x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.17999999999999"/>
    <n v="68.862499999999997"/>
    <s v="food"/>
    <s v="small batch"/>
    <x v="2456"/>
    <d v="2016-05-05T20:55:18"/>
    <n v="34.919930555603059"/>
  </r>
  <r>
    <x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.25"/>
    <n v="108.77659574468085"/>
    <s v="food"/>
    <s v="small batch"/>
    <x v="2457"/>
    <d v="2016-02-07T15:18:05"/>
    <n v="44.958333333299379"/>
  </r>
  <r>
    <x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0.78823529411764"/>
    <n v="125.98529411764706"/>
    <s v="food"/>
    <s v="small batch"/>
    <x v="2458"/>
    <d v="2016-11-30T04:29:27"/>
    <n v="33.991354166602832"/>
  </r>
  <r>
    <x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3.8"/>
    <n v="90.523255813953483"/>
    <s v="music"/>
    <s v="indie rock"/>
    <x v="1837"/>
    <d v="2011-08-29T00:18:17"/>
    <n v="33.112303240697656"/>
  </r>
  <r>
    <x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0.70833333333334"/>
    <n v="28.880434782608695"/>
    <s v="music"/>
    <s v="indie rock"/>
    <x v="2459"/>
    <d v="2012-06-29T04:28:16"/>
    <n v="20"/>
  </r>
  <r>
    <x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.25000000000001"/>
    <n v="31"/>
    <s v="music"/>
    <s v="indie rock"/>
    <x v="2460"/>
    <d v="2013-03-08T02:40:25"/>
    <n v="39.680266203700739"/>
  </r>
  <r>
    <x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.1"/>
    <n v="51.674418604651166"/>
    <s v="music"/>
    <s v="indie rock"/>
    <x v="2461"/>
    <d v="2015-09-01T21:36:37"/>
    <n v="28.911377314900164"/>
  </r>
  <r>
    <x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.14285714285714"/>
    <n v="26.270833333333332"/>
    <s v="music"/>
    <s v="indie rock"/>
    <x v="2462"/>
    <d v="2012-08-24T17:15:48"/>
    <n v="30"/>
  </r>
  <r>
    <x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7692307692308"/>
    <s v="music"/>
    <s v="indie rock"/>
    <x v="2463"/>
    <d v="2013-04-09T02:27:33"/>
    <n v="30"/>
  </r>
  <r>
    <x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8.5"/>
    <n v="27.558139534883722"/>
    <s v="music"/>
    <s v="indie rock"/>
    <x v="2464"/>
    <d v="2012-04-26T20:58:51"/>
    <n v="13.834131944400724"/>
  </r>
  <r>
    <x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.21700000000001"/>
    <n v="36.97137931034483"/>
    <s v="music"/>
    <s v="indie rock"/>
    <x v="2465"/>
    <d v="2012-09-22T03:42:01"/>
    <n v="36.054155092599103"/>
  </r>
  <r>
    <x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3.66666666666667"/>
    <n v="29.021276595744681"/>
    <s v="music"/>
    <s v="indie rock"/>
    <x v="2466"/>
    <d v="2011-01-14T10:18:49"/>
    <n v="25"/>
  </r>
  <r>
    <x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.16400000000002"/>
    <n v="28.65666666666667"/>
    <s v="music"/>
    <s v="indie rock"/>
    <x v="2467"/>
    <d v="2012-04-24T01:47:35"/>
    <n v="30"/>
  </r>
  <r>
    <x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47058823529413"/>
    <s v="music"/>
    <s v="indie rock"/>
    <x v="2468"/>
    <d v="2011-12-16T23:49:52"/>
    <n v="40"/>
  </r>
  <r>
    <x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5.76026666666667"/>
    <n v="97.904038461538462"/>
    <s v="music"/>
    <s v="indie rock"/>
    <x v="2469"/>
    <d v="2010-06-25T02:46:20"/>
    <n v="70.928240740693582"/>
  </r>
  <r>
    <x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3191489361701"/>
    <s v="music"/>
    <s v="indie rock"/>
    <x v="2470"/>
    <d v="2012-10-11T17:57:49"/>
    <n v="30.041666666700621"/>
  </r>
  <r>
    <x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.00360000000002"/>
    <n v="131.58368421052631"/>
    <s v="music"/>
    <s v="indie rock"/>
    <x v="2471"/>
    <d v="2010-08-27T00:16:16"/>
    <n v="45"/>
  </r>
  <r>
    <x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4.71999999999998"/>
    <n v="32.320987654320987"/>
    <s v="music"/>
    <s v="indie rock"/>
    <x v="2472"/>
    <d v="2010-05-12T06:54:15"/>
    <n v="59.628993055601313"/>
  </r>
  <r>
    <x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.02249999999999"/>
    <n v="61.103999999999999"/>
    <s v="music"/>
    <s v="indie rock"/>
    <x v="2473"/>
    <d v="2014-10-01T07:52:50"/>
    <n v="33.041666666598758"/>
  </r>
  <r>
    <x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.33333333333334"/>
    <n v="31.341463414634145"/>
    <s v="music"/>
    <s v="indie rock"/>
    <x v="2474"/>
    <d v="2012-06-28T16:35:45"/>
    <n v="45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7.49999999999999"/>
    <n v="129.1139240506329"/>
    <s v="music"/>
    <s v="indie rock"/>
    <x v="2475"/>
    <d v="2012-12-14T22:48:33"/>
    <n v="30"/>
  </r>
  <r>
    <x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.44333333333333"/>
    <n v="25.020624999999999"/>
    <s v="music"/>
    <s v="indie rock"/>
    <x v="2476"/>
    <d v="2012-07-17T17:26:34"/>
    <n v="10.356550925898773"/>
  </r>
  <r>
    <x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77"/>
    <d v="2015-08-11T22:28:04"/>
    <n v="60"/>
  </r>
  <r>
    <x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2.91099999999999"/>
    <n v="47.541473684210523"/>
    <s v="music"/>
    <s v="indie rock"/>
    <x v="2478"/>
    <d v="2012-03-31T15:30:08"/>
    <n v="30"/>
  </r>
  <r>
    <x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.1"/>
    <n v="40.04"/>
    <s v="music"/>
    <s v="indie rock"/>
    <x v="2479"/>
    <d v="2011-06-17T18:46:23"/>
    <n v="45"/>
  </r>
  <r>
    <x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3.72727272727272"/>
    <n v="65.84210526315789"/>
    <s v="music"/>
    <s v="indie rock"/>
    <x v="2480"/>
    <d v="2012-03-02T18:00:03"/>
    <n v="59.958333333401242"/>
  </r>
  <r>
    <x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.31742857142855"/>
    <n v="46.401222222222216"/>
    <s v="music"/>
    <s v="indie rock"/>
    <x v="2481"/>
    <d v="2011-08-16T22:00:03"/>
    <n v="30"/>
  </r>
  <r>
    <x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.25"/>
    <n v="50.365853658536587"/>
    <s v="music"/>
    <s v="indie rock"/>
    <x v="2482"/>
    <d v="2011-09-07T23:57:59"/>
    <n v="35"/>
  </r>
  <r>
    <x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5.66666666666669"/>
    <n v="26.566666666666666"/>
    <s v="music"/>
    <s v="indie rock"/>
    <x v="2483"/>
    <d v="2012-03-23T16:59:36"/>
    <n v="30"/>
  </r>
  <r>
    <x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.05066666666667"/>
    <n v="39.493684210526318"/>
    <s v="music"/>
    <s v="indie rock"/>
    <x v="2484"/>
    <d v="2012-04-27T01:59:57"/>
    <n v="30"/>
  </r>
  <r>
    <x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6.69999999999999"/>
    <n v="49.246153846153845"/>
    <s v="music"/>
    <s v="indie rock"/>
    <x v="2485"/>
    <d v="2011-10-17T15:11:48"/>
    <n v="30.041666666700621"/>
  </r>
  <r>
    <x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3.67142857142858"/>
    <n v="62.38"/>
    <s v="music"/>
    <s v="indie rock"/>
    <x v="2486"/>
    <d v="2013-04-09T16:33:59"/>
    <n v="30"/>
  </r>
  <r>
    <x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.39999999999999"/>
    <n v="37.9375"/>
    <s v="music"/>
    <s v="indie rock"/>
    <x v="2487"/>
    <d v="2012-04-24T05:27:56"/>
    <n v="60"/>
  </r>
  <r>
    <x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.2"/>
    <n v="51.6"/>
    <s v="music"/>
    <s v="indie rock"/>
    <x v="2488"/>
    <d v="2010-12-30T20:08:34"/>
    <n v="16.237800925897318"/>
  </r>
  <r>
    <x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77777777777779"/>
    <s v="music"/>
    <s v="indie rock"/>
    <x v="2489"/>
    <d v="2012-04-25T23:39:48"/>
    <n v="51.430000000000291"/>
  </r>
  <r>
    <x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8.69999999999999"/>
    <n v="99.382239382239376"/>
    <s v="music"/>
    <s v="indie rock"/>
    <x v="2490"/>
    <d v="2013-03-15T04:02:20"/>
    <n v="45"/>
  </r>
  <r>
    <x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.00533333333333"/>
    <n v="38.848205128205123"/>
    <s v="music"/>
    <s v="indie rock"/>
    <x v="2491"/>
    <d v="2012-04-23T15:29:04"/>
    <n v="30"/>
  </r>
  <r>
    <x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7.53666666666665"/>
    <n v="45.548809523809524"/>
    <s v="music"/>
    <s v="indie rock"/>
    <x v="2492"/>
    <d v="2012-05-07T22:42:55"/>
    <n v="30"/>
  </r>
  <r>
    <x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3"/>
    <d v="2013-02-22T23:54:52"/>
    <n v="34.958333333299379"/>
  </r>
  <r>
    <x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2.7715"/>
    <n v="80.551071428571419"/>
    <s v="music"/>
    <s v="indie rock"/>
    <x v="2494"/>
    <d v="2011-07-06T21:05:38"/>
    <n v="30"/>
  </r>
  <r>
    <x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5.60000000000001"/>
    <n v="52.8"/>
    <s v="music"/>
    <s v="indie rock"/>
    <x v="2495"/>
    <d v="2015-01-13T23:13:07"/>
    <n v="14"/>
  </r>
  <r>
    <x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2.625"/>
    <n v="47.676470588235297"/>
    <s v="music"/>
    <s v="indie rock"/>
    <x v="2496"/>
    <d v="2012-11-13T15:33:57"/>
    <n v="48.101423611100472"/>
  </r>
  <r>
    <x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.33333333333333"/>
    <n v="23.448275862068964"/>
    <s v="music"/>
    <s v="indie rock"/>
    <x v="2497"/>
    <d v="2012-05-24T18:32:55"/>
    <n v="30"/>
  </r>
  <r>
    <x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7"/>
    <n v="40.142857142857146"/>
    <s v="food"/>
    <s v="restaurants"/>
    <x v="2498"/>
    <d v="2015-08-28T18:38:24"/>
    <n v="30"/>
  </r>
  <r>
    <x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6E-2"/>
    <n v="17.2"/>
    <s v="food"/>
    <s v="restaurants"/>
    <x v="2499"/>
    <d v="2014-08-07T19:48:38"/>
    <n v="45"/>
  </r>
  <r>
    <x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s v="food"/>
    <s v="restaurants"/>
    <x v="2500"/>
    <d v="2016-05-08T21:35:08"/>
    <n v="29.979768518598576"/>
  </r>
  <r>
    <x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s v="food"/>
    <s v="restaurants"/>
    <x v="2501"/>
    <d v="2014-10-16T00:22:14"/>
    <n v="30.041666666700621"/>
  </r>
  <r>
    <x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s v="food"/>
    <s v="restaurants"/>
    <x v="2502"/>
    <d v="2015-02-12T01:20:16"/>
    <n v="29.958333333393966"/>
  </r>
  <r>
    <x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0.6"/>
    <n v="15"/>
    <s v="food"/>
    <s v="restaurants"/>
    <x v="2503"/>
    <d v="2015-09-11T07:07:49"/>
    <n v="22.577905092599394"/>
  </r>
  <r>
    <x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s v="food"/>
    <s v="restaurants"/>
    <x v="2504"/>
    <d v="2015-04-11T01:45:04"/>
    <n v="30"/>
  </r>
  <r>
    <x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s v="food"/>
    <s v="restaurants"/>
    <x v="2505"/>
    <d v="2014-07-15T22:50:34"/>
    <n v="30"/>
  </r>
  <r>
    <x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"/>
    <n v="35.714285714285715"/>
    <s v="food"/>
    <s v="restaurants"/>
    <x v="2506"/>
    <d v="2015-02-23T19:25:49"/>
    <n v="55.958333333299379"/>
  </r>
  <r>
    <x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.15"/>
    <n v="37.5"/>
    <s v="food"/>
    <s v="restaurants"/>
    <x v="2507"/>
    <d v="2015-03-15T23:56:12"/>
    <n v="60"/>
  </r>
  <r>
    <x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s v="food"/>
    <s v="restaurants"/>
    <x v="2508"/>
    <d v="2016-01-02T10:43:33"/>
    <n v="30"/>
  </r>
  <r>
    <x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s v="food"/>
    <s v="restaurants"/>
    <x v="2509"/>
    <d v="2014-11-28T21:02:41"/>
    <n v="15"/>
  </r>
  <r>
    <x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s v="food"/>
    <s v="restaurants"/>
    <x v="2510"/>
    <d v="2016-12-28T00:09:49"/>
    <n v="60"/>
  </r>
  <r>
    <x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"/>
    <n v="52.5"/>
    <s v="food"/>
    <s v="restaurants"/>
    <x v="2511"/>
    <d v="2014-08-03T09:21:17"/>
    <n v="17"/>
  </r>
  <r>
    <x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8.600000000000001"/>
    <n v="77.5"/>
    <s v="food"/>
    <s v="restaurants"/>
    <x v="2512"/>
    <d v="2015-01-23T20:09:13"/>
    <n v="30"/>
  </r>
  <r>
    <x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s v="food"/>
    <s v="restaurants"/>
    <x v="2513"/>
    <d v="2014-10-30T15:40:52"/>
    <n v="30.041666666700621"/>
  </r>
  <r>
    <x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4"/>
    <n v="53.545454545454547"/>
    <s v="food"/>
    <s v="restaurants"/>
    <x v="2514"/>
    <d v="2015-02-17T19:15:30"/>
    <n v="29.958333333299379"/>
  </r>
  <r>
    <x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s v="food"/>
    <s v="restaurants"/>
    <x v="2515"/>
    <d v="2014-10-14T16:20:28"/>
    <n v="30.041666666700621"/>
  </r>
  <r>
    <x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5E-2"/>
    <n v="16.25"/>
    <s v="food"/>
    <s v="restaurants"/>
    <x v="2516"/>
    <d v="2014-06-19T03:43:24"/>
    <n v="30"/>
  </r>
  <r>
    <x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s v="food"/>
    <s v="restaurants"/>
    <x v="2517"/>
    <d v="2016-08-30T14:24:45"/>
    <n v="46.205729166700621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.48792"/>
    <n v="103.68174242424243"/>
    <s v="music"/>
    <s v="classical music"/>
    <x v="2518"/>
    <d v="2015-09-22T23:13:41"/>
    <n v="21"/>
  </r>
  <r>
    <x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8518518518519"/>
    <s v="music"/>
    <s v="classical music"/>
    <x v="2519"/>
    <d v="2016-03-31T13:46:00"/>
    <n v="22.045833333300834"/>
  </r>
  <r>
    <x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.44444444444446"/>
    <n v="54.153846153846153"/>
    <s v="music"/>
    <s v="classical music"/>
    <x v="2520"/>
    <d v="2014-10-18T23:24:52"/>
    <n v="30.041666666606034"/>
  </r>
  <r>
    <x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1.6"/>
    <n v="177.2093023255814"/>
    <s v="music"/>
    <s v="classical music"/>
    <x v="2521"/>
    <d v="2014-11-18T19:22:37"/>
    <n v="32.380127314798301"/>
  </r>
  <r>
    <x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.325"/>
    <n v="100.325"/>
    <s v="music"/>
    <s v="classical music"/>
    <x v="2522"/>
    <d v="2012-05-29T20:16:11"/>
    <n v="30"/>
  </r>
  <r>
    <x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2.94999999999999"/>
    <n v="136.90909090909091"/>
    <s v="music"/>
    <s v="classical music"/>
    <x v="2523"/>
    <d v="2014-11-10T02:11:14"/>
    <n v="28.116504629600968"/>
  </r>
  <r>
    <x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.125"/>
    <n v="57.535211267605632"/>
    <s v="music"/>
    <s v="classical music"/>
    <x v="2524"/>
    <d v="2013-09-29T18:01:31"/>
    <n v="18.414918981499795"/>
  </r>
  <r>
    <x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.24974999999999"/>
    <n v="52.962839506172834"/>
    <s v="music"/>
    <s v="classical music"/>
    <x v="2525"/>
    <d v="2015-08-01T20:01:43"/>
    <n v="18.623807870302699"/>
  </r>
  <r>
    <x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.28333333333333"/>
    <n v="82.328947368421055"/>
    <s v="music"/>
    <s v="classical music"/>
    <x v="2526"/>
    <d v="2012-02-09T01:56:15"/>
    <n v="44.958333333299379"/>
  </r>
  <r>
    <x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666666666666"/>
    <s v="music"/>
    <s v="classical music"/>
    <x v="2527"/>
    <d v="2015-03-18T20:45:05"/>
    <n v="32.336747685199953"/>
  </r>
  <r>
    <x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.4"/>
    <n v="74.06557377049181"/>
    <s v="music"/>
    <s v="classical music"/>
    <x v="2528"/>
    <d v="2015-07-23T16:19:14"/>
    <n v="22.485949074100063"/>
  </r>
  <r>
    <x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.125"/>
    <n v="84.083333333333329"/>
    <s v="music"/>
    <s v="classical music"/>
    <x v="2529"/>
    <d v="2012-07-17T20:22:46"/>
    <n v="30"/>
  </r>
  <r>
    <x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0.66666666666667"/>
    <n v="61.029411764705884"/>
    <s v="music"/>
    <s v="classical music"/>
    <x v="2530"/>
    <d v="2013-01-30T18:01:51"/>
    <n v="29.99950231480033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1"/>
    <d v="2009-11-10T16:48:32"/>
    <n v="51.549629629596893"/>
  </r>
  <r>
    <x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3.77499999999999"/>
    <n v="266.08974358974359"/>
    <s v="music"/>
    <s v="classical music"/>
    <x v="2532"/>
    <d v="2014-10-31T18:59:05"/>
    <n v="31.041666666700621"/>
  </r>
  <r>
    <x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5.99999999999999"/>
    <n v="7.25"/>
    <s v="music"/>
    <s v="classical music"/>
    <x v="2533"/>
    <d v="2013-07-09T02:32:46"/>
    <n v="21"/>
  </r>
  <r>
    <x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.00000000000001"/>
    <n v="100"/>
    <s v="music"/>
    <s v="classical music"/>
    <x v="2534"/>
    <d v="2011-06-02T15:34:15"/>
    <n v="60"/>
  </r>
  <r>
    <x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s v="music"/>
    <s v="classical music"/>
    <x v="2535"/>
    <d v="2013-01-24T12:14:21"/>
    <n v="30.6976736111028"/>
  </r>
  <r>
    <x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.25"/>
    <n v="169.91525423728814"/>
    <s v="music"/>
    <s v="classical music"/>
    <x v="2536"/>
    <d v="2014-12-04T21:39:12"/>
    <n v="60"/>
  </r>
  <r>
    <x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.4"/>
    <n v="95.740740740740748"/>
    <s v="music"/>
    <s v="classical music"/>
    <x v="2537"/>
    <d v="2011-08-30T16:12:01"/>
    <n v="60"/>
  </r>
  <r>
    <x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.02857142857142"/>
    <n v="59.460317460317462"/>
    <s v="music"/>
    <s v="classical music"/>
    <x v="2538"/>
    <d v="2013-07-28T10:46:58"/>
    <n v="60"/>
  </r>
  <r>
    <x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3.57142857142858"/>
    <n v="55.769230769230766"/>
    <s v="music"/>
    <s v="classical music"/>
    <x v="2539"/>
    <d v="2013-08-23T10:14:17"/>
    <n v="38.739386574001401"/>
  </r>
  <r>
    <x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.4"/>
    <n v="30.076923076923077"/>
    <s v="music"/>
    <s v="classical music"/>
    <x v="2540"/>
    <d v="2010-12-02T02:34:58"/>
    <n v="31.017384259299433"/>
  </r>
  <r>
    <x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0.82"/>
    <n v="88.438596491228068"/>
    <s v="music"/>
    <s v="classical music"/>
    <x v="2541"/>
    <d v="2012-06-08T12:29:29"/>
    <n v="30"/>
  </r>
  <r>
    <x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.3"/>
    <n v="64.032786885245898"/>
    <s v="music"/>
    <s v="classical music"/>
    <x v="2542"/>
    <d v="2015-01-23T03:18:58"/>
    <n v="34.882662037001865"/>
  </r>
  <r>
    <x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1.71428571428572"/>
    <n v="60.153846153846153"/>
    <s v="music"/>
    <s v="classical music"/>
    <x v="2543"/>
    <d v="2013-09-07T20:36:19"/>
    <n v="27.349780092597939"/>
  </r>
  <r>
    <x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19.85454545454546"/>
    <n v="49.194029850746269"/>
    <s v="music"/>
    <s v="classical music"/>
    <x v="2544"/>
    <d v="2012-03-05T18:33:23"/>
    <n v="29.958333333299379"/>
  </r>
  <r>
    <x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1.85"/>
    <n v="165.16216216216216"/>
    <s v="music"/>
    <s v="classical music"/>
    <x v="2545"/>
    <d v="2016-09-05T15:00:37"/>
    <n v="24.559988426000928"/>
  </r>
  <r>
    <x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2.80254777070064"/>
    <n v="43.621621621621621"/>
    <s v="music"/>
    <s v="classical music"/>
    <x v="2546"/>
    <d v="2013-04-26T18:11:10"/>
    <n v="34.950578703697829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0.84615384615385"/>
    <n v="43.7"/>
    <s v="music"/>
    <s v="classical music"/>
    <x v="2547"/>
    <d v="2015-08-12T15:13:26"/>
    <n v="56.531643518501369"/>
  </r>
  <r>
    <x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2.73469387755102"/>
    <n v="67.419642857142861"/>
    <s v="music"/>
    <s v="classical music"/>
    <x v="2548"/>
    <d v="2012-02-22T06:03:05"/>
    <n v="28.614525462995516"/>
  </r>
  <r>
    <x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6.5"/>
    <n v="177.5"/>
    <s v="music"/>
    <s v="classical music"/>
    <x v="2549"/>
    <d v="2017-02-03T19:26:21"/>
    <n v="30"/>
  </r>
  <r>
    <x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5.53333333333333"/>
    <n v="38.883333333333333"/>
    <s v="music"/>
    <s v="classical music"/>
    <x v="2550"/>
    <d v="2012-07-23T04:46:47"/>
    <n v="60"/>
  </r>
  <r>
    <x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2.8"/>
    <n v="54.985074626865675"/>
    <s v="music"/>
    <s v="classical music"/>
    <x v="2551"/>
    <d v="2015-05-01T01:52:43"/>
    <n v="31.087696759204846"/>
  </r>
  <r>
    <x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.35"/>
    <n v="61.342857142857142"/>
    <s v="music"/>
    <s v="classical music"/>
    <x v="2552"/>
    <d v="2012-04-27T15:43:13"/>
    <n v="31"/>
  </r>
  <r>
    <x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5.50335570469798"/>
    <n v="23.117647058823529"/>
    <s v="music"/>
    <s v="classical music"/>
    <x v="2553"/>
    <d v="2012-11-09T23:47:37"/>
    <n v="45"/>
  </r>
  <r>
    <x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.44444444444444"/>
    <n v="29.611111111111111"/>
    <s v="music"/>
    <s v="classical music"/>
    <x v="2554"/>
    <d v="2014-04-15T17:53:06"/>
    <n v="30"/>
  </r>
  <r>
    <x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8.88"/>
    <n v="75.611111111111114"/>
    <s v="music"/>
    <s v="classical music"/>
    <x v="2555"/>
    <d v="2015-03-30T20:38:26"/>
    <n v="31.722615740705805"/>
  </r>
  <r>
    <x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.25"/>
    <n v="35.6"/>
    <s v="music"/>
    <s v="classical music"/>
    <x v="2556"/>
    <d v="2011-10-13T20:58:04"/>
    <n v="32.943703703698702"/>
  </r>
  <r>
    <x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.1"/>
    <n v="143"/>
    <s v="music"/>
    <s v="classical music"/>
    <x v="2557"/>
    <d v="2015-02-04T22:49:34"/>
    <n v="30"/>
  </r>
  <r>
    <x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s v="food"/>
    <s v="food trucks"/>
    <x v="2558"/>
    <d v="2015-09-13T12:41:29"/>
    <n v="30"/>
  </r>
  <r>
    <x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0.75"/>
    <n v="25"/>
    <s v="food"/>
    <s v="food trucks"/>
    <x v="2559"/>
    <d v="2016-08-12T12:35:39"/>
    <n v="60"/>
  </r>
  <r>
    <x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s v="food"/>
    <s v="food trucks"/>
    <x v="2560"/>
    <d v="2015-05-31T03:20:51"/>
    <n v="60"/>
  </r>
  <r>
    <x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s v="food"/>
    <s v="food trucks"/>
    <x v="2561"/>
    <d v="2014-07-02T00:58:19"/>
    <n v="30"/>
  </r>
  <r>
    <x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2"/>
    <d v="2016-03-11T15:36:29"/>
    <n v="59.217719907501305"/>
  </r>
  <r>
    <x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s v="food"/>
    <s v="food trucks"/>
    <x v="2563"/>
    <d v="2014-07-22T23:32:28"/>
    <n v="30"/>
  </r>
  <r>
    <x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.26666666666666666"/>
    <n v="60"/>
    <s v="food"/>
    <s v="food trucks"/>
    <x v="2564"/>
    <d v="2015-03-24T21:05:38"/>
    <n v="30"/>
  </r>
  <r>
    <x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0.5"/>
    <n v="50"/>
    <s v="food"/>
    <s v="food trucks"/>
    <x v="2565"/>
    <d v="2016-08-02T15:59:54"/>
    <n v="30"/>
  </r>
  <r>
    <x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8"/>
    <n v="72.5"/>
    <s v="food"/>
    <s v="food trucks"/>
    <x v="2566"/>
    <d v="2015-08-18T02:31:52"/>
    <n v="30"/>
  </r>
  <r>
    <x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0.84285714285714297"/>
    <n v="29.5"/>
    <s v="food"/>
    <s v="food trucks"/>
    <x v="2567"/>
    <d v="2017-01-09T21:40:35"/>
    <n v="30"/>
  </r>
  <r>
    <x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.25"/>
    <n v="62.5"/>
    <s v="food"/>
    <s v="food trucks"/>
    <x v="2568"/>
    <d v="2016-03-20T08:12:01"/>
    <n v="60"/>
  </r>
  <r>
    <x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s v="food"/>
    <s v="food trucks"/>
    <x v="2569"/>
    <d v="2015-03-14T02:51:57"/>
    <n v="30"/>
  </r>
  <r>
    <x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s v="food"/>
    <s v="food trucks"/>
    <x v="2570"/>
    <d v="2014-07-09T14:12:29"/>
    <n v="45"/>
  </r>
  <r>
    <x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s v="food"/>
    <s v="food trucks"/>
    <x v="2571"/>
    <d v="2016-04-27T19:49:05"/>
    <n v="21"/>
  </r>
  <r>
    <x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s v="food"/>
    <s v="food trucks"/>
    <x v="2572"/>
    <d v="2014-12-13T02:36:34"/>
    <n v="30"/>
  </r>
  <r>
    <x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s v="food"/>
    <s v="food trucks"/>
    <x v="2573"/>
    <d v="2015-02-25T00:14:07"/>
    <n v="44.958333333401242"/>
  </r>
  <r>
    <x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s v="food"/>
    <s v="food trucks"/>
    <x v="2574"/>
    <d v="2014-07-10T19:41:37"/>
    <n v="25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s v="food"/>
    <s v="food trucks"/>
    <x v="2575"/>
    <d v="2015-08-22T00:32:59"/>
    <n v="48.685428240700276"/>
  </r>
  <r>
    <x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.13849999999999998"/>
    <n v="23.083333333333332"/>
    <s v="food"/>
    <s v="food trucks"/>
    <x v="2576"/>
    <d v="2014-07-17T19:55:03"/>
    <n v="60"/>
  </r>
  <r>
    <x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0.6"/>
    <n v="25.5"/>
    <s v="food"/>
    <s v="food trucks"/>
    <x v="2577"/>
    <d v="2015-04-16T07:50:03"/>
    <n v="29.798576388900983"/>
  </r>
  <r>
    <x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0.6"/>
    <n v="48.18181818181818"/>
    <s v="food"/>
    <s v="food trucks"/>
    <x v="2578"/>
    <d v="2015-10-17T15:04:58"/>
    <n v="30.041666666598758"/>
  </r>
  <r>
    <x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1E-3"/>
    <n v="1"/>
    <s v="food"/>
    <s v="food trucks"/>
    <x v="2579"/>
    <d v="2016-09-29T23:43:54"/>
    <n v="30"/>
  </r>
  <r>
    <x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0.5"/>
    <n v="1"/>
    <s v="food"/>
    <s v="food trucks"/>
    <x v="2580"/>
    <d v="2015-01-15T18:28:00"/>
    <n v="59.958333333401242"/>
  </r>
  <r>
    <x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s v="food"/>
    <s v="food trucks"/>
    <x v="2581"/>
    <d v="2015-05-16T04:09:29"/>
    <n v="30"/>
  </r>
  <r>
    <x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.16666666666666669"/>
    <n v="50"/>
    <s v="food"/>
    <s v="food trucks"/>
    <x v="2582"/>
    <d v="2014-06-05T23:07:12"/>
    <n v="30"/>
  </r>
  <r>
    <x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.16666666666666669"/>
    <n v="5"/>
    <s v="food"/>
    <s v="food trucks"/>
    <x v="2583"/>
    <d v="2015-11-25T07:55:36"/>
    <n v="30"/>
  </r>
  <r>
    <x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2"/>
    <n v="202.83333333333334"/>
    <s v="food"/>
    <s v="food trucks"/>
    <x v="2584"/>
    <d v="2015-11-30T16:12:33"/>
    <n v="30"/>
  </r>
  <r>
    <x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29"/>
    <n v="29.125"/>
    <s v="food"/>
    <s v="food trucks"/>
    <x v="2585"/>
    <d v="2015-02-07T16:13:46"/>
    <n v="51.875162037002156"/>
  </r>
  <r>
    <x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.01"/>
    <n v="5"/>
    <s v="food"/>
    <s v="food trucks"/>
    <x v="2586"/>
    <d v="2016-02-22T12:52:07"/>
    <n v="29.958333333401242"/>
  </r>
  <r>
    <x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s v="food"/>
    <s v="food trucks"/>
    <x v="2587"/>
    <d v="2016-01-19T14:08:17"/>
    <n v="7"/>
  </r>
  <r>
    <x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2"/>
    <n v="13"/>
    <s v="food"/>
    <s v="food trucks"/>
    <x v="2588"/>
    <d v="2016-01-13T21:45:24"/>
    <n v="59.958333333299379"/>
  </r>
  <r>
    <x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.16666666666666669"/>
    <n v="50"/>
    <s v="food"/>
    <s v="food trucks"/>
    <x v="2589"/>
    <d v="2014-09-05T19:13:41"/>
    <n v="30"/>
  </r>
  <r>
    <x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s v="food"/>
    <s v="food trucks"/>
    <x v="2590"/>
    <d v="2015-03-26T20:17:06"/>
    <n v="30"/>
  </r>
  <r>
    <x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E-3"/>
    <n v="1"/>
    <s v="food"/>
    <s v="food trucks"/>
    <x v="2591"/>
    <d v="2014-07-08T23:13:48"/>
    <n v="30"/>
  </r>
  <r>
    <x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.166666666666668"/>
    <n v="96.05263157894737"/>
    <s v="food"/>
    <s v="food trucks"/>
    <x v="2592"/>
    <d v="2017-01-25T05:51:40"/>
    <n v="30"/>
  </r>
  <r>
    <x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3.588571428571427"/>
    <n v="305.77777777777777"/>
    <s v="food"/>
    <s v="food trucks"/>
    <x v="2593"/>
    <d v="2014-07-08T15:56:49"/>
    <n v="30"/>
  </r>
  <r>
    <x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1"/>
    <n v="12.142857142857142"/>
    <s v="food"/>
    <s v="food trucks"/>
    <x v="2594"/>
    <d v="2016-05-20T08:11:57"/>
    <n v="30"/>
  </r>
  <r>
    <x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1428571428569"/>
    <s v="food"/>
    <s v="food trucks"/>
    <x v="2595"/>
    <d v="2015-08-24T20:10:01"/>
    <n v="30"/>
  </r>
  <r>
    <x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0.99546510341776351"/>
    <n v="18"/>
    <s v="food"/>
    <s v="food trucks"/>
    <x v="2596"/>
    <d v="2014-06-19T18:05:47"/>
    <n v="45"/>
  </r>
  <r>
    <x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4"/>
    <n v="115.53333333333333"/>
    <s v="food"/>
    <s v="food trucks"/>
    <x v="2597"/>
    <d v="2016-01-25T21:36:40"/>
    <n v="59.958333333299379"/>
  </r>
  <r>
    <x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.4"/>
    <n v="21.900662251655628"/>
    <s v="technology"/>
    <s v="space exploration"/>
    <x v="2598"/>
    <d v="2012-08-29T21:39:09"/>
    <n v="14.263784722199489"/>
  </r>
  <r>
    <x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x v="2599"/>
    <d v="2014-10-03T17:56:08"/>
    <n v="40.141574074099481"/>
  </r>
  <r>
    <x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x v="2600"/>
    <d v="2013-12-09T21:54:14"/>
    <n v="14"/>
  </r>
  <r>
    <x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x v="2601"/>
    <d v="2012-03-30T01:13:43"/>
    <n v="30"/>
  </r>
  <r>
    <x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x v="2602"/>
    <d v="2016-05-18T12:59:50"/>
    <n v="30"/>
  </r>
  <r>
    <x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x v="2603"/>
    <d v="2014-03-28T17:06:22"/>
    <n v="32"/>
  </r>
  <r>
    <x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7.7"/>
    <n v="81.949748743718587"/>
    <s v="technology"/>
    <s v="space exploration"/>
    <x v="2604"/>
    <d v="2015-06-29T20:59:32"/>
    <n v="43.208657407398277"/>
  </r>
  <r>
    <x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x v="2605"/>
    <d v="2017-02-01T19:14:28"/>
    <n v="41.198287036997499"/>
  </r>
  <r>
    <x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x v="2606"/>
    <d v="2012-06-15T05:42:31"/>
    <n v="30"/>
  </r>
  <r>
    <x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x v="2607"/>
    <d v="2016-07-13T21:08:45"/>
    <n v="39.4098958333052"/>
  </r>
  <r>
    <x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x v="2608"/>
    <d v="2016-11-30T08:03:34"/>
    <n v="33.621828703704523"/>
  </r>
  <r>
    <x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x v="2609"/>
    <d v="2014-12-09T03:26:10"/>
    <n v="31"/>
  </r>
  <r>
    <x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x v="2610"/>
    <d v="2012-08-22T19:38:14"/>
    <n v="30"/>
  </r>
  <r>
    <x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1"/>
    <d v="2014-04-01T17:00:12"/>
    <n v="28.499861111100472"/>
  </r>
  <r>
    <x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x v="2612"/>
    <d v="2016-03-24T11:56:04"/>
    <n v="37.002731481501542"/>
  </r>
  <r>
    <x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x v="2613"/>
    <d v="2015-07-26T23:52:09"/>
    <n v="30"/>
  </r>
  <r>
    <x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7.6"/>
    <n v="27.59748427672956"/>
    <s v="technology"/>
    <s v="space exploration"/>
    <x v="2614"/>
    <d v="2014-09-20T20:59:11"/>
    <n v="30"/>
  </r>
  <r>
    <x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x v="2615"/>
    <d v="2015-10-02T19:01:01"/>
    <n v="60.041666666700621"/>
  </r>
  <r>
    <x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x v="2616"/>
    <d v="2015-09-26T21:13:24"/>
    <n v="26.574027777700394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x v="2617"/>
    <d v="2015-09-04T04:00:42"/>
    <n v="36.874513889000809"/>
  </r>
  <r>
    <x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5.88"/>
    <n v="47.058064516129029"/>
    <s v="technology"/>
    <s v="space exploration"/>
    <x v="2618"/>
    <d v="2015-04-21T17:56:28"/>
    <n v="30"/>
  </r>
  <r>
    <x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.184"/>
    <n v="26.591351351351353"/>
    <s v="technology"/>
    <s v="space exploration"/>
    <x v="2619"/>
    <d v="2016-11-15T17:50:16"/>
    <n v="45"/>
  </r>
  <r>
    <x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x v="2620"/>
    <d v="2016-11-18T06:09:26"/>
    <n v="14"/>
  </r>
  <r>
    <x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x v="2621"/>
    <d v="2012-08-23T10:07:02"/>
    <n v="21"/>
  </r>
  <r>
    <x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x v="2622"/>
    <d v="2016-10-15T19:26:48"/>
    <n v="25.041666666606034"/>
  </r>
  <r>
    <x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.00000000000001"/>
    <n v="56"/>
    <s v="technology"/>
    <s v="space exploration"/>
    <x v="2623"/>
    <d v="2015-05-04T15:04:29"/>
    <n v="30"/>
  </r>
  <r>
    <x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x v="2624"/>
    <d v="2015-10-27T19:54:21"/>
    <n v="30.041666666700621"/>
  </r>
  <r>
    <x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x v="2625"/>
    <d v="2014-11-10T23:11:07"/>
    <n v="20"/>
  </r>
  <r>
    <x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7.74000000000001"/>
    <n v="63.87"/>
    <s v="technology"/>
    <s v="space exploration"/>
    <x v="2626"/>
    <d v="2015-04-14T12:55:22"/>
    <n v="30"/>
  </r>
  <r>
    <x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7.9"/>
    <n v="38.987654320987652"/>
    <s v="technology"/>
    <s v="space exploration"/>
    <x v="2627"/>
    <d v="2016-06-03T02:31:52"/>
    <n v="27.311203703698993"/>
  </r>
  <r>
    <x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x v="2628"/>
    <d v="2015-08-02T04:03:47"/>
    <n v="28"/>
  </r>
  <r>
    <x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x v="2629"/>
    <d v="2016-05-04T01:28:59"/>
    <n v="25"/>
  </r>
  <r>
    <x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4.62"/>
    <n v="89.100502512562812"/>
    <s v="technology"/>
    <s v="space exploration"/>
    <x v="2630"/>
    <d v="2014-01-28T19:45:32"/>
    <n v="30.13504629630188"/>
  </r>
  <r>
    <x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.02150537634409"/>
    <n v="39.44"/>
    <s v="technology"/>
    <s v="space exploration"/>
    <x v="2631"/>
    <d v="2016-08-30T15:45:21"/>
    <n v="30"/>
  </r>
  <r>
    <x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x v="2632"/>
    <d v="2015-02-02T22:49:21"/>
    <n v="34.958333333299379"/>
  </r>
  <r>
    <x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.3"/>
    <n v="37.46"/>
    <s v="technology"/>
    <s v="space exploration"/>
    <x v="2633"/>
    <d v="2016-09-23T14:45:14"/>
    <n v="22.426921296297223"/>
  </r>
  <r>
    <x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.2"/>
    <n v="31.96153846153846"/>
    <s v="technology"/>
    <s v="space exploration"/>
    <x v="2634"/>
    <d v="2016-09-26T13:11:15"/>
    <n v="16"/>
  </r>
  <r>
    <x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x v="2635"/>
    <d v="2014-12-16T21:54:55"/>
    <n v="30"/>
  </r>
  <r>
    <x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x v="2636"/>
    <d v="2015-01-20T20:45:48"/>
    <n v="30"/>
  </r>
  <r>
    <x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x v="2637"/>
    <d v="2015-04-09T03:51:14"/>
    <n v="60"/>
  </r>
  <r>
    <x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38"/>
    <d v="2014-08-29T19:51:03"/>
    <n v="17.012465277701267"/>
  </r>
  <r>
    <x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39"/>
    <d v="2016-06-15T05:55:08"/>
    <n v="30.042962962899765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x v="323"/>
    <d v="2016-11-15T13:58:35"/>
    <n v="35.750289351904939"/>
  </r>
  <r>
    <x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x v="2640"/>
    <d v="2017-02-08T19:00:35"/>
    <n v="30"/>
  </r>
  <r>
    <x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0.5"/>
    <n v="91.304347826086953"/>
    <s v="technology"/>
    <s v="space exploration"/>
    <x v="2641"/>
    <d v="2014-10-09T20:13:23"/>
    <n v="30.041666666700621"/>
  </r>
  <r>
    <x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x v="2642"/>
    <d v="2015-08-10T07:31:09"/>
    <n v="30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"/>
    <n v="12"/>
    <s v="technology"/>
    <s v="space exploration"/>
    <x v="2643"/>
    <d v="2015-07-15T06:16:59"/>
    <n v="30"/>
  </r>
  <r>
    <x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x v="2644"/>
    <d v="2016-02-08T17:09:20"/>
    <n v="30"/>
  </r>
  <r>
    <x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x v="2645"/>
    <d v="2015-12-03T23:55:41"/>
    <n v="60"/>
  </r>
  <r>
    <x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x v="2646"/>
    <d v="2016-11-21T14:59:03"/>
    <n v="30"/>
  </r>
  <r>
    <x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x v="2647"/>
    <d v="2015-11-19T19:20:09"/>
    <n v="28"/>
  </r>
  <r>
    <x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x v="2648"/>
    <d v="2014-11-10T03:48:45"/>
    <n v="30"/>
  </r>
  <r>
    <x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x v="2649"/>
    <d v="2014-05-12T15:38:47"/>
    <n v="31.51473379629897"/>
  </r>
  <r>
    <x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2"/>
    <n v="8.5"/>
    <s v="technology"/>
    <s v="space exploration"/>
    <x v="2650"/>
    <d v="2015-02-20T14:25:26"/>
    <n v="59.958333333299379"/>
  </r>
  <r>
    <x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x v="2651"/>
    <d v="2016-01-12T20:47:27"/>
    <n v="27.967048611099017"/>
  </r>
  <r>
    <x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x v="2652"/>
    <d v="2017-02-01T16:31:28"/>
    <n v="39.10314814819867"/>
  </r>
  <r>
    <x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x v="2653"/>
    <d v="2016-06-30T22:17:33"/>
    <n v="33.13364583330258"/>
  </r>
  <r>
    <x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6E-2"/>
    <n v="22.75"/>
    <s v="technology"/>
    <s v="space exploration"/>
    <x v="2654"/>
    <d v="2016-06-30T21:13:14"/>
    <n v="30"/>
  </r>
  <r>
    <x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x v="2655"/>
    <d v="2015-03-19T01:40:10"/>
    <n v="30"/>
  </r>
  <r>
    <x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000000000000001E-2"/>
    <n v="3.8"/>
    <s v="technology"/>
    <s v="space exploration"/>
    <x v="2656"/>
    <d v="2015-09-25T17:06:58"/>
    <n v="60.041666666700621"/>
  </r>
  <r>
    <x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2.89999999999999"/>
    <n v="85.75"/>
    <s v="technology"/>
    <s v="makerspaces"/>
    <x v="2657"/>
    <d v="2013-09-25T23:00:10"/>
    <n v="30"/>
  </r>
  <r>
    <x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6.80000000000001"/>
    <n v="267"/>
    <s v="technology"/>
    <s v="makerspaces"/>
    <x v="2658"/>
    <d v="2015-07-22T17:55:13"/>
    <n v="30"/>
  </r>
  <r>
    <x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4.59625"/>
    <n v="373.55803571428572"/>
    <s v="technology"/>
    <s v="makerspaces"/>
    <x v="2659"/>
    <d v="2015-08-06T14:56:47"/>
    <n v="29.00223379630188"/>
  </r>
  <r>
    <x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.42857142857143"/>
    <n v="174.03846153846155"/>
    <s v="technology"/>
    <s v="makerspaces"/>
    <x v="2660"/>
    <d v="2015-11-05T00:36:37"/>
    <n v="34.265543981506198"/>
  </r>
  <r>
    <x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.14285714285715"/>
    <n v="93.695652173913047"/>
    <s v="technology"/>
    <s v="makerspaces"/>
    <x v="2661"/>
    <d v="2015-03-20T21:29:34"/>
    <n v="45"/>
  </r>
  <r>
    <x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.29509999999999"/>
    <n v="77.327718446601949"/>
    <s v="technology"/>
    <s v="makerspaces"/>
    <x v="2662"/>
    <d v="2015-08-19T18:20:39"/>
    <n v="37.110659722202399"/>
  </r>
  <r>
    <x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0.66666666666667"/>
    <n v="92.222222222222229"/>
    <s v="technology"/>
    <s v="makerspaces"/>
    <x v="2663"/>
    <d v="2016-01-11T22:13:36"/>
    <n v="30"/>
  </r>
  <r>
    <x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0.70000000000002"/>
    <n v="60.964285714285715"/>
    <s v="technology"/>
    <s v="makerspaces"/>
    <x v="2664"/>
    <d v="2015-09-28T14:07:45"/>
    <n v="42.016840277698066"/>
  </r>
  <r>
    <x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.125"/>
    <n v="91"/>
    <s v="technology"/>
    <s v="makerspaces"/>
    <x v="2665"/>
    <d v="2015-11-11T00:51:36"/>
    <n v="60"/>
  </r>
  <r>
    <x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1"/>
    <n v="41.583333333333336"/>
    <s v="technology"/>
    <s v="makerspaces"/>
    <x v="2666"/>
    <d v="2014-07-01T00:29:40"/>
    <n v="28"/>
  </r>
  <r>
    <x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.343999999999999"/>
    <n v="33.761904761904759"/>
    <s v="technology"/>
    <s v="makerspaces"/>
    <x v="2667"/>
    <d v="2014-11-19T17:58:36"/>
    <n v="30.069027777804877"/>
  </r>
  <r>
    <x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.19"/>
    <n v="70.61702127659575"/>
    <s v="technology"/>
    <s v="makerspaces"/>
    <x v="2668"/>
    <d v="2015-12-06T21:13:10"/>
    <n v="21.365856481497758"/>
  </r>
  <r>
    <x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7.58"/>
    <n v="167.15151515151516"/>
    <s v="technology"/>
    <s v="makerspaces"/>
    <x v="2669"/>
    <d v="2014-09-30T12:59:59"/>
    <n v="29.406261574098608"/>
  </r>
  <r>
    <x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2.839999999999996"/>
    <n v="128.61988304093566"/>
    <s v="technology"/>
    <s v="makerspaces"/>
    <x v="2670"/>
    <d v="2016-06-08T15:11:10"/>
    <n v="26.574884259302053"/>
  </r>
  <r>
    <x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1"/>
    <n v="65.41379310344827"/>
    <s v="technology"/>
    <s v="makerspaces"/>
    <x v="2671"/>
    <d v="2014-10-11T20:34:49"/>
    <n v="30.041666666606034"/>
  </r>
  <r>
    <x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.38095238095238"/>
    <n v="117.55555555555556"/>
    <s v="technology"/>
    <s v="makerspaces"/>
    <x v="2672"/>
    <d v="2016-04-22T14:59:34"/>
    <n v="30"/>
  </r>
  <r>
    <x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7.512820512820511"/>
    <n v="126.48148148148148"/>
    <s v="technology"/>
    <s v="makerspaces"/>
    <x v="2673"/>
    <d v="2014-06-03T00:42:23"/>
    <n v="30"/>
  </r>
  <r>
    <x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E-2"/>
    <n v="550"/>
    <s v="technology"/>
    <s v="makerspaces"/>
    <x v="2674"/>
    <d v="2015-08-25T19:09:25"/>
    <n v="30"/>
  </r>
  <r>
    <x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.33"/>
    <n v="44"/>
    <s v="technology"/>
    <s v="makerspaces"/>
    <x v="2675"/>
    <d v="2015-01-29T00:01:34"/>
    <n v="30"/>
  </r>
  <r>
    <x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0.86250000000000004"/>
    <n v="69"/>
    <s v="technology"/>
    <s v="makerspaces"/>
    <x v="2676"/>
    <d v="2016-03-07T05:04:51"/>
    <n v="29.958333333299379"/>
  </r>
  <r>
    <x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0.6875"/>
    <n v="27.5"/>
    <s v="food"/>
    <s v="food trucks"/>
    <x v="2677"/>
    <d v="2014-06-15T21:29:10"/>
    <n v="25"/>
  </r>
  <r>
    <x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.299999999999997"/>
    <n v="84.9"/>
    <s v="food"/>
    <s v="food trucks"/>
    <x v="2678"/>
    <d v="2014-10-20T20:55:40"/>
    <n v="32.377314814897545"/>
  </r>
  <r>
    <x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.24"/>
    <n v="12"/>
    <s v="food"/>
    <s v="food trucks"/>
    <x v="2679"/>
    <d v="2015-01-30T18:07:20"/>
    <n v="30"/>
  </r>
  <r>
    <x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8"/>
    <n v="200"/>
    <s v="food"/>
    <s v="food trucks"/>
    <x v="2680"/>
    <d v="2014-06-30T21:57:05"/>
    <n v="40"/>
  </r>
  <r>
    <x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.02"/>
    <n v="10"/>
    <s v="food"/>
    <s v="food trucks"/>
    <x v="2681"/>
    <d v="2015-02-26T16:42:10"/>
    <n v="59.958333333299379"/>
  </r>
  <r>
    <x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s v="food"/>
    <s v="food trucks"/>
    <x v="2682"/>
    <d v="2014-09-10T23:23:43"/>
    <n v="20"/>
  </r>
  <r>
    <x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s v="food"/>
    <s v="food trucks"/>
    <x v="2683"/>
    <d v="2015-05-30T15:21:58"/>
    <n v="30"/>
  </r>
  <r>
    <x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.14799999999999999"/>
    <n v="5.2857142857142856"/>
    <s v="food"/>
    <s v="food trucks"/>
    <x v="2684"/>
    <d v="2015-01-24T02:51:10"/>
    <n v="31.006134259303508"/>
  </r>
  <r>
    <x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3"/>
    <n v="1"/>
    <s v="food"/>
    <s v="food trucks"/>
    <x v="2685"/>
    <d v="2016-06-30T23:04:50"/>
    <n v="30"/>
  </r>
  <r>
    <x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0.7325"/>
    <n v="72.762711864406782"/>
    <s v="food"/>
    <s v="food trucks"/>
    <x v="2686"/>
    <d v="2015-04-19T02:31:16"/>
    <n v="45"/>
  </r>
  <r>
    <x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2E-2"/>
    <n v="17.5"/>
    <s v="food"/>
    <s v="food trucks"/>
    <x v="2687"/>
    <d v="2015-03-26T17:22:37"/>
    <n v="45"/>
  </r>
  <r>
    <x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0.7142857142857143"/>
    <n v="25"/>
    <s v="food"/>
    <s v="food trucks"/>
    <x v="2688"/>
    <d v="2015-02-23T08:01:00"/>
    <n v="29.958333333299379"/>
  </r>
  <r>
    <x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0.8"/>
    <n v="13.333333333333334"/>
    <s v="food"/>
    <s v="food trucks"/>
    <x v="2689"/>
    <d v="2014-07-14T03:19:26"/>
    <n v="30"/>
  </r>
  <r>
    <x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3"/>
    <n v="1"/>
    <s v="food"/>
    <s v="food trucks"/>
    <x v="2690"/>
    <d v="2014-08-27T03:22:19"/>
    <n v="30"/>
  </r>
  <r>
    <x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.47333333333333333"/>
    <n v="23.666666666666668"/>
    <s v="food"/>
    <s v="food trucks"/>
    <x v="2691"/>
    <d v="2015-02-13T04:21:58"/>
    <n v="59.958333333299379"/>
  </r>
  <r>
    <x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"/>
    <n v="89.21052631578948"/>
    <s v="food"/>
    <s v="food trucks"/>
    <x v="2692"/>
    <d v="2014-11-21T20:16:00"/>
    <n v="34"/>
  </r>
  <r>
    <x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.35217391304348"/>
    <n v="116.55769230769231"/>
    <s v="food"/>
    <s v="food trucks"/>
    <x v="2693"/>
    <d v="2015-07-02T22:33:43"/>
    <n v="30.976585648197215"/>
  </r>
  <r>
    <x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.325125"/>
    <n v="13.005000000000001"/>
    <s v="food"/>
    <s v="food trucks"/>
    <x v="2694"/>
    <d v="2014-05-28T21:33:28"/>
    <n v="30"/>
  </r>
  <r>
    <x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s v="food"/>
    <s v="food trucks"/>
    <x v="2695"/>
    <d v="2014-07-09T21:31:03"/>
    <n v="30"/>
  </r>
  <r>
    <x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0.7000700070007001"/>
    <n v="17.5"/>
    <s v="food"/>
    <s v="food trucks"/>
    <x v="2696"/>
    <d v="2014-08-19T20:59:32"/>
    <n v="30"/>
  </r>
  <r>
    <x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.176470588235297"/>
    <n v="34.130434782608695"/>
    <s v="theater"/>
    <s v="spaces"/>
    <x v="2697"/>
    <d v="2017-03-07T18:35:34"/>
    <n v="30.958333333299379"/>
  </r>
  <r>
    <x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.410000000000004"/>
    <n v="132.34615384615384"/>
    <s v="theater"/>
    <s v="spaces"/>
    <x v="2698"/>
    <d v="2017-03-06T19:14:37"/>
    <n v="29.958333333401242"/>
  </r>
  <r>
    <x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3.75000000000001"/>
    <n v="922.22222222222217"/>
    <s v="theater"/>
    <s v="spaces"/>
    <x v="2699"/>
    <d v="2017-01-21T16:33:50"/>
    <n v="59.958333333401242"/>
  </r>
  <r>
    <x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1"/>
    <n v="163.57142857142858"/>
    <s v="theater"/>
    <s v="spaces"/>
    <x v="2700"/>
    <d v="2017-02-21T20:41:54"/>
    <n v="42.958333333299379"/>
  </r>
  <r>
    <x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0.539393939393939"/>
    <n v="217.375"/>
    <s v="theater"/>
    <s v="spaces"/>
    <x v="2701"/>
    <d v="2017-02-07T21:59:18"/>
    <n v="44.958333333299379"/>
  </r>
  <r>
    <x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.29714285714284"/>
    <n v="149.44486692015209"/>
    <s v="theater"/>
    <s v="spaces"/>
    <x v="2702"/>
    <d v="2014-09-17T07:04:43"/>
    <n v="28.996030092603178"/>
  </r>
  <r>
    <x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0.84462500000001"/>
    <n v="71.237487309644663"/>
    <s v="theater"/>
    <s v="spaces"/>
    <x v="2703"/>
    <d v="2013-04-27T18:47:23"/>
    <n v="29.508067129601841"/>
  </r>
  <r>
    <x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.21535"/>
    <n v="44.464318398474738"/>
    <s v="theater"/>
    <s v="spaces"/>
    <x v="2704"/>
    <d v="2016-05-22T16:45:26"/>
    <n v="60"/>
  </r>
  <r>
    <x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1.60599999999999"/>
    <n v="164.94480519480518"/>
    <s v="theater"/>
    <s v="spaces"/>
    <x v="2705"/>
    <d v="2016-08-30T03:35:41"/>
    <n v="35.016192129602132"/>
  </r>
  <r>
    <x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3.90035000000003"/>
    <n v="84.871516544117654"/>
    <s v="theater"/>
    <s v="spaces"/>
    <x v="2706"/>
    <d v="2014-07-08T05:30:28"/>
    <n v="31.853842592601723"/>
  </r>
  <r>
    <x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0.7161125319693"/>
    <n v="53.945205479452056"/>
    <s v="theater"/>
    <s v="spaces"/>
    <x v="2707"/>
    <d v="2014-05-21T17:53:10"/>
    <n v="30.172106481499213"/>
  </r>
  <r>
    <x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.38181818181818"/>
    <n v="50.531468531468533"/>
    <s v="theater"/>
    <s v="spaces"/>
    <x v="2708"/>
    <d v="2013-06-07T01:29:20"/>
    <n v="36.687962962998427"/>
  </r>
  <r>
    <x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.24133333333334"/>
    <n v="108.00140845070422"/>
    <s v="theater"/>
    <s v="spaces"/>
    <x v="2709"/>
    <d v="2015-11-14T15:41:24"/>
    <n v="40"/>
  </r>
  <r>
    <x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.35599999999999"/>
    <n v="95.373770491803285"/>
    <s v="theater"/>
    <s v="spaces"/>
    <x v="2710"/>
    <d v="2016-09-16T15:43:16"/>
    <n v="28.3032870370007"/>
  </r>
  <r>
    <x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4.62241666666665"/>
    <n v="57.631016333938291"/>
    <s v="theater"/>
    <s v="spaces"/>
    <x v="2711"/>
    <d v="2016-01-18T09:33:48"/>
    <n v="34"/>
  </r>
  <r>
    <x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19.98010000000001"/>
    <n v="64.160481283422456"/>
    <s v="theater"/>
    <s v="spaces"/>
    <x v="2712"/>
    <d v="2015-09-08T07:59:53"/>
    <n v="30"/>
  </r>
  <r>
    <x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.10400000000001"/>
    <n v="92.387692307692305"/>
    <s v="theater"/>
    <s v="spaces"/>
    <x v="2713"/>
    <d v="2014-10-22T21:57:29"/>
    <n v="45.041666666598758"/>
  </r>
  <r>
    <x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3.58333333333334"/>
    <n v="125.97972972972973"/>
    <s v="theater"/>
    <s v="spaces"/>
    <x v="2714"/>
    <d v="2016-04-05T14:19:05"/>
    <n v="28.361747685201408"/>
  </r>
  <r>
    <x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8.83333333333334"/>
    <n v="94.637681159420296"/>
    <s v="theater"/>
    <s v="spaces"/>
    <x v="2715"/>
    <d v="2016-02-18T00:44:54"/>
    <n v="59.958333333299379"/>
  </r>
  <r>
    <x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.12400000000001"/>
    <n v="170.69942196531792"/>
    <s v="theater"/>
    <s v="spaces"/>
    <x v="2716"/>
    <d v="2016-10-12T11:10:53"/>
    <n v="30.041666666700621"/>
  </r>
  <r>
    <x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2081784386616"/>
    <s v="technology"/>
    <s v="hardware"/>
    <x v="2717"/>
    <d v="2013-08-07T13:03:18"/>
    <n v="30.247708333401533"/>
  </r>
  <r>
    <x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2.54"/>
    <n v="68.254054054054052"/>
    <s v="technology"/>
    <s v="hardware"/>
    <x v="2718"/>
    <d v="2016-11-30T20:34:13"/>
    <n v="60"/>
  </r>
  <r>
    <x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.05000000000001"/>
    <n v="95.48863636363636"/>
    <s v="technology"/>
    <s v="hardware"/>
    <x v="2719"/>
    <d v="2014-11-01T20:08:08"/>
    <n v="60.041666666598758"/>
  </r>
  <r>
    <x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6.87520259319291"/>
    <n v="7.1902649656526005"/>
    <s v="technology"/>
    <s v="hardware"/>
    <x v="2720"/>
    <d v="2015-07-14T07:50:59"/>
    <n v="32"/>
  </r>
  <r>
    <x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4.54249999999999"/>
    <n v="511.65486725663715"/>
    <s v="technology"/>
    <s v="hardware"/>
    <x v="2721"/>
    <d v="2017-01-10T17:52:15"/>
    <n v="50"/>
  </r>
  <r>
    <x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5.745"/>
    <n v="261.74504950495049"/>
    <s v="technology"/>
    <s v="hardware"/>
    <x v="2722"/>
    <d v="2016-03-23T13:55:11"/>
    <n v="30"/>
  </r>
  <r>
    <x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.21000000000004"/>
    <n v="69.760961810466767"/>
    <s v="technology"/>
    <s v="hardware"/>
    <x v="2723"/>
    <d v="2015-07-13T16:14:23"/>
    <n v="25"/>
  </r>
  <r>
    <x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1.82666666666668"/>
    <n v="77.229591836734699"/>
    <s v="technology"/>
    <s v="hardware"/>
    <x v="2724"/>
    <d v="2015-11-25T14:23:54"/>
    <n v="35"/>
  </r>
  <r>
    <x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.44"/>
    <n v="340.56521739130437"/>
    <s v="technology"/>
    <s v="hardware"/>
    <x v="2725"/>
    <d v="2015-04-01T05:46:37"/>
    <n v="30"/>
  </r>
  <r>
    <x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.29262962962963"/>
    <n v="67.417903225806455"/>
    <s v="technology"/>
    <s v="hardware"/>
    <x v="2726"/>
    <d v="2013-03-18T12:59:35"/>
    <n v="35"/>
  </r>
  <r>
    <x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.30333333333333"/>
    <n v="845.70270270270271"/>
    <s v="technology"/>
    <s v="hardware"/>
    <x v="2727"/>
    <d v="2014-08-21T12:37:02"/>
    <n v="57.640949074098899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.25000000000001"/>
    <n v="97.191780821917803"/>
    <s v="technology"/>
    <s v="hardware"/>
    <x v="2728"/>
    <d v="2013-04-25T19:23:48"/>
    <n v="32.191805555601604"/>
  </r>
  <r>
    <x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7.538"/>
    <n v="451.84033613445376"/>
    <s v="technology"/>
    <s v="hardware"/>
    <x v="2729"/>
    <d v="2015-02-09T06:32:54"/>
    <n v="59.958333333401242"/>
  </r>
  <r>
    <x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s v="hardware"/>
    <x v="2730"/>
    <d v="2016-09-13T16:03:12"/>
    <n v="30.247083333306364"/>
  </r>
  <r>
    <x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.13466666666682"/>
    <n v="21.640147492625371"/>
    <s v="technology"/>
    <s v="hardware"/>
    <x v="2731"/>
    <d v="2013-02-11T02:54:10"/>
    <n v="30.712384259197279"/>
  </r>
  <r>
    <x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2.9"/>
    <n v="169.51724137931035"/>
    <s v="technology"/>
    <s v="hardware"/>
    <x v="2732"/>
    <d v="2014-03-24T15:59:33"/>
    <n v="30"/>
  </r>
  <r>
    <x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.0608"/>
    <n v="161.88210526315791"/>
    <s v="technology"/>
    <s v="hardware"/>
    <x v="2733"/>
    <d v="2013-12-03T22:01:27"/>
    <n v="42.873993055603933"/>
  </r>
  <r>
    <x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7.94"/>
    <n v="493.13333333333333"/>
    <s v="technology"/>
    <s v="hardware"/>
    <x v="2734"/>
    <d v="2016-09-07T03:26:44"/>
    <n v="60"/>
  </r>
  <r>
    <x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.09090909090907"/>
    <n v="22.120418848167539"/>
    <s v="technology"/>
    <s v="hardware"/>
    <x v="2735"/>
    <d v="2014-03-21T21:18:37"/>
    <n v="45"/>
  </r>
  <r>
    <x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.33333333333334"/>
    <n v="18.235294117647058"/>
    <s v="technology"/>
    <s v="hardware"/>
    <x v="2736"/>
    <d v="2015-02-10T00:45:52"/>
    <n v="29.958333333393966"/>
  </r>
  <r>
    <x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.43750000000000006"/>
    <n v="8.75"/>
    <s v="publishing"/>
    <s v="children's books"/>
    <x v="2737"/>
    <d v="2014-09-29T15:46:42"/>
    <n v="20.430763888798538"/>
  </r>
  <r>
    <x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.24"/>
    <n v="40.611111111111114"/>
    <s v="publishing"/>
    <s v="children's books"/>
    <x v="2738"/>
    <d v="2012-05-01T17:16:27"/>
    <n v="14"/>
  </r>
  <r>
    <x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39"/>
    <d v="2016-09-19T07:53:27"/>
    <n v="30"/>
  </r>
  <r>
    <x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5"/>
    <n v="37.954545454545453"/>
    <s v="publishing"/>
    <s v="children's books"/>
    <x v="2740"/>
    <d v="2012-01-30T01:29:58"/>
    <n v="30"/>
  </r>
  <r>
    <x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1.887499999999999"/>
    <n v="35.734693877551024"/>
    <s v="publishing"/>
    <s v="children's books"/>
    <x v="2741"/>
    <d v="2012-05-15T23:42:48"/>
    <n v="60"/>
  </r>
  <r>
    <x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6.700000000000003"/>
    <n v="42.157894736842103"/>
    <s v="publishing"/>
    <s v="children's books"/>
    <x v="2742"/>
    <d v="2014-07-30T18:45:11"/>
    <n v="30"/>
  </r>
  <r>
    <x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.000000000000004"/>
    <n v="35"/>
    <s v="publishing"/>
    <s v="children's books"/>
    <x v="2743"/>
    <d v="2012-05-15T15:33:17"/>
    <n v="31.483831018500496"/>
  </r>
  <r>
    <x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"/>
    <n v="13.25"/>
    <s v="publishing"/>
    <s v="children's books"/>
    <x v="2744"/>
    <d v="2016-08-03T17:03:22"/>
    <n v="30"/>
  </r>
  <r>
    <x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"/>
    <n v="55"/>
    <s v="publishing"/>
    <s v="children's books"/>
    <x v="2745"/>
    <d v="2015-03-05T19:10:37"/>
    <n v="29.958333333299379"/>
  </r>
  <r>
    <x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46"/>
    <d v="2012-06-18T21:35:45"/>
    <n v="11.933506944398687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47"/>
    <d v="2014-04-18T21:17:22"/>
    <n v="60"/>
  </r>
  <r>
    <x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.458333333333332"/>
    <n v="39.285714285714285"/>
    <s v="publishing"/>
    <s v="children's books"/>
    <x v="2748"/>
    <d v="2011-11-08T18:21:44"/>
    <n v="40"/>
  </r>
  <r>
    <x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49"/>
    <d v="2012-07-27T21:37:03"/>
    <n v="30"/>
  </r>
  <r>
    <x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0"/>
    <d v="2014-08-12T15:15:51"/>
    <n v="30"/>
  </r>
  <r>
    <x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s v="children's books"/>
    <x v="2751"/>
    <d v="2015-03-09T18:58:47"/>
    <n v="30"/>
  </r>
  <r>
    <x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.48"/>
    <n v="31.757575757575758"/>
    <s v="publishing"/>
    <s v="children's books"/>
    <x v="2752"/>
    <d v="2013-12-12T21:36:41"/>
    <n v="30"/>
  </r>
  <r>
    <x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0.66666666666666674"/>
    <n v="5"/>
    <s v="publishing"/>
    <s v="children's books"/>
    <x v="2753"/>
    <d v="2016-07-22T15:45:32"/>
    <n v="15"/>
  </r>
  <r>
    <x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1.700000000000001"/>
    <n v="39"/>
    <s v="publishing"/>
    <s v="children's books"/>
    <x v="2754"/>
    <d v="2016-09-26T10:36:23"/>
    <n v="14"/>
  </r>
  <r>
    <x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0.5"/>
    <n v="52.5"/>
    <s v="publishing"/>
    <s v="children's books"/>
    <x v="2755"/>
    <d v="2016-06-03T08:47:46"/>
    <n v="43"/>
  </r>
  <r>
    <x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56"/>
    <d v="2013-05-21T11:04:18"/>
    <n v="30"/>
  </r>
  <r>
    <x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0.72"/>
    <n v="9"/>
    <s v="publishing"/>
    <s v="children's books"/>
    <x v="2757"/>
    <d v="2012-12-04T01:31:33"/>
    <n v="30"/>
  </r>
  <r>
    <x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0.76923076923076927"/>
    <n v="25"/>
    <s v="publishing"/>
    <s v="children's books"/>
    <x v="2758"/>
    <d v="2012-01-19T00:53:15"/>
    <n v="59.958333333299379"/>
  </r>
  <r>
    <x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.22842639593908631"/>
    <n v="30"/>
    <s v="publishing"/>
    <s v="children's books"/>
    <x v="2759"/>
    <d v="2013-04-09T13:54:44"/>
    <n v="45"/>
  </r>
  <r>
    <x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"/>
    <n v="11.25"/>
    <s v="publishing"/>
    <s v="children's books"/>
    <x v="2760"/>
    <d v="2012-05-01T07:00:31"/>
    <n v="29.499641203699866"/>
  </r>
  <r>
    <x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1"/>
    <d v="2012-10-12T13:53:48"/>
    <n v="16"/>
  </r>
  <r>
    <x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2"/>
    <d v="2011-07-12T16:01:58"/>
    <n v="30"/>
  </r>
  <r>
    <x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0.85000000000000009"/>
    <n v="11.333333333333334"/>
    <s v="publishing"/>
    <s v="children's books"/>
    <x v="2763"/>
    <d v="2015-06-17T23:00:50"/>
    <n v="60"/>
  </r>
  <r>
    <x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.314285714285715"/>
    <n v="29.470588235294116"/>
    <s v="publishing"/>
    <s v="children's books"/>
    <x v="2764"/>
    <d v="2012-02-28T14:45:23"/>
    <n v="29.958333333401242"/>
  </r>
  <r>
    <x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.25"/>
    <n v="1"/>
    <s v="publishing"/>
    <s v="children's books"/>
    <x v="2765"/>
    <d v="2014-04-16T19:49:50"/>
    <n v="50"/>
  </r>
  <r>
    <x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.411249999999999"/>
    <n v="63.098484848484851"/>
    <s v="publishing"/>
    <s v="children's books"/>
    <x v="2766"/>
    <d v="2014-02-16T16:55:30"/>
    <n v="29.958333333401242"/>
  </r>
  <r>
    <x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67"/>
    <d v="2012-12-14T12:45:40"/>
    <n v="49.176620370300952"/>
  </r>
  <r>
    <x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68"/>
    <d v="2013-09-20T20:51:34"/>
    <n v="15"/>
  </r>
  <r>
    <x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.18867924528301888"/>
    <n v="1"/>
    <s v="publishing"/>
    <s v="children's books"/>
    <x v="2769"/>
    <d v="2016-04-14T20:45:21"/>
    <n v="10"/>
  </r>
  <r>
    <x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.249999999999998"/>
    <n v="43.846153846153847"/>
    <s v="publishing"/>
    <s v="children's books"/>
    <x v="2770"/>
    <d v="2013-02-06T03:02:08"/>
    <n v="30"/>
  </r>
  <r>
    <x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1"/>
    <d v="2011-11-16T00:19:14"/>
    <n v="30"/>
  </r>
  <r>
    <x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4"/>
    <n v="45.972222222222221"/>
    <s v="publishing"/>
    <s v="children's books"/>
    <x v="2772"/>
    <d v="2015-05-12T07:07:56"/>
    <n v="31"/>
  </r>
  <r>
    <x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.33333333333333337"/>
    <n v="10"/>
    <s v="publishing"/>
    <s v="children's books"/>
    <x v="2773"/>
    <d v="2015-06-17T16:03:24"/>
    <n v="30"/>
  </r>
  <r>
    <x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5.545454545454543"/>
    <n v="93.666666666666671"/>
    <s v="publishing"/>
    <s v="children's books"/>
    <x v="2774"/>
    <d v="2014-07-26T23:28:26"/>
    <n v="30"/>
  </r>
  <r>
    <x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"/>
    <n v="53"/>
    <s v="publishing"/>
    <s v="children's books"/>
    <x v="2775"/>
    <d v="2015-10-23T14:03:41"/>
    <n v="30.041666666700621"/>
  </r>
  <r>
    <x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76"/>
    <d v="2017-02-08T10:44:48"/>
    <n v="30"/>
  </r>
  <r>
    <x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.28"/>
    <n v="47"/>
    <s v="theater"/>
    <s v="plays"/>
    <x v="2777"/>
    <d v="2015-01-14T22:35:54"/>
    <n v="28.350069444502878"/>
  </r>
  <r>
    <x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66666666666671"/>
    <s v="theater"/>
    <s v="plays"/>
    <x v="2778"/>
    <d v="2015-01-22T22:11:58"/>
    <n v="25.282662037105183"/>
  </r>
  <r>
    <x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4.5"/>
    <n v="18.770491803278688"/>
    <s v="theater"/>
    <s v="plays"/>
    <x v="2779"/>
    <d v="2015-04-09T12:50:46"/>
    <n v="14"/>
  </r>
  <r>
    <x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1111111111114"/>
    <s v="theater"/>
    <s v="plays"/>
    <x v="2780"/>
    <d v="2014-10-08T18:54:03"/>
    <n v="21"/>
  </r>
  <r>
    <x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4.67999999999999"/>
    <n v="36.859154929577464"/>
    <s v="theater"/>
    <s v="plays"/>
    <x v="2781"/>
    <d v="2016-07-07T04:32:47"/>
    <n v="29.685567129599804"/>
  </r>
  <r>
    <x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7.83999999999999"/>
    <n v="39.810810810810814"/>
    <s v="theater"/>
    <s v="plays"/>
    <x v="2782"/>
    <d v="2014-06-25T13:39:40"/>
    <n v="14"/>
  </r>
  <r>
    <x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19.7"/>
    <n v="31.5"/>
    <s v="theater"/>
    <s v="plays"/>
    <x v="2783"/>
    <d v="2014-06-18T04:45:52"/>
    <n v="30"/>
  </r>
  <r>
    <x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2.49999999999999"/>
    <n v="102.5"/>
    <s v="theater"/>
    <s v="plays"/>
    <x v="2784"/>
    <d v="2016-06-29T16:50:43"/>
    <n v="30"/>
  </r>
  <r>
    <x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.16666666666667"/>
    <n v="126.45833333333333"/>
    <s v="theater"/>
    <s v="plays"/>
    <x v="2785"/>
    <d v="2015-02-21T00:18:54"/>
    <n v="19.153541666702949"/>
  </r>
  <r>
    <x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.33333333333333"/>
    <n v="47.878787878787875"/>
    <s v="theater"/>
    <s v="plays"/>
    <x v="2786"/>
    <d v="2015-01-12T22:31:43"/>
    <n v="30"/>
  </r>
  <r>
    <x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2.49999999999999"/>
    <n v="73.214285714285708"/>
    <s v="theater"/>
    <s v="plays"/>
    <x v="2787"/>
    <d v="2016-08-09T21:35:59"/>
    <n v="30.266678240797773"/>
  </r>
  <r>
    <x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7.60000000000001"/>
    <n v="89.666666666666671"/>
    <s v="theater"/>
    <s v="plays"/>
    <x v="2788"/>
    <d v="2015-06-28T05:32:39"/>
    <n v="45"/>
  </r>
  <r>
    <x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0.5675"/>
    <n v="151.4623287671233"/>
    <s v="theater"/>
    <s v="plays"/>
    <x v="2789"/>
    <d v="2015-06-21T10:03:25"/>
    <n v="30"/>
  </r>
  <r>
    <x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s v="theater"/>
    <s v="plays"/>
    <x v="2790"/>
    <d v="2016-02-16T16:35:59"/>
    <n v="16.100011574097152"/>
  </r>
  <r>
    <x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.28571428571429"/>
    <n v="36.5"/>
    <s v="theater"/>
    <s v="plays"/>
    <x v="2791"/>
    <d v="2014-05-21T12:37:21"/>
    <n v="16.432395833297051"/>
  </r>
  <r>
    <x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5.5"/>
    <n v="44"/>
    <s v="theater"/>
    <s v="plays"/>
    <x v="2792"/>
    <d v="2014-06-05T12:40:28"/>
    <n v="30"/>
  </r>
  <r>
    <x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2.64512500000001"/>
    <n v="87.357553191489373"/>
    <s v="theater"/>
    <s v="plays"/>
    <x v="2793"/>
    <d v="2014-06-08T22:34:00"/>
    <n v="30"/>
  </r>
  <r>
    <x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.4"/>
    <n v="36.474820143884891"/>
    <s v="theater"/>
    <s v="plays"/>
    <x v="2794"/>
    <d v="2015-07-16T16:12:01"/>
    <n v="14.991655092599103"/>
  </r>
  <r>
    <x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6.6348"/>
    <n v="44.859538461538463"/>
    <s v="theater"/>
    <s v="plays"/>
    <x v="2795"/>
    <d v="2016-05-17T06:21:10"/>
    <n v="31.401967592602887"/>
  </r>
  <r>
    <x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03225806451616"/>
    <s v="theater"/>
    <s v="plays"/>
    <x v="2796"/>
    <d v="2014-11-05T13:16:06"/>
    <n v="60"/>
  </r>
  <r>
    <x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.20000000000002"/>
    <n v="51.230769230769234"/>
    <s v="theater"/>
    <s v="plays"/>
    <x v="2797"/>
    <d v="2014-09-18T05:50:09"/>
    <n v="22.215173611097271"/>
  </r>
  <r>
    <x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1.83333333333333"/>
    <n v="33.944444444444443"/>
    <s v="theater"/>
    <s v="plays"/>
    <x v="2798"/>
    <d v="2015-07-07T15:31:47"/>
    <n v="30"/>
  </r>
  <r>
    <x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7.95"/>
    <n v="90.744680851063833"/>
    <s v="theater"/>
    <s v="plays"/>
    <x v="2799"/>
    <d v="2015-06-03T01:34:36"/>
    <n v="42.934305555601895"/>
  </r>
  <r>
    <x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4.99999999999999"/>
    <n v="50"/>
    <s v="theater"/>
    <s v="plays"/>
    <x v="2800"/>
    <d v="2014-08-30T10:53:10"/>
    <n v="30"/>
  </r>
  <r>
    <x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.00000000000001"/>
    <n v="24.444444444444443"/>
    <s v="theater"/>
    <s v="plays"/>
    <x v="2801"/>
    <d v="2015-07-28T12:07:53"/>
    <n v="25"/>
  </r>
  <r>
    <x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.1"/>
    <n v="44.25"/>
    <s v="theater"/>
    <s v="plays"/>
    <x v="2802"/>
    <d v="2015-06-30T06:24:50"/>
    <n v="36.191087962899473"/>
  </r>
  <r>
    <x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41935483870961"/>
    <s v="theater"/>
    <s v="plays"/>
    <x v="2803"/>
    <d v="2015-05-30T20:57:18"/>
    <n v="30"/>
  </r>
  <r>
    <x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.24444444444444"/>
    <n v="65.376811594202906"/>
    <s v="theater"/>
    <s v="plays"/>
    <x v="2804"/>
    <d v="2015-07-23T20:18:55"/>
    <n v="30"/>
  </r>
  <r>
    <x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.4"/>
    <n v="121.9047619047619"/>
    <s v="theater"/>
    <s v="plays"/>
    <x v="2805"/>
    <d v="2016-03-22T11:55:25"/>
    <n v="8.1135995371005265"/>
  </r>
  <r>
    <x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.2"/>
    <n v="47.456140350877192"/>
    <s v="theater"/>
    <s v="plays"/>
    <x v="2806"/>
    <d v="2014-04-30T03:21:04"/>
    <n v="32.026342592602305"/>
  </r>
  <r>
    <x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.27"/>
    <n v="92.842592592592595"/>
    <s v="theater"/>
    <s v="plays"/>
    <x v="2807"/>
    <d v="2015-01-24T11:55:03"/>
    <n v="30"/>
  </r>
  <r>
    <x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.3"/>
    <n v="68.253012048192772"/>
    <s v="theater"/>
    <s v="plays"/>
    <x v="2808"/>
    <d v="2015-02-19T17:51:38"/>
    <n v="45.422476851897954"/>
  </r>
  <r>
    <x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7.57571428571428"/>
    <n v="37.209583333333335"/>
    <s v="theater"/>
    <s v="plays"/>
    <x v="2809"/>
    <d v="2016-11-19T17:49:21"/>
    <n v="25"/>
  </r>
  <r>
    <x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7.73333333333332"/>
    <n v="25.25"/>
    <s v="theater"/>
    <s v="plays"/>
    <x v="2810"/>
    <d v="2015-04-09T09:35:15"/>
    <n v="30"/>
  </r>
  <r>
    <x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4285714285715"/>
    <s v="theater"/>
    <s v="plays"/>
    <x v="2811"/>
    <d v="2016-07-08T18:38:29"/>
    <n v="30"/>
  </r>
  <r>
    <x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1.56666666666666"/>
    <n v="25.130177514792898"/>
    <s v="theater"/>
    <s v="plays"/>
    <x v="2812"/>
    <d v="2015-07-03T11:13:12"/>
    <n v="30.199166666701785"/>
  </r>
  <r>
    <x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36363636363637"/>
    <s v="theater"/>
    <s v="plays"/>
    <x v="2813"/>
    <d v="2015-01-19T15:14:22"/>
    <n v="40"/>
  </r>
  <r>
    <x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.03"/>
    <n v="103.95098039215686"/>
    <s v="theater"/>
    <s v="plays"/>
    <x v="2814"/>
    <d v="2015-09-03T14:21:26"/>
    <n v="20"/>
  </r>
  <r>
    <x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4.80000000000001"/>
    <n v="50.384615384615387"/>
    <s v="theater"/>
    <s v="plays"/>
    <x v="2815"/>
    <d v="2015-05-15T12:36:49"/>
    <n v="30"/>
  </r>
  <r>
    <x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s v="theater"/>
    <s v="plays"/>
    <x v="2816"/>
    <d v="2016-02-01T14:39:49"/>
    <n v="24.389016203698702"/>
  </r>
  <r>
    <x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1428571428573"/>
    <s v="theater"/>
    <s v="plays"/>
    <x v="2817"/>
    <d v="2014-08-24T22:08:55"/>
    <n v="30"/>
  </r>
  <r>
    <x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29787234042556"/>
    <s v="theater"/>
    <s v="plays"/>
    <x v="2818"/>
    <d v="2015-02-25T16:24:52"/>
    <n v="29.958333333299379"/>
  </r>
  <r>
    <x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571428571428577"/>
    <s v="theater"/>
    <s v="plays"/>
    <x v="2819"/>
    <d v="2015-03-04T00:16:46"/>
    <n v="27.945995370406308"/>
  </r>
  <r>
    <x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6.92307692307693"/>
    <n v="50.666666666666664"/>
    <s v="theater"/>
    <s v="plays"/>
    <x v="2820"/>
    <d v="2015-05-12T06:29:56"/>
    <n v="31.800740740800393"/>
  </r>
  <r>
    <x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.33333333333334"/>
    <n v="60.784313725490193"/>
    <s v="theater"/>
    <s v="plays"/>
    <x v="2821"/>
    <d v="2015-11-04T19:01:26"/>
    <n v="30"/>
  </r>
  <r>
    <x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7.74999999999999"/>
    <n v="113.42105263157895"/>
    <s v="theater"/>
    <s v="plays"/>
    <x v="2822"/>
    <d v="2015-06-16T00:50:12"/>
    <n v="24.256805555603933"/>
  </r>
  <r>
    <x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.24999999999999"/>
    <n v="104.56521739130434"/>
    <s v="theater"/>
    <s v="plays"/>
    <x v="2823"/>
    <d v="2016-05-04T16:24:26"/>
    <n v="30.003865740698529"/>
  </r>
  <r>
    <x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.37894736842105"/>
    <n v="98.30927835051547"/>
    <s v="theater"/>
    <s v="plays"/>
    <x v="2824"/>
    <d v="2015-09-07T06:21:09"/>
    <n v="25.693645833300252"/>
  </r>
  <r>
    <x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6.52"/>
    <n v="35.039473684210527"/>
    <s v="theater"/>
    <s v="plays"/>
    <x v="2825"/>
    <d v="2016-05-05T10:25:18"/>
    <n v="28"/>
  </r>
  <r>
    <x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2727272727275"/>
    <s v="theater"/>
    <s v="plays"/>
    <x v="2826"/>
    <d v="2014-04-29T20:09:08"/>
    <n v="12.326296296305372"/>
  </r>
  <r>
    <x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0.66666666666667"/>
    <n v="63.846153846153847"/>
    <s v="theater"/>
    <s v="plays"/>
    <x v="2827"/>
    <d v="2015-06-16T19:47:50"/>
    <n v="30"/>
  </r>
  <r>
    <x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4.71959999999999"/>
    <n v="30.189368421052631"/>
    <s v="theater"/>
    <s v="plays"/>
    <x v="2828"/>
    <d v="2014-10-26T17:01:34"/>
    <n v="28.207245370402234"/>
  </r>
  <r>
    <x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.25925925925925"/>
    <n v="83.51428571428572"/>
    <s v="theater"/>
    <s v="plays"/>
    <x v="2829"/>
    <d v="2015-09-21T03:03:53"/>
    <n v="19.955636573999072"/>
  </r>
  <r>
    <x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1904761904759"/>
    <s v="theater"/>
    <s v="plays"/>
    <x v="2830"/>
    <d v="2015-01-15T23:02:10"/>
    <n v="15"/>
  </r>
  <r>
    <x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.09899999999999"/>
    <n v="20.118172043010752"/>
    <s v="theater"/>
    <s v="plays"/>
    <x v="2831"/>
    <d v="2015-11-05T16:53:37"/>
    <n v="29.296099537001282"/>
  </r>
  <r>
    <x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7.77777777777777"/>
    <n v="44.090909090909093"/>
    <s v="theater"/>
    <s v="plays"/>
    <x v="2832"/>
    <d v="2017-01-11T06:16:58"/>
    <n v="37.94585648150678"/>
  </r>
  <r>
    <x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6190476190474"/>
    <s v="theater"/>
    <s v="plays"/>
    <x v="2833"/>
    <d v="2015-10-30T21:48:04"/>
    <n v="40.041666666693345"/>
  </r>
  <r>
    <x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.24999999999999"/>
    <n v="44.537037037037038"/>
    <s v="theater"/>
    <s v="plays"/>
    <x v="2834"/>
    <d v="2014-07-22T14:34:56"/>
    <n v="22.309074074102682"/>
  </r>
  <r>
    <x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.42857142857143"/>
    <n v="125.80645161290323"/>
    <s v="theater"/>
    <s v="plays"/>
    <x v="2835"/>
    <d v="2014-08-02T05:45:54"/>
    <n v="22.967430555603642"/>
  </r>
  <r>
    <x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696969696969695"/>
    <s v="theater"/>
    <s v="plays"/>
    <x v="2836"/>
    <d v="2015-02-25T00:51:19"/>
    <n v="21.672696759196697"/>
  </r>
  <r>
    <x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s v="theater"/>
    <s v="plays"/>
    <x v="2837"/>
    <d v="2015-10-14T17:44:57"/>
    <n v="60.041666666700621"/>
  </r>
  <r>
    <x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s v="theater"/>
    <s v="plays"/>
    <x v="2838"/>
    <d v="2014-05-25T22:51:35"/>
    <n v="26.505844907398568"/>
  </r>
  <r>
    <x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s v="theater"/>
    <s v="plays"/>
    <x v="2839"/>
    <d v="2016-05-02T17:42:30"/>
    <n v="41.428819444503461"/>
  </r>
  <r>
    <x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1"/>
    <n v="30"/>
    <s v="theater"/>
    <s v="plays"/>
    <x v="2840"/>
    <d v="2016-12-05T13:06:20"/>
    <n v="30"/>
  </r>
  <r>
    <x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1.546666666666667"/>
    <n v="60.666666666666664"/>
    <s v="theater"/>
    <s v="plays"/>
    <x v="2841"/>
    <d v="2015-04-09T00:23:53"/>
    <n v="60"/>
  </r>
  <r>
    <x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s v="theater"/>
    <s v="plays"/>
    <x v="2842"/>
    <d v="2015-04-14T16:36:34"/>
    <n v="45"/>
  </r>
  <r>
    <x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s v="theater"/>
    <s v="plays"/>
    <x v="2843"/>
    <d v="2016-03-24T19:21:05"/>
    <n v="60"/>
  </r>
  <r>
    <x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.2"/>
    <n v="23.333333333333332"/>
    <s v="theater"/>
    <s v="plays"/>
    <x v="2844"/>
    <d v="2015-04-29T15:34:19"/>
    <n v="30"/>
  </r>
  <r>
    <x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s v="theater"/>
    <s v="plays"/>
    <x v="2845"/>
    <d v="2016-03-24T10:16:40"/>
    <n v="30"/>
  </r>
  <r>
    <x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000000000002"/>
    <n v="23.923076923076923"/>
    <s v="theater"/>
    <s v="plays"/>
    <x v="2846"/>
    <d v="2014-08-07T00:10:11"/>
    <n v="30"/>
  </r>
  <r>
    <x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s v="theater"/>
    <s v="plays"/>
    <x v="2847"/>
    <d v="2016-01-21T00:03:49"/>
    <n v="8.9674884259002283"/>
  </r>
  <r>
    <x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"/>
    <n v="15.833333333333334"/>
    <s v="theater"/>
    <s v="plays"/>
    <x v="2848"/>
    <d v="2014-05-22T01:05:03"/>
    <n v="30"/>
  </r>
  <r>
    <x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s v="theater"/>
    <s v="plays"/>
    <x v="2849"/>
    <d v="2014-07-16T04:34:57"/>
    <n v="60"/>
  </r>
  <r>
    <x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1.699999999999996"/>
    <n v="29.785714285714285"/>
    <s v="theater"/>
    <s v="plays"/>
    <x v="2850"/>
    <d v="2015-04-17T17:11:59"/>
    <n v="20"/>
  </r>
  <r>
    <x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s v="theater"/>
    <s v="plays"/>
    <x v="2851"/>
    <d v="2016-01-01T00:11:11"/>
    <n v="28.974178240699985"/>
  </r>
  <r>
    <x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3"/>
    <n v="24.333333333333332"/>
    <s v="theater"/>
    <s v="plays"/>
    <x v="2852"/>
    <d v="2015-06-10T00:54:07"/>
    <n v="59.86103009260114"/>
  </r>
  <r>
    <x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19.736842105263158"/>
    <n v="500"/>
    <s v="theater"/>
    <s v="plays"/>
    <x v="2853"/>
    <d v="2016-12-22T22:04:55"/>
    <n v="59.829918981500668"/>
  </r>
  <r>
    <x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s v="theater"/>
    <s v="plays"/>
    <x v="2854"/>
    <d v="2014-11-11T13:04:55"/>
    <n v="23.932696759300597"/>
  </r>
  <r>
    <x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"/>
    <n v="35"/>
    <s v="theater"/>
    <s v="plays"/>
    <x v="2855"/>
    <d v="2015-08-17T08:41:44"/>
    <n v="60"/>
  </r>
  <r>
    <x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"/>
    <n v="29.555555555555557"/>
    <s v="theater"/>
    <s v="plays"/>
    <x v="2856"/>
    <d v="2016-04-20T19:12:56"/>
    <n v="60"/>
  </r>
  <r>
    <x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66666666666668"/>
    <s v="theater"/>
    <s v="plays"/>
    <x v="2857"/>
    <d v="2015-09-10T14:10:48"/>
    <n v="14"/>
  </r>
  <r>
    <x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.43307086614173229"/>
    <n v="18.333333333333332"/>
    <s v="theater"/>
    <s v="plays"/>
    <x v="2858"/>
    <d v="2014-05-25T18:57:09"/>
    <n v="30"/>
  </r>
  <r>
    <x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.04"/>
    <n v="20"/>
    <s v="theater"/>
    <s v="plays"/>
    <x v="2859"/>
    <d v="2014-07-11T16:12:03"/>
    <n v="60"/>
  </r>
  <r>
    <x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"/>
    <n v="13.333333333333334"/>
    <s v="theater"/>
    <s v="plays"/>
    <x v="2860"/>
    <d v="2015-06-17T14:43:27"/>
    <n v="29.940659722298733"/>
  </r>
  <r>
    <x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s v="theater"/>
    <s v="plays"/>
    <x v="2861"/>
    <d v="2014-11-07T02:44:19"/>
    <n v="60"/>
  </r>
  <r>
    <x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0.89999999999999991"/>
    <n v="22.5"/>
    <s v="theater"/>
    <s v="plays"/>
    <x v="2862"/>
    <d v="2016-09-14T22:55:21"/>
    <n v="29.961562500000582"/>
  </r>
  <r>
    <x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.16"/>
    <n v="50.4"/>
    <s v="theater"/>
    <s v="plays"/>
    <x v="2863"/>
    <d v="2016-06-10T04:41:12"/>
    <n v="23.971388888901856"/>
  </r>
  <r>
    <x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.011733333333332"/>
    <n v="105.02933333333334"/>
    <s v="theater"/>
    <s v="plays"/>
    <x v="2864"/>
    <d v="2016-09-05T19:50:54"/>
    <n v="30"/>
  </r>
  <r>
    <x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0.88500000000000001"/>
    <n v="35.4"/>
    <s v="theater"/>
    <s v="plays"/>
    <x v="2865"/>
    <d v="2016-06-19T14:14:41"/>
    <n v="30"/>
  </r>
  <r>
    <x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3333333333329"/>
    <s v="theater"/>
    <s v="plays"/>
    <x v="2866"/>
    <d v="2014-04-17T04:32:45"/>
    <n v="30"/>
  </r>
  <r>
    <x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7"/>
    <n v="35.92307692307692"/>
    <s v="theater"/>
    <s v="plays"/>
    <x v="2867"/>
    <d v="2014-12-01T17:43:33"/>
    <n v="20"/>
  </r>
  <r>
    <x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s v="theater"/>
    <s v="plays"/>
    <x v="2868"/>
    <d v="2015-04-21T02:47:18"/>
    <n v="60"/>
  </r>
  <r>
    <x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.119999999999997"/>
    <n v="119.125"/>
    <s v="theater"/>
    <s v="plays"/>
    <x v="2869"/>
    <d v="2014-12-29T19:37:11"/>
    <n v="30"/>
  </r>
  <r>
    <x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2"/>
    <n v="90.333333333333329"/>
    <s v="theater"/>
    <s v="plays"/>
    <x v="2870"/>
    <d v="2016-12-18T20:16:26"/>
    <n v="30"/>
  </r>
  <r>
    <x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4999999999999996E-2"/>
    <n v="2.3333333333333335"/>
    <s v="theater"/>
    <s v="plays"/>
    <x v="2871"/>
    <d v="2016-04-05T03:04:53"/>
    <n v="30"/>
  </r>
  <r>
    <x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s v="theater"/>
    <s v="plays"/>
    <x v="2872"/>
    <d v="2015-06-16T17:51:19"/>
    <n v="30"/>
  </r>
  <r>
    <x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0.833333333333334"/>
    <n v="108.33333333333333"/>
    <s v="theater"/>
    <s v="plays"/>
    <x v="2873"/>
    <d v="2016-10-29T22:55:24"/>
    <n v="31.753194444398105"/>
  </r>
  <r>
    <x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"/>
    <n v="15.75"/>
    <s v="theater"/>
    <s v="plays"/>
    <x v="2874"/>
    <d v="2015-05-04T14:46:35"/>
    <n v="60"/>
  </r>
  <r>
    <x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.2589285714285714"/>
    <n v="29"/>
    <s v="theater"/>
    <s v="plays"/>
    <x v="2875"/>
    <d v="2015-12-21T17:24:21"/>
    <n v="30"/>
  </r>
  <r>
    <x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.333333333333332"/>
    <n v="96.551724137931032"/>
    <s v="theater"/>
    <s v="plays"/>
    <x v="2876"/>
    <d v="2015-07-07T21:44:12"/>
    <n v="43.806111111196515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s v="theater"/>
    <s v="plays"/>
    <x v="2877"/>
    <d v="2014-10-04T14:20:36"/>
    <n v="60.041666666693345"/>
  </r>
  <r>
    <x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3.6"/>
    <n v="63"/>
    <s v="theater"/>
    <s v="plays"/>
    <x v="2878"/>
    <d v="2016-04-01T14:18:38"/>
    <n v="30"/>
  </r>
  <r>
    <x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.079999999999998"/>
    <n v="381.6"/>
    <s v="theater"/>
    <s v="plays"/>
    <x v="2879"/>
    <d v="2016-01-01T21:40:37"/>
    <n v="35.304432870405435"/>
  </r>
  <r>
    <x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.41111111111111115"/>
    <n v="46.25"/>
    <s v="theater"/>
    <s v="plays"/>
    <x v="2880"/>
    <d v="2014-11-05T17:27:15"/>
    <n v="30"/>
  </r>
  <r>
    <x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2.5"/>
    <n v="26"/>
    <s v="theater"/>
    <s v="plays"/>
    <x v="2881"/>
    <d v="2015-02-12T01:50:01"/>
    <n v="29.958333333306655"/>
  </r>
  <r>
    <x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s v="theater"/>
    <s v="plays"/>
    <x v="2882"/>
    <d v="2015-09-14T15:11:24"/>
    <n v="4.5330555555046885"/>
  </r>
  <r>
    <x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.16666666666666669"/>
    <n v="5"/>
    <s v="theater"/>
    <s v="plays"/>
    <x v="2883"/>
    <d v="2014-12-12T10:15:24"/>
    <n v="30"/>
  </r>
  <r>
    <x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s v="theater"/>
    <s v="plays"/>
    <x v="2884"/>
    <d v="2014-10-10T12:50:40"/>
    <n v="7.6724537037007394"/>
  </r>
  <r>
    <x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.066666666666663"/>
    <n v="81.571428571428569"/>
    <s v="theater"/>
    <s v="plays"/>
    <x v="2885"/>
    <d v="2014-07-30T20:43:05"/>
    <n v="30"/>
  </r>
  <r>
    <x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"/>
    <n v="7"/>
    <s v="theater"/>
    <s v="plays"/>
    <x v="2886"/>
    <d v="2014-07-11T17:49:52"/>
    <n v="28.382037037001282"/>
  </r>
  <r>
    <x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"/>
    <n v="27.3"/>
    <s v="theater"/>
    <s v="plays"/>
    <x v="2887"/>
    <d v="2016-02-15T21:12:08"/>
    <n v="59.958333333401242"/>
  </r>
  <r>
    <x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7"/>
    <n v="29.411764705882351"/>
    <s v="theater"/>
    <s v="plays"/>
    <x v="2888"/>
    <d v="2014-08-18T17:08:24"/>
    <n v="7.1608333332987968"/>
  </r>
  <r>
    <x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0.5"/>
    <n v="12.5"/>
    <s v="theater"/>
    <s v="plays"/>
    <x v="2889"/>
    <d v="2014-11-10T18:33:15"/>
    <n v="59.310243055500905"/>
  </r>
  <r>
    <x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s v="theater"/>
    <s v="plays"/>
    <x v="2890"/>
    <d v="2015-02-02T23:40:15"/>
    <n v="59.958333333393966"/>
  </r>
  <r>
    <x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6"/>
    <n v="5.75"/>
    <s v="theater"/>
    <s v="plays"/>
    <x v="2891"/>
    <d v="2014-06-21T13:19:52"/>
    <n v="1.3195370370012824"/>
  </r>
  <r>
    <x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0.833333333333336"/>
    <n v="52.083333333333336"/>
    <s v="theater"/>
    <s v="plays"/>
    <x v="2892"/>
    <d v="2016-11-27T21:48:41"/>
    <n v="14.341192129599222"/>
  </r>
  <r>
    <x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"/>
    <n v="183.33333333333334"/>
    <s v="theater"/>
    <s v="plays"/>
    <x v="2893"/>
    <d v="2015-09-11T15:30:58"/>
    <n v="29.998692129702249"/>
  </r>
  <r>
    <x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8"/>
    <n v="26.333333333333332"/>
    <s v="theater"/>
    <s v="plays"/>
    <x v="2894"/>
    <d v="2015-10-01T15:57:33"/>
    <n v="30"/>
  </r>
  <r>
    <x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s v="theater"/>
    <s v="plays"/>
    <x v="2895"/>
    <d v="2016-05-25T01:52:38"/>
    <n v="60"/>
  </r>
  <r>
    <x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1.909090909090914"/>
    <n v="486.42857142857144"/>
    <s v="theater"/>
    <s v="plays"/>
    <x v="2896"/>
    <d v="2014-07-10T05:37:12"/>
    <n v="30"/>
  </r>
  <r>
    <x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0.8"/>
    <n v="3"/>
    <s v="theater"/>
    <s v="plays"/>
    <x v="2897"/>
    <d v="2014-12-09T21:42:19"/>
    <n v="60"/>
  </r>
  <r>
    <x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2"/>
    <n v="25"/>
    <s v="theater"/>
    <s v="plays"/>
    <x v="2898"/>
    <d v="2015-07-25T10:33:16"/>
    <n v="30"/>
  </r>
  <r>
    <x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0.77999999999999992"/>
    <n v="9.75"/>
    <s v="theater"/>
    <s v="plays"/>
    <x v="2899"/>
    <d v="2015-07-11T04:00:18"/>
    <n v="60"/>
  </r>
  <r>
    <x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s v="theater"/>
    <s v="plays"/>
    <x v="2900"/>
    <d v="2014-10-28T23:13:51"/>
    <n v="11.532048611101345"/>
  </r>
  <r>
    <x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7.771428571428572"/>
    <n v="36.588235294117645"/>
    <s v="theater"/>
    <s v="plays"/>
    <x v="2901"/>
    <d v="2016-08-24T01:21:53"/>
    <n v="14"/>
  </r>
  <r>
    <x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1"/>
    <n v="80.714285714285708"/>
    <s v="theater"/>
    <s v="plays"/>
    <x v="2902"/>
    <d v="2015-07-14T15:34:26"/>
    <n v="17.392754629698175"/>
  </r>
  <r>
    <x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.08"/>
    <n v="1"/>
    <s v="theater"/>
    <s v="plays"/>
    <x v="2903"/>
    <d v="2016-03-15T21:03:57"/>
    <n v="60"/>
  </r>
  <r>
    <x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"/>
    <n v="52.8"/>
    <s v="theater"/>
    <s v="plays"/>
    <x v="2904"/>
    <d v="2016-05-09T17:33:39"/>
    <n v="30"/>
  </r>
  <r>
    <x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2"/>
    <n v="20"/>
    <s v="theater"/>
    <s v="plays"/>
    <x v="2905"/>
    <d v="2014-10-17T06:23:21"/>
    <n v="39.557395833297051"/>
  </r>
  <r>
    <x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3"/>
    <n v="1"/>
    <s v="theater"/>
    <s v="plays"/>
    <x v="2906"/>
    <d v="2015-04-13T20:11:27"/>
    <n v="60"/>
  </r>
  <r>
    <x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6.5"/>
    <n v="46.928571428571431"/>
    <s v="theater"/>
    <s v="plays"/>
    <x v="2907"/>
    <d v="2015-05-18T18:27:06"/>
    <n v="40"/>
  </r>
  <r>
    <x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.058171745152354"/>
    <n v="78.07692307692308"/>
    <s v="theater"/>
    <s v="plays"/>
    <x v="2908"/>
    <d v="2015-12-16T03:09:34"/>
    <n v="30"/>
  </r>
  <r>
    <x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.02"/>
    <n v="1"/>
    <s v="theater"/>
    <s v="plays"/>
    <x v="2909"/>
    <d v="2014-07-08T22:08:59"/>
    <n v="60"/>
  </r>
  <r>
    <x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1E-3"/>
    <n v="1"/>
    <s v="theater"/>
    <s v="plays"/>
    <x v="2910"/>
    <d v="2015-01-13T21:46:34"/>
    <n v="59.958333333299379"/>
  </r>
  <r>
    <x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.1"/>
    <n v="203.66666666666666"/>
    <s v="theater"/>
    <s v="plays"/>
    <x v="2911"/>
    <d v="2016-02-15T09:33:10"/>
    <n v="29.958333333299379"/>
  </r>
  <r>
    <x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6"/>
    <n v="20.714285714285715"/>
    <s v="theater"/>
    <s v="plays"/>
    <x v="2912"/>
    <d v="2014-04-26T11:26:29"/>
    <n v="23"/>
  </r>
  <r>
    <x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1.85"/>
    <n v="48.555555555555557"/>
    <s v="theater"/>
    <s v="plays"/>
    <x v="2913"/>
    <d v="2015-08-29T05:37:27"/>
    <n v="18"/>
  </r>
  <r>
    <x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.24"/>
    <n v="68.099999999999994"/>
    <s v="theater"/>
    <s v="plays"/>
    <x v="2914"/>
    <d v="2015-10-01T15:06:47"/>
    <n v="28"/>
  </r>
  <r>
    <x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"/>
    <n v="8.5"/>
    <s v="theater"/>
    <s v="plays"/>
    <x v="2915"/>
    <d v="2014-07-06T14:52:09"/>
    <n v="30"/>
  </r>
  <r>
    <x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6.840000000000003"/>
    <n v="51.615384615384613"/>
    <s v="theater"/>
    <s v="plays"/>
    <x v="2916"/>
    <d v="2015-02-23T19:01:10"/>
    <n v="29.958333333299379"/>
  </r>
  <r>
    <x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s v="theater"/>
    <s v="musical"/>
    <x v="2917"/>
    <d v="2014-08-26T21:16:44"/>
    <n v="30"/>
  </r>
  <r>
    <x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3333333333329"/>
    <s v="theater"/>
    <s v="musical"/>
    <x v="2918"/>
    <d v="2015-04-03T20:58:47"/>
    <n v="45"/>
  </r>
  <r>
    <x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s v="theater"/>
    <s v="musical"/>
    <x v="2919"/>
    <d v="2015-01-09T03:39:39"/>
    <n v="14.972465277802257"/>
  </r>
  <r>
    <x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.2"/>
    <n v="175.51020408163265"/>
    <s v="theater"/>
    <s v="musical"/>
    <x v="2920"/>
    <d v="2015-04-09T13:21:50"/>
    <n v="29.609143518500787"/>
  </r>
  <r>
    <x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.44597777777777"/>
    <n v="231.66175879396985"/>
    <s v="theater"/>
    <s v="musical"/>
    <x v="2921"/>
    <d v="2014-08-12T14:01:08"/>
    <n v="30"/>
  </r>
  <r>
    <x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2"/>
    <d v="2015-02-09T18:22:59"/>
    <n v="14"/>
  </r>
  <r>
    <x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0.83333333333334"/>
    <n v="112.14285714285714"/>
    <s v="theater"/>
    <s v="musical"/>
    <x v="2923"/>
    <d v="2014-06-16T16:03:49"/>
    <n v="28.539016203700157"/>
  </r>
  <r>
    <x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66666666666664"/>
    <s v="theater"/>
    <s v="musical"/>
    <x v="2924"/>
    <d v="2016-02-03T23:57:26"/>
    <n v="30"/>
  </r>
  <r>
    <x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.06937499999999"/>
    <n v="255.17343750000001"/>
    <s v="theater"/>
    <s v="musical"/>
    <x v="2925"/>
    <d v="2014-04-25T13:32:38"/>
    <n v="30"/>
  </r>
  <r>
    <x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0.92000000000002"/>
    <n v="162.7741935483871"/>
    <s v="theater"/>
    <s v="musical"/>
    <x v="2926"/>
    <d v="2015-04-07T14:01:04"/>
    <n v="30"/>
  </r>
  <r>
    <x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3333333333329"/>
    <s v="theater"/>
    <s v="musical"/>
    <x v="2927"/>
    <d v="2014-08-21T06:59:23"/>
    <n v="24.964317129699339"/>
  </r>
  <r>
    <x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.0967741935484"/>
    <n v="85.736842105263165"/>
    <s v="theater"/>
    <s v="musical"/>
    <x v="2928"/>
    <d v="2015-01-21T03:57:17"/>
    <n v="31.293553240699111"/>
  </r>
  <r>
    <x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2.76"/>
    <n v="47.574074074074076"/>
    <s v="theater"/>
    <s v="musical"/>
    <x v="2929"/>
    <d v="2016-05-05T22:57:33"/>
    <n v="30"/>
  </r>
  <r>
    <x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2972972972968"/>
    <s v="theater"/>
    <s v="musical"/>
    <x v="2930"/>
    <d v="2014-05-16T15:16:04"/>
    <n v="30"/>
  </r>
  <r>
    <x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0.88571428571429"/>
    <n v="90.538461538461533"/>
    <s v="theater"/>
    <s v="musical"/>
    <x v="2931"/>
    <d v="2016-07-02T14:00:08"/>
    <n v="58.124907407400315"/>
  </r>
  <r>
    <x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47058823529413"/>
    <s v="theater"/>
    <s v="musical"/>
    <x v="2932"/>
    <d v="2014-09-30T15:37:03"/>
    <n v="12.556909722203272"/>
  </r>
  <r>
    <x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.33333333333331"/>
    <n v="36.363636363636367"/>
    <s v="theater"/>
    <s v="musical"/>
    <x v="2933"/>
    <d v="2014-06-13T10:58:33"/>
    <n v="30"/>
  </r>
  <r>
    <x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.375"/>
    <n v="126.71875"/>
    <s v="theater"/>
    <s v="musical"/>
    <x v="2934"/>
    <d v="2014-12-31T16:53:34"/>
    <n v="30"/>
  </r>
  <r>
    <x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2.875"/>
    <n v="329.2"/>
    <s v="theater"/>
    <s v="musical"/>
    <x v="2935"/>
    <d v="2014-07-25T19:25:12"/>
    <n v="33.232499999998254"/>
  </r>
  <r>
    <x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.24000000000001"/>
    <n v="81.242424242424249"/>
    <s v="theater"/>
    <s v="musical"/>
    <x v="2936"/>
    <d v="2014-12-09T18:33:38"/>
    <n v="40"/>
  </r>
  <r>
    <x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1E-3"/>
    <n v="1"/>
    <s v="theater"/>
    <s v="spaces"/>
    <x v="2937"/>
    <d v="2015-01-30T23:02:35"/>
    <n v="30"/>
  </r>
  <r>
    <x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.424999999999997"/>
    <n v="202.22772277227722"/>
    <s v="theater"/>
    <s v="spaces"/>
    <x v="2938"/>
    <d v="2015-11-26T19:17:39"/>
    <n v="20.041909722196579"/>
  </r>
  <r>
    <x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s v="theater"/>
    <s v="spaces"/>
    <x v="2939"/>
    <d v="2015-03-14T03:06:20"/>
    <n v="30"/>
  </r>
  <r>
    <x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s v="theater"/>
    <s v="spaces"/>
    <x v="2940"/>
    <d v="2015-05-08T21:56:38"/>
    <n v="30"/>
  </r>
  <r>
    <x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s v="theater"/>
    <s v="spaces"/>
    <x v="2941"/>
    <d v="2015-04-24T03:21:00"/>
    <n v="30"/>
  </r>
  <r>
    <x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.1"/>
    <n v="1"/>
    <s v="theater"/>
    <s v="spaces"/>
    <x v="2942"/>
    <d v="2016-07-16T12:44:52"/>
    <n v="30"/>
  </r>
  <r>
    <x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3"/>
    <n v="82.461538461538467"/>
    <s v="theater"/>
    <s v="spaces"/>
    <x v="2943"/>
    <d v="2016-10-06T13:29:27"/>
    <n v="49.153854166601377"/>
  </r>
  <r>
    <x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4E-3"/>
    <n v="2.6666666666666665"/>
    <s v="theater"/>
    <s v="spaces"/>
    <x v="2944"/>
    <d v="2015-04-03T15:34:53"/>
    <n v="60"/>
  </r>
  <r>
    <x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"/>
    <n v="12.5"/>
    <s v="theater"/>
    <s v="spaces"/>
    <x v="2945"/>
    <d v="2015-10-20T19:45:17"/>
    <n v="30.041666666700621"/>
  </r>
  <r>
    <x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s v="theater"/>
    <s v="spaces"/>
    <x v="2946"/>
    <d v="2015-12-24T08:45:52"/>
    <n v="30"/>
  </r>
  <r>
    <x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7"/>
    <n v="18.896551724137932"/>
    <s v="theater"/>
    <s v="spaces"/>
    <x v="2947"/>
    <d v="2014-08-21T19:16:13"/>
    <n v="45"/>
  </r>
  <r>
    <x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4"/>
    <n v="200.625"/>
    <s v="theater"/>
    <s v="spaces"/>
    <x v="2948"/>
    <d v="2016-09-15T16:33:59"/>
    <n v="31.476400462997844"/>
  </r>
  <r>
    <x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.15125"/>
    <n v="201.66666666666666"/>
    <s v="theater"/>
    <s v="spaces"/>
    <x v="2949"/>
    <d v="2015-09-08T19:00:21"/>
    <n v="30"/>
  </r>
  <r>
    <x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s v="theater"/>
    <s v="spaces"/>
    <x v="2950"/>
    <d v="2017-02-24T14:00:03"/>
    <n v="19.958333333299379"/>
  </r>
  <r>
    <x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59.583333333333336"/>
    <n v="65"/>
    <s v="theater"/>
    <s v="spaces"/>
    <x v="2951"/>
    <d v="2015-05-17T17:47:29"/>
    <n v="30"/>
  </r>
  <r>
    <x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6.734177215189874"/>
    <n v="66.099999999999994"/>
    <s v="theater"/>
    <s v="spaces"/>
    <x v="2952"/>
    <d v="2016-04-04T23:00:50"/>
    <n v="30"/>
  </r>
  <r>
    <x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9"/>
    <n v="93.333333333333329"/>
    <s v="theater"/>
    <s v="spaces"/>
    <x v="2953"/>
    <d v="2015-01-27T00:16:12"/>
    <n v="59.958333333299379"/>
  </r>
  <r>
    <x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s v="theater"/>
    <s v="spaces"/>
    <x v="2954"/>
    <d v="2016-03-09T18:41:57"/>
    <n v="59.958333333299379"/>
  </r>
  <r>
    <x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s v="theater"/>
    <s v="spaces"/>
    <x v="2955"/>
    <d v="2016-05-08T00:12:05"/>
    <n v="30"/>
  </r>
  <r>
    <x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s v="theater"/>
    <s v="spaces"/>
    <x v="2956"/>
    <d v="2014-08-12T18:10:23"/>
    <n v="30"/>
  </r>
  <r>
    <x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09.62"/>
    <n v="50.75"/>
    <s v="theater"/>
    <s v="plays"/>
    <x v="2957"/>
    <d v="2015-02-26T05:05:59"/>
    <n v="27.954178240797773"/>
  </r>
  <r>
    <x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1.8"/>
    <n v="60.9"/>
    <s v="theater"/>
    <s v="plays"/>
    <x v="2958"/>
    <d v="2015-02-01T05:51:46"/>
    <n v="28.046689814800629"/>
  </r>
  <r>
    <x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6.85"/>
    <n v="109.03061224489795"/>
    <s v="theater"/>
    <s v="plays"/>
    <x v="2959"/>
    <d v="2015-06-02T11:17:04"/>
    <n v="30"/>
  </r>
  <r>
    <x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0.71379999999999"/>
    <n v="25.692295918367346"/>
    <s v="theater"/>
    <s v="plays"/>
    <x v="2960"/>
    <d v="2014-07-07T21:50:19"/>
    <n v="29.987280092602305"/>
  </r>
  <r>
    <x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.00000000000001"/>
    <n v="41.92307692307692"/>
    <s v="theater"/>
    <s v="plays"/>
    <x v="2961"/>
    <d v="2015-06-07T17:30:33"/>
    <n v="30"/>
  </r>
  <r>
    <x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3.63000000000001"/>
    <n v="88.7734375"/>
    <s v="theater"/>
    <s v="plays"/>
    <x v="2962"/>
    <d v="2015-08-17T17:43:32"/>
    <n v="30"/>
  </r>
  <r>
    <x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3.92"/>
    <n v="80.225352112676063"/>
    <s v="theater"/>
    <s v="plays"/>
    <x v="2963"/>
    <d v="2015-02-07T04:44:52"/>
    <n v="29.958333333299379"/>
  </r>
  <r>
    <x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36170212765958"/>
    <s v="theater"/>
    <s v="plays"/>
    <x v="2964"/>
    <d v="2016-08-03T12:34:20"/>
    <n v="13.642129629603005"/>
  </r>
  <r>
    <x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2.5"/>
    <n v="95.588235294117652"/>
    <s v="theater"/>
    <s v="plays"/>
    <x v="2965"/>
    <d v="2015-04-03T18:52:33"/>
    <n v="30.165590277698357"/>
  </r>
  <r>
    <x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0109890109883"/>
    <s v="theater"/>
    <s v="plays"/>
    <x v="2966"/>
    <d v="2014-06-18T16:04:11"/>
    <n v="30"/>
  </r>
  <r>
    <x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.15624999999999"/>
    <n v="74.534883720930239"/>
    <s v="theater"/>
    <s v="plays"/>
    <x v="2967"/>
    <d v="2014-08-01T15:47:58"/>
    <n v="30"/>
  </r>
  <r>
    <x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.35000000000001"/>
    <n v="123.94117647058823"/>
    <s v="theater"/>
    <s v="plays"/>
    <x v="2968"/>
    <d v="2016-11-20T02:38:40"/>
    <n v="14.931481481500668"/>
  </r>
  <r>
    <x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4.8"/>
    <n v="264.84848484848487"/>
    <s v="theater"/>
    <s v="plays"/>
    <x v="2969"/>
    <d v="2015-12-03T19:38:28"/>
    <n v="28.348287037100818"/>
  </r>
  <r>
    <x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0689655172413"/>
    <s v="theater"/>
    <s v="plays"/>
    <x v="2970"/>
    <d v="2014-08-29T01:27:51"/>
    <n v="28.004965277796146"/>
  </r>
  <r>
    <x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.125"/>
    <n v="70.884955752212392"/>
    <s v="theater"/>
    <s v="plays"/>
    <x v="2971"/>
    <d v="2014-10-29T16:24:46"/>
    <n v="28.44113425930118"/>
  </r>
  <r>
    <x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.42857142857142"/>
    <n v="8.5714285714285712"/>
    <s v="theater"/>
    <s v="plays"/>
    <x v="2972"/>
    <d v="2016-02-25T17:32:10"/>
    <n v="16.769328703696374"/>
  </r>
  <r>
    <x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3.56666666666666"/>
    <n v="113.56666666666666"/>
    <s v="theater"/>
    <s v="plays"/>
    <x v="2973"/>
    <d v="2015-01-22T21:08:54"/>
    <n v="59.211875000095461"/>
  </r>
  <r>
    <x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.46666666666667"/>
    <n v="60.6875"/>
    <s v="theater"/>
    <s v="plays"/>
    <x v="2974"/>
    <d v="2014-10-10T15:22:27"/>
    <n v="9.6087152777981828"/>
  </r>
  <r>
    <x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.4"/>
    <n v="110.21739130434783"/>
    <s v="theater"/>
    <s v="plays"/>
    <x v="2975"/>
    <d v="2014-12-20T19:47:03"/>
    <n v="16.425659722197452"/>
  </r>
  <r>
    <x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.16666666666666"/>
    <n v="136.45833333333334"/>
    <s v="theater"/>
    <s v="plays"/>
    <x v="2976"/>
    <d v="2015-08-03T21:58:50"/>
    <n v="20.16747685179871"/>
  </r>
  <r>
    <x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8.92500000000001"/>
    <n v="53.164948453608247"/>
    <s v="theater"/>
    <s v="spaces"/>
    <x v="2977"/>
    <d v="2015-08-09T13:25:56"/>
    <n v="45"/>
  </r>
  <r>
    <x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.06"/>
    <n v="86.491525423728817"/>
    <s v="theater"/>
    <s v="spaces"/>
    <x v="2978"/>
    <d v="2016-01-12T16:29:03"/>
    <n v="30"/>
  </r>
  <r>
    <x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6.53957758620692"/>
    <n v="155.23827397260274"/>
    <s v="theater"/>
    <s v="spaces"/>
    <x v="2979"/>
    <d v="2014-09-12T15:10:36"/>
    <n v="60.041666666700621"/>
  </r>
  <r>
    <x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.352"/>
    <n v="115.08256880733946"/>
    <s v="theater"/>
    <s v="spaces"/>
    <x v="2980"/>
    <d v="2016-07-25T06:41:21"/>
    <n v="30"/>
  </r>
  <r>
    <x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1.64999999999999"/>
    <n v="109.5945945945946"/>
    <s v="theater"/>
    <s v="spaces"/>
    <x v="2981"/>
    <d v="2016-10-11T23:22:08"/>
    <n v="19.192962963003083"/>
  </r>
  <r>
    <x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5.5"/>
    <n v="45.214285714285715"/>
    <s v="theater"/>
    <s v="spaces"/>
    <x v="2982"/>
    <d v="2016-03-02T12:00:06"/>
    <n v="59.958333333393966"/>
  </r>
  <r>
    <x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.4008"/>
    <n v="104.15169811320754"/>
    <s v="theater"/>
    <s v="spaces"/>
    <x v="2983"/>
    <d v="2016-09-14T07:22:31"/>
    <n v="28.692696759302635"/>
  </r>
  <r>
    <x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4285714285715"/>
    <s v="theater"/>
    <s v="spaces"/>
    <x v="2984"/>
    <d v="2016-05-21T08:41:21"/>
    <n v="30"/>
  </r>
  <r>
    <x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6.535"/>
    <n v="96.997252747252745"/>
    <s v="theater"/>
    <s v="spaces"/>
    <x v="2985"/>
    <d v="2015-11-29T00:29:22"/>
    <n v="22.187245370405435"/>
  </r>
  <r>
    <x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037037037038"/>
    <s v="theater"/>
    <s v="spaces"/>
    <x v="2986"/>
    <d v="2015-12-03T13:47:00"/>
    <n v="35"/>
  </r>
  <r>
    <x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.29411764705883"/>
    <n v="94.408602150537632"/>
    <s v="theater"/>
    <s v="spaces"/>
    <x v="2987"/>
    <d v="2017-01-05T20:05:30"/>
    <n v="22"/>
  </r>
  <r>
    <x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4.5"/>
    <n v="48.984375"/>
    <s v="theater"/>
    <s v="spaces"/>
    <x v="2988"/>
    <d v="2016-09-09T18:25:10"/>
    <n v="30"/>
  </r>
  <r>
    <x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.29999999999998"/>
    <n v="45.590909090909093"/>
    <s v="theater"/>
    <s v="spaces"/>
    <x v="2989"/>
    <d v="2016-01-21T20:07:47"/>
    <n v="30"/>
  </r>
  <r>
    <x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7.74666666666673"/>
    <n v="23.275254237288134"/>
    <s v="theater"/>
    <s v="spaces"/>
    <x v="2990"/>
    <d v="2014-09-03T11:29:32"/>
    <n v="30"/>
  </r>
  <r>
    <x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4.96000000000001"/>
    <n v="63.2289156626506"/>
    <s v="theater"/>
    <s v="spaces"/>
    <x v="2991"/>
    <d v="2016-12-20T15:57:51"/>
    <n v="30"/>
  </r>
  <r>
    <x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1.94285714285715"/>
    <n v="153.5204081632653"/>
    <s v="theater"/>
    <s v="spaces"/>
    <x v="2992"/>
    <d v="2015-03-27T21:54:00"/>
    <n v="60"/>
  </r>
  <r>
    <x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3.73000000000002"/>
    <n v="90.2"/>
    <s v="theater"/>
    <s v="spaces"/>
    <x v="2993"/>
    <d v="2017-02-09T17:36:33"/>
    <n v="17.47392361110542"/>
  </r>
  <r>
    <x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.029"/>
    <n v="118.97113163972287"/>
    <s v="theater"/>
    <s v="spaces"/>
    <x v="2994"/>
    <d v="2014-05-19T04:38:49"/>
    <n v="27.990405092605215"/>
  </r>
  <r>
    <x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8.88888888888889"/>
    <n v="80.25"/>
    <s v="theater"/>
    <s v="spaces"/>
    <x v="807"/>
    <d v="2017-02-14T17:46:00"/>
    <n v="14.34305555550236"/>
  </r>
  <r>
    <x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s v="theater"/>
    <s v="spaces"/>
    <x v="2995"/>
    <d v="2017-01-17T19:51:10"/>
    <n v="13.922800925902266"/>
  </r>
  <r>
    <x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8.69988910451895"/>
    <n v="131.37719999999999"/>
    <s v="theater"/>
    <s v="spaces"/>
    <x v="2996"/>
    <d v="2016-06-13T21:29:42"/>
    <n v="30"/>
  </r>
  <r>
    <x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8.50614285714286"/>
    <n v="73.032980769230775"/>
    <s v="theater"/>
    <s v="spaces"/>
    <x v="2997"/>
    <d v="2012-11-26T20:04:12"/>
    <n v="30"/>
  </r>
  <r>
    <x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.16666666666667"/>
    <n v="178.52941176470588"/>
    <s v="theater"/>
    <s v="spaces"/>
    <x v="2998"/>
    <d v="2016-01-29T20:22:56"/>
    <n v="31.400046296294022"/>
  </r>
  <r>
    <x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2.815"/>
    <n v="162.90974729241879"/>
    <s v="theater"/>
    <s v="spaces"/>
    <x v="2999"/>
    <d v="2014-10-16T21:08:44"/>
    <n v="30.041666666700621"/>
  </r>
  <r>
    <x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.49622641509434"/>
    <n v="108.24237288135593"/>
    <s v="theater"/>
    <s v="spaces"/>
    <x v="3000"/>
    <d v="2014-09-06T16:11:45"/>
    <n v="30"/>
  </r>
  <r>
    <x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7.74999999999999"/>
    <n v="88.865979381443296"/>
    <s v="theater"/>
    <s v="spaces"/>
    <x v="3001"/>
    <d v="2014-11-14T18:09:51"/>
    <n v="30"/>
  </r>
  <r>
    <x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2"/>
    <d v="2015-04-04T05:11:23"/>
    <n v="21"/>
  </r>
  <r>
    <x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.16666666666667"/>
    <n v="116.73076923076923"/>
    <s v="theater"/>
    <s v="spaces"/>
    <x v="3003"/>
    <d v="2015-12-22T05:05:19"/>
    <n v="30"/>
  </r>
  <r>
    <x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19.756"/>
    <n v="233.8984375"/>
    <s v="theater"/>
    <s v="spaces"/>
    <x v="3004"/>
    <d v="2014-10-27T13:40:40"/>
    <n v="30.041666666700621"/>
  </r>
  <r>
    <x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s v="theater"/>
    <s v="spaces"/>
    <x v="3005"/>
    <d v="2014-12-23T19:58:39"/>
    <n v="60"/>
  </r>
  <r>
    <x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3.66666666666666"/>
    <n v="14.84"/>
    <s v="theater"/>
    <s v="spaces"/>
    <x v="3006"/>
    <d v="2015-11-26T11:15:16"/>
    <n v="27.488703703704232"/>
  </r>
  <r>
    <x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.12499999999999"/>
    <n v="85.181818181818187"/>
    <s v="theater"/>
    <s v="spaces"/>
    <x v="3007"/>
    <d v="2015-01-20T16:52:10"/>
    <n v="21"/>
  </r>
  <r>
    <x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6.96"/>
    <n v="146.69158878504672"/>
    <s v="theater"/>
    <s v="spaces"/>
    <x v="3008"/>
    <d v="2015-05-22T20:04:09"/>
    <n v="30"/>
  </r>
  <r>
    <x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.104"/>
    <n v="50.764811490125673"/>
    <s v="theater"/>
    <s v="spaces"/>
    <x v="3009"/>
    <d v="2014-10-08T02:58:00"/>
    <n v="28.084722222200071"/>
  </r>
  <r>
    <x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.17647058823529"/>
    <n v="87.7"/>
    <s v="theater"/>
    <s v="spaces"/>
    <x v="3010"/>
    <d v="2014-05-26T17:27:18"/>
    <n v="15.43937500010361"/>
  </r>
  <r>
    <x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2.61176470588236"/>
    <n v="242.27777777777777"/>
    <s v="theater"/>
    <s v="spaces"/>
    <x v="3011"/>
    <d v="2014-05-19T13:09:12"/>
    <n v="60"/>
  </r>
  <r>
    <x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5.84090909090908"/>
    <n v="146.44654088050314"/>
    <s v="theater"/>
    <s v="spaces"/>
    <x v="3012"/>
    <d v="2014-07-21T20:24:03"/>
    <n v="30"/>
  </r>
  <r>
    <x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0.71428571428571"/>
    <n v="103.17073170731707"/>
    <s v="theater"/>
    <s v="spaces"/>
    <x v="3013"/>
    <d v="2015-06-08T07:09:36"/>
    <n v="42.618333333397459"/>
  </r>
  <r>
    <x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.23333333333332"/>
    <n v="80.464601769911511"/>
    <s v="theater"/>
    <s v="spaces"/>
    <x v="3014"/>
    <d v="2014-04-29T20:00:20"/>
    <n v="27.291435185201408"/>
  </r>
  <r>
    <x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0.57142857142858"/>
    <n v="234.66666666666666"/>
    <s v="theater"/>
    <s v="spaces"/>
    <x v="3015"/>
    <d v="2015-06-15T20:18:53"/>
    <n v="60"/>
  </r>
  <r>
    <x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.02222222222223"/>
    <n v="50.689320388349515"/>
    <s v="theater"/>
    <s v="spaces"/>
    <x v="3016"/>
    <d v="2016-10-17T14:51:09"/>
    <n v="35.6304513888972"/>
  </r>
  <r>
    <x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0.88"/>
    <n v="162.70967741935485"/>
    <s v="theater"/>
    <s v="spaces"/>
    <x v="3017"/>
    <d v="2016-07-13T22:53:29"/>
    <n v="45"/>
  </r>
  <r>
    <x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6666666666667"/>
    <s v="theater"/>
    <s v="spaces"/>
    <x v="3018"/>
    <d v="2015-04-27T16:13:06"/>
    <n v="45"/>
  </r>
  <r>
    <x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.42"/>
    <n v="67.697802197802204"/>
    <s v="theater"/>
    <s v="spaces"/>
    <x v="3019"/>
    <d v="2012-09-06T23:51:15"/>
    <n v="30"/>
  </r>
  <r>
    <x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.2"/>
    <n v="52.103448275862071"/>
    <s v="theater"/>
    <s v="spaces"/>
    <x v="3020"/>
    <d v="2014-05-02T12:13:33"/>
    <n v="28.157256944497931"/>
  </r>
  <r>
    <x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.33333333333334"/>
    <n v="51.6"/>
    <s v="theater"/>
    <s v="spaces"/>
    <x v="3021"/>
    <d v="2017-02-17T11:01:32"/>
    <n v="14"/>
  </r>
  <r>
    <x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.44"/>
    <n v="164.3"/>
    <s v="theater"/>
    <s v="spaces"/>
    <x v="3022"/>
    <d v="2015-02-18T16:54:11"/>
    <n v="29.958333333299379"/>
  </r>
  <r>
    <x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.01999999999998"/>
    <n v="84.858585858585855"/>
    <s v="theater"/>
    <s v="spaces"/>
    <x v="3023"/>
    <d v="2016-07-16T06:20:25"/>
    <n v="30"/>
  </r>
  <r>
    <x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09.67666666666666"/>
    <n v="94.548850574712645"/>
    <s v="theater"/>
    <s v="spaces"/>
    <x v="3024"/>
    <d v="2014-10-20T17:00:47"/>
    <n v="28.482094907398277"/>
  </r>
  <r>
    <x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6.6857142857143"/>
    <n v="45.536585365853661"/>
    <s v="theater"/>
    <s v="spaces"/>
    <x v="3025"/>
    <d v="2015-08-17T17:56:11"/>
    <n v="30"/>
  </r>
  <r>
    <x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4137931034484"/>
    <s v="theater"/>
    <s v="spaces"/>
    <x v="3026"/>
    <d v="2016-08-15T21:10:47"/>
    <n v="60"/>
  </r>
  <r>
    <x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.2"/>
    <n v="50.88"/>
    <s v="theater"/>
    <s v="spaces"/>
    <x v="3027"/>
    <d v="2015-08-12T01:04:19"/>
    <n v="30"/>
  </r>
  <r>
    <x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6.53333333333333"/>
    <n v="191.13043478260869"/>
    <s v="theater"/>
    <s v="spaces"/>
    <x v="3028"/>
    <d v="2016-07-19T02:38:45"/>
    <n v="30"/>
  </r>
  <r>
    <x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2.53599999999999"/>
    <n v="89.314285714285717"/>
    <s v="theater"/>
    <s v="spaces"/>
    <x v="3029"/>
    <d v="2016-10-01T12:50:55"/>
    <n v="30.630613425899355"/>
  </r>
  <r>
    <x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8.78684000000001"/>
    <n v="88.588631921824103"/>
    <s v="theater"/>
    <s v="spaces"/>
    <x v="3030"/>
    <d v="2013-04-04T13:26:49"/>
    <n v="30"/>
  </r>
  <r>
    <x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6.732"/>
    <n v="96.300911854103347"/>
    <s v="theater"/>
    <s v="spaces"/>
    <x v="3031"/>
    <d v="2013-07-11T18:50:44"/>
    <n v="35.714074074094242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.20000000000002"/>
    <n v="33.3125"/>
    <s v="theater"/>
    <s v="spaces"/>
    <x v="3032"/>
    <d v="2010-07-19T21:26:13"/>
    <n v="74.314432870400196"/>
  </r>
  <r>
    <x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0.49999999999999"/>
    <n v="37.222222222222221"/>
    <s v="theater"/>
    <s v="spaces"/>
    <x v="3033"/>
    <d v="2016-01-04T06:03:17"/>
    <n v="60"/>
  </r>
  <r>
    <x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8.71389999999998"/>
    <n v="92.130423728813554"/>
    <s v="theater"/>
    <s v="spaces"/>
    <x v="3034"/>
    <d v="2013-12-02T19:03:58"/>
    <n v="26.538217592606088"/>
  </r>
  <r>
    <x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7.5"/>
    <n v="76.785714285714292"/>
    <s v="theater"/>
    <s v="spaces"/>
    <x v="3035"/>
    <d v="2015-06-22T19:00:21"/>
    <n v="4.1664236111028004"/>
  </r>
  <r>
    <x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.48192771084338"/>
    <n v="96.526315789473685"/>
    <s v="theater"/>
    <s v="spaces"/>
    <x v="3036"/>
    <d v="2015-12-21T20:50:48"/>
    <n v="30"/>
  </r>
  <r>
    <x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1891891891895"/>
    <s v="theater"/>
    <s v="spaces"/>
    <x v="3037"/>
    <d v="2015-09-06T16:30:47"/>
    <n v="30"/>
  </r>
  <r>
    <x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.00666666666667"/>
    <n v="128.9140625"/>
    <s v="theater"/>
    <s v="spaces"/>
    <x v="3038"/>
    <d v="2015-03-20T01:41:39"/>
    <n v="27.047465277799347"/>
  </r>
  <r>
    <x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.34166666666667"/>
    <n v="84.108974358974365"/>
    <s v="theater"/>
    <s v="spaces"/>
    <x v="3039"/>
    <d v="2016-01-18T17:26:38"/>
    <n v="15"/>
  </r>
  <r>
    <x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2.70650000000001"/>
    <n v="82.941562500000003"/>
    <s v="theater"/>
    <s v="spaces"/>
    <x v="3040"/>
    <d v="2014-07-23T03:44:15"/>
    <n v="30"/>
  </r>
  <r>
    <x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0.84810126582278"/>
    <n v="259.94827586206895"/>
    <s v="theater"/>
    <s v="spaces"/>
    <x v="3041"/>
    <d v="2014-08-11T19:16:26"/>
    <n v="29.399699074099772"/>
  </r>
  <r>
    <x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2"/>
    <d v="2016-03-14T23:44:14"/>
    <n v="43.563726851898537"/>
  </r>
  <r>
    <x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.4"/>
    <n v="177.02127659574469"/>
    <s v="theater"/>
    <s v="spaces"/>
    <x v="3043"/>
    <d v="2014-12-02T21:37:42"/>
    <n v="28.989097222300188"/>
  </r>
  <r>
    <x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6.66666666666667"/>
    <n v="74.074074074074076"/>
    <s v="theater"/>
    <s v="spaces"/>
    <x v="3044"/>
    <d v="2015-05-15T00:20:55"/>
    <n v="30"/>
  </r>
  <r>
    <x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66666666666671"/>
    <s v="theater"/>
    <s v="spaces"/>
    <x v="3045"/>
    <d v="2016-04-05T04:02:40"/>
    <n v="30"/>
  </r>
  <r>
    <x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3.62857142857143"/>
    <n v="23.62857142857143"/>
    <s v="theater"/>
    <s v="spaces"/>
    <x v="3046"/>
    <d v="2017-01-09T09:59:05"/>
    <n v="30"/>
  </r>
  <r>
    <x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.15"/>
    <n v="37.5"/>
    <s v="theater"/>
    <s v="spaces"/>
    <x v="3047"/>
    <d v="2015-04-28T16:04:54"/>
    <n v="29.995902777802257"/>
  </r>
  <r>
    <x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.4"/>
    <n v="13.333333333333334"/>
    <s v="theater"/>
    <s v="spaces"/>
    <x v="3048"/>
    <d v="2014-08-11T18:16:53"/>
    <n v="51.404247685204609"/>
  </r>
  <r>
    <x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s v="theater"/>
    <s v="spaces"/>
    <x v="3049"/>
    <d v="2015-01-23T19:59:14"/>
    <n v="37.21164351850166"/>
  </r>
  <r>
    <x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1E-3"/>
    <n v="1"/>
    <s v="theater"/>
    <s v="spaces"/>
    <x v="3050"/>
    <d v="2014-11-10T22:59:50"/>
    <n v="60"/>
  </r>
  <r>
    <x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s v="theater"/>
    <s v="spaces"/>
    <x v="3051"/>
    <d v="2014-07-31T15:16:24"/>
    <n v="60"/>
  </r>
  <r>
    <x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s v="theater"/>
    <s v="spaces"/>
    <x v="3052"/>
    <d v="2016-03-04T15:36:51"/>
    <n v="29.958333333299379"/>
  </r>
  <r>
    <x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2"/>
    <n v="1"/>
    <s v="theater"/>
    <s v="spaces"/>
    <x v="3053"/>
    <d v="2016-03-31T08:59:00"/>
    <n v="50"/>
  </r>
  <r>
    <x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4"/>
    <n v="41"/>
    <s v="theater"/>
    <s v="spaces"/>
    <x v="3054"/>
    <d v="2014-07-09T22:27:26"/>
    <n v="30"/>
  </r>
  <r>
    <x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.15227272727272728"/>
    <n v="55.833333333333336"/>
    <s v="theater"/>
    <s v="spaces"/>
    <x v="3055"/>
    <d v="2015-08-29T06:35:34"/>
    <n v="30"/>
  </r>
  <r>
    <x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s v="theater"/>
    <s v="spaces"/>
    <x v="3056"/>
    <d v="2014-07-14T18:49:08"/>
    <n v="30"/>
  </r>
  <r>
    <x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6.84"/>
    <n v="99.761194029850742"/>
    <s v="theater"/>
    <s v="spaces"/>
    <x v="3057"/>
    <d v="2015-09-01T12:51:32"/>
    <n v="29.214212963001046"/>
  </r>
  <r>
    <x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19.566666666666666"/>
    <n v="25.521739130434781"/>
    <s v="theater"/>
    <s v="spaces"/>
    <x v="3058"/>
    <d v="2016-09-17T22:08:58"/>
    <n v="35"/>
  </r>
  <r>
    <x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.294666666666666"/>
    <n v="117.65277777777777"/>
    <s v="theater"/>
    <s v="spaces"/>
    <x v="3059"/>
    <d v="2015-10-22T03:07:26"/>
    <n v="31.160810185203445"/>
  </r>
  <r>
    <x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.04"/>
    <n v="5"/>
    <s v="theater"/>
    <s v="spaces"/>
    <x v="3060"/>
    <d v="2014-07-05T01:19:32"/>
    <n v="25"/>
  </r>
  <r>
    <x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1.985714285714286"/>
    <n v="2796.6666666666665"/>
    <s v="theater"/>
    <s v="spaces"/>
    <x v="3061"/>
    <d v="2016-06-10T05:28:57"/>
    <n v="30"/>
  </r>
  <r>
    <x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"/>
    <n v="200"/>
    <s v="theater"/>
    <s v="spaces"/>
    <x v="3062"/>
    <d v="2015-08-10T22:31:19"/>
    <n v="30"/>
  </r>
  <r>
    <x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3E-2"/>
    <n v="87.5"/>
    <s v="theater"/>
    <s v="spaces"/>
    <x v="3063"/>
    <d v="2015-09-16T16:35:52"/>
    <n v="30"/>
  </r>
  <r>
    <x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.099999999999998"/>
    <n v="20.142857142857142"/>
    <s v="theater"/>
    <s v="spaces"/>
    <x v="3064"/>
    <d v="2014-11-14T20:00:34"/>
    <n v="30"/>
  </r>
  <r>
    <x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4"/>
    <n v="20.875"/>
    <s v="theater"/>
    <s v="spaces"/>
    <x v="3065"/>
    <d v="2016-11-16T17:36:09"/>
    <n v="21"/>
  </r>
  <r>
    <x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59.774999999999999"/>
    <n v="61.307692307692307"/>
    <s v="theater"/>
    <s v="spaces"/>
    <x v="3066"/>
    <d v="2015-04-03T17:34:41"/>
    <n v="17.516886574099772"/>
  </r>
  <r>
    <x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2"/>
    <n v="1"/>
    <s v="theater"/>
    <s v="spaces"/>
    <x v="3067"/>
    <d v="2016-10-15T16:34:22"/>
    <n v="14.383078703693172"/>
  </r>
  <r>
    <x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4E-2"/>
    <n v="92.142857142857139"/>
    <s v="theater"/>
    <s v="spaces"/>
    <x v="3068"/>
    <d v="2015-04-17T16:25:00"/>
    <n v="58.120833333297924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9E-2"/>
    <n v="7.333333333333333"/>
    <s v="theater"/>
    <s v="spaces"/>
    <x v="3069"/>
    <d v="2016-02-09T13:42:39"/>
    <n v="30"/>
  </r>
  <r>
    <x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"/>
    <n v="64.8"/>
    <s v="theater"/>
    <s v="spaces"/>
    <x v="3070"/>
    <d v="2016-06-30T02:27:20"/>
    <n v="50"/>
  </r>
  <r>
    <x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.06"/>
    <n v="30.12"/>
    <s v="theater"/>
    <s v="spaces"/>
    <x v="3071"/>
    <d v="2015-08-10T15:38:43"/>
    <n v="60"/>
  </r>
  <r>
    <x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.47727272727272729"/>
    <n v="52.5"/>
    <s v="theater"/>
    <s v="spaces"/>
    <x v="3072"/>
    <d v="2017-01-31T22:57:58"/>
    <n v="30"/>
  </r>
  <r>
    <x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.11833333333333333"/>
    <n v="23.666666666666668"/>
    <s v="theater"/>
    <s v="spaces"/>
    <x v="3073"/>
    <d v="2015-01-27T03:19:55"/>
    <n v="30"/>
  </r>
  <r>
    <x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0.8417399858735245"/>
    <n v="415.77777777777777"/>
    <s v="theater"/>
    <s v="spaces"/>
    <x v="3074"/>
    <d v="2015-02-20T17:07:15"/>
    <n v="29.958333333299379"/>
  </r>
  <r>
    <x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7E-2"/>
    <n v="53.714285714285715"/>
    <s v="theater"/>
    <s v="spaces"/>
    <x v="3075"/>
    <d v="2014-10-28T00:40:44"/>
    <n v="60.041666666700621"/>
  </r>
  <r>
    <x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.21029999999999999"/>
    <n v="420.6"/>
    <s v="theater"/>
    <s v="spaces"/>
    <x v="3076"/>
    <d v="2015-08-21T04:21:31"/>
    <n v="30"/>
  </r>
  <r>
    <x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s v="theater"/>
    <s v="spaces"/>
    <x v="3077"/>
    <d v="2015-10-16T22:09:06"/>
    <n v="30.041666666700621"/>
  </r>
  <r>
    <x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.27999999999999997"/>
    <n v="18.666666666666668"/>
    <s v="theater"/>
    <s v="spaces"/>
    <x v="3078"/>
    <d v="2014-08-02T13:31:18"/>
    <n v="29.644930555499741"/>
  </r>
  <r>
    <x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1.57920670115792"/>
    <n v="78.333333333333329"/>
    <s v="theater"/>
    <s v="spaces"/>
    <x v="3079"/>
    <d v="2015-04-06T17:22:11"/>
    <n v="29.059594907397695"/>
  </r>
  <r>
    <x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"/>
    <n v="67.777777777777771"/>
    <s v="theater"/>
    <s v="spaces"/>
    <x v="3080"/>
    <d v="2015-08-30T21:12:39"/>
    <n v="30"/>
  </r>
  <r>
    <x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.25"/>
    <n v="16.666666666666668"/>
    <s v="theater"/>
    <s v="spaces"/>
    <x v="3081"/>
    <d v="2015-06-18T16:05:59"/>
    <n v="60"/>
  </r>
  <r>
    <x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0.625"/>
    <n v="62.5"/>
    <s v="theater"/>
    <s v="spaces"/>
    <x v="3082"/>
    <d v="2016-10-22T03:36:30"/>
    <n v="60.041666666700621"/>
  </r>
  <r>
    <x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.19384615384615383"/>
    <n v="42"/>
    <s v="theater"/>
    <s v="spaces"/>
    <x v="3083"/>
    <d v="2014-12-08T13:44:07"/>
    <n v="30.997835648202454"/>
  </r>
  <r>
    <x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.416"/>
    <n v="130.0888888888889"/>
    <s v="theater"/>
    <s v="spaces"/>
    <x v="3084"/>
    <d v="2016-06-07T13:01:23"/>
    <n v="31.540011574106757"/>
  </r>
  <r>
    <x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86"/>
    <n v="1270.2222222222222"/>
    <s v="theater"/>
    <s v="spaces"/>
    <x v="3085"/>
    <d v="2015-03-02T19:39:05"/>
    <n v="59.958333333299379"/>
  </r>
  <r>
    <x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5.920000000000002"/>
    <n v="88.444444444444443"/>
    <s v="theater"/>
    <s v="spaces"/>
    <x v="3086"/>
    <d v="2016-07-15T22:45:43"/>
    <n v="30"/>
  </r>
  <r>
    <x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2"/>
    <n v="56.342380952380957"/>
    <s v="theater"/>
    <s v="spaces"/>
    <x v="3087"/>
    <d v="2015-09-08T14:51:52"/>
    <n v="37.297314814801211"/>
  </r>
  <r>
    <x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2.75"/>
    <n v="53.529411764705884"/>
    <s v="theater"/>
    <s v="spaces"/>
    <x v="2806"/>
    <d v="2014-05-01T21:49:01"/>
    <n v="30.256932870404853"/>
  </r>
  <r>
    <x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2"/>
    <n v="25"/>
    <s v="theater"/>
    <s v="spaces"/>
    <x v="3088"/>
    <d v="2015-07-22T19:05:56"/>
    <n v="60"/>
  </r>
  <r>
    <x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.33512064343163539"/>
    <n v="50"/>
    <s v="theater"/>
    <s v="spaces"/>
    <x v="3089"/>
    <d v="2016-06-02T00:36:20"/>
    <n v="60"/>
  </r>
  <r>
    <x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"/>
    <n v="56.785714285714285"/>
    <s v="theater"/>
    <s v="spaces"/>
    <x v="3090"/>
    <d v="2015-04-20T19:48:46"/>
    <n v="30"/>
  </r>
  <r>
    <x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.150000000000002"/>
    <n v="40.833333333333336"/>
    <s v="theater"/>
    <s v="spaces"/>
    <x v="3091"/>
    <d v="2016-09-16T12:05:01"/>
    <n v="21.079849536996335"/>
  </r>
  <r>
    <x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2"/>
    <n v="65.111111111111114"/>
    <s v="theater"/>
    <s v="spaces"/>
    <x v="3092"/>
    <d v="2015-12-21T19:00:49"/>
    <n v="48.219571759196697"/>
  </r>
  <r>
    <x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3.900000000000002"/>
    <n v="55.6"/>
    <s v="theater"/>
    <s v="spaces"/>
    <x v="3093"/>
    <d v="2016-01-13T04:33:11"/>
    <n v="30"/>
  </r>
  <r>
    <x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.225"/>
    <n v="140.53846153846155"/>
    <s v="theater"/>
    <s v="spaces"/>
    <x v="3094"/>
    <d v="2014-09-20T14:56:15"/>
    <n v="30"/>
  </r>
  <r>
    <x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s v="theater"/>
    <s v="spaces"/>
    <x v="3095"/>
    <d v="2015-06-16T09:12:17"/>
    <n v="29.947025462999591"/>
  </r>
  <r>
    <x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.112499999999997"/>
    <n v="69.533333333333331"/>
    <s v="theater"/>
    <s v="spaces"/>
    <x v="3096"/>
    <d v="2016-07-04T08:10:18"/>
    <n v="50"/>
  </r>
  <r>
    <x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.26829268292682928"/>
    <n v="5.5"/>
    <s v="theater"/>
    <s v="spaces"/>
    <x v="3097"/>
    <d v="2015-04-13T03:45:06"/>
    <n v="60"/>
  </r>
  <r>
    <x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29.625"/>
    <n v="237"/>
    <s v="theater"/>
    <s v="spaces"/>
    <x v="3098"/>
    <d v="2015-01-02T21:48:31"/>
    <n v="31.174641203702777"/>
  </r>
  <r>
    <x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.360992301112063"/>
    <n v="79.870967741935488"/>
    <s v="theater"/>
    <s v="spaces"/>
    <x v="3099"/>
    <d v="2014-08-25T17:15:16"/>
    <n v="54.489398148100008"/>
  </r>
  <r>
    <x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5"/>
    <n v="10.25"/>
    <s v="theater"/>
    <s v="spaces"/>
    <x v="3100"/>
    <d v="2015-08-25T10:17:56"/>
    <n v="22.487546296302753"/>
  </r>
  <r>
    <x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19.762499999999999"/>
    <n v="272.58620689655174"/>
    <s v="theater"/>
    <s v="spaces"/>
    <x v="3101"/>
    <d v="2015-05-04T19:32:31"/>
    <n v="7"/>
  </r>
  <r>
    <x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8E-2"/>
    <n v="13"/>
    <s v="theater"/>
    <s v="spaces"/>
    <x v="3102"/>
    <d v="2015-02-27T16:19:54"/>
    <n v="59.958333333299379"/>
  </r>
  <r>
    <x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.030188679245285"/>
    <n v="58.184210526315788"/>
    <s v="theater"/>
    <s v="spaces"/>
    <x v="3103"/>
    <d v="2014-07-24T03:00:10"/>
    <n v="35"/>
  </r>
  <r>
    <x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.04"/>
    <n v="10"/>
    <s v="theater"/>
    <s v="spaces"/>
    <x v="3104"/>
    <d v="2017-01-10T00:45:19"/>
    <n v="40"/>
  </r>
  <r>
    <x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6.640000000000004"/>
    <n v="70.10526315789474"/>
    <s v="theater"/>
    <s v="spaces"/>
    <x v="3105"/>
    <d v="2014-09-03T14:17:00"/>
    <n v="31"/>
  </r>
  <r>
    <x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3"/>
    <n v="57.888888888888886"/>
    <s v="theater"/>
    <s v="spaces"/>
    <x v="3106"/>
    <d v="2016-09-02T02:55:34"/>
    <n v="60"/>
  </r>
  <r>
    <x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49"/>
    <n v="125.27027027027027"/>
    <s v="theater"/>
    <s v="spaces"/>
    <x v="3107"/>
    <d v="2015-03-18T17:33:02"/>
    <n v="30"/>
  </r>
  <r>
    <x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s v="theater"/>
    <s v="spaces"/>
    <x v="3108"/>
    <d v="2014-07-23T15:10:50"/>
    <n v="60"/>
  </r>
  <r>
    <x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s v="theater"/>
    <s v="spaces"/>
    <x v="3109"/>
    <d v="2016-05-06T10:43:47"/>
    <n v="30"/>
  </r>
  <r>
    <x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.333333333333336"/>
    <n v="43"/>
    <s v="theater"/>
    <s v="spaces"/>
    <x v="3110"/>
    <d v="2015-03-18T12:22:05"/>
    <n v="14"/>
  </r>
  <r>
    <x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.1"/>
    <n v="1"/>
    <s v="theater"/>
    <s v="spaces"/>
    <x v="3111"/>
    <d v="2016-05-19T08:59:20"/>
    <n v="8.1754629630013369"/>
  </r>
  <r>
    <x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.31"/>
    <n v="775"/>
    <s v="theater"/>
    <s v="spaces"/>
    <x v="3112"/>
    <d v="2016-06-13T15:35:23"/>
    <n v="19"/>
  </r>
  <r>
    <x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.05"/>
    <n v="5"/>
    <s v="theater"/>
    <s v="spaces"/>
    <x v="3113"/>
    <d v="2015-02-25T01:05:32"/>
    <n v="29.958333333306655"/>
  </r>
  <r>
    <x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5E-3"/>
    <n v="12.8"/>
    <s v="theater"/>
    <s v="spaces"/>
    <x v="3114"/>
    <d v="2016-03-06T22:36:36"/>
    <n v="59.958333333401242"/>
  </r>
  <r>
    <x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0.66666666666666674"/>
    <n v="10"/>
    <s v="theater"/>
    <s v="spaces"/>
    <x v="3115"/>
    <d v="2014-07-28T16:18:55"/>
    <n v="60"/>
  </r>
  <r>
    <x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.291457286432156"/>
    <n v="58"/>
    <s v="theater"/>
    <s v="spaces"/>
    <x v="3116"/>
    <d v="2016-11-04T22:22:12"/>
    <n v="5.0416666667006211"/>
  </r>
  <r>
    <x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.153599999999997"/>
    <n v="244.80459770114942"/>
    <s v="theater"/>
    <s v="spaces"/>
    <x v="3117"/>
    <d v="2016-06-09T23:49:58"/>
    <n v="30"/>
  </r>
  <r>
    <x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9E-3"/>
    <n v="6.5"/>
    <s v="theater"/>
    <s v="spaces"/>
    <x v="3118"/>
    <d v="2014-12-04T18:43:21"/>
    <n v="60"/>
  </r>
  <r>
    <x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s v="theater"/>
    <s v="spaces"/>
    <x v="3119"/>
    <d v="2015-12-08T04:57:52"/>
    <n v="30"/>
  </r>
  <r>
    <x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6"/>
    <n v="61.176470588235297"/>
    <s v="theater"/>
    <s v="spaces"/>
    <x v="3120"/>
    <d v="2016-02-27T00:26:02"/>
    <n v="29.958333333299379"/>
  </r>
  <r>
    <x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s v="theater"/>
    <s v="spaces"/>
    <x v="3121"/>
    <d v="2015-01-30T20:33:49"/>
    <n v="30"/>
  </r>
  <r>
    <x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8.60666666666667"/>
    <n v="139.23931623931625"/>
    <s v="theater"/>
    <s v="plays"/>
    <x v="3122"/>
    <d v="2017-02-14T19:49:01"/>
    <n v="29.958333333299379"/>
  </r>
  <r>
    <x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0.8"/>
    <n v="10"/>
    <s v="theater"/>
    <s v="plays"/>
    <x v="3123"/>
    <d v="2017-03-09T20:13:39"/>
    <n v="39.958333333299379"/>
  </r>
  <r>
    <x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5"/>
    <n v="93.75"/>
    <s v="theater"/>
    <s v="plays"/>
    <x v="3124"/>
    <d v="2017-03-14T15:21:56"/>
    <n v="30.567407407404971"/>
  </r>
  <r>
    <x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5.731707317073171"/>
    <n v="53.75"/>
    <s v="theater"/>
    <s v="plays"/>
    <x v="3125"/>
    <d v="2017-03-09T13:54:05"/>
    <n v="29.958333333393966"/>
  </r>
  <r>
    <x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3E-2"/>
    <n v="10"/>
    <s v="theater"/>
    <s v="plays"/>
    <x v="3126"/>
    <d v="2017-02-20T08:24:20"/>
    <n v="59.958333333393966"/>
  </r>
  <r>
    <x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s v="theater"/>
    <s v="plays"/>
    <x v="3127"/>
    <d v="2017-02-22T13:33:54"/>
    <n v="29.958333333401242"/>
  </r>
  <r>
    <x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2.5"/>
    <n v="18.75"/>
    <s v="theater"/>
    <s v="plays"/>
    <x v="3128"/>
    <d v="2017-03-06T17:16:59"/>
    <n v="20.958333333401242"/>
  </r>
  <r>
    <x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0.849420849420849"/>
    <n v="23.142857142857142"/>
    <s v="theater"/>
    <s v="plays"/>
    <x v="3129"/>
    <d v="2017-03-13T03:38:41"/>
    <n v="22"/>
  </r>
  <r>
    <x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7.8"/>
    <n v="29.045454545454547"/>
    <s v="theater"/>
    <s v="plays"/>
    <x v="3130"/>
    <d v="2017-02-23T11:05:54"/>
    <n v="36.495208333304618"/>
  </r>
  <r>
    <x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5"/>
    <n v="50"/>
    <s v="theater"/>
    <s v="plays"/>
    <x v="3131"/>
    <d v="2017-03-13T21:14:29"/>
    <n v="50.914942129602423"/>
  </r>
  <r>
    <x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s v="theater"/>
    <s v="plays"/>
    <x v="3132"/>
    <d v="2017-03-15T15:30:07"/>
    <n v="19"/>
  </r>
  <r>
    <x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4"/>
    <n v="450"/>
    <s v="theater"/>
    <s v="plays"/>
    <x v="3133"/>
    <d v="2017-02-19T06:29:20"/>
    <n v="33.919212962893653"/>
  </r>
  <r>
    <x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0.96"/>
    <n v="24"/>
    <s v="theater"/>
    <s v="plays"/>
    <x v="3134"/>
    <d v="2017-03-08T17:15:03"/>
    <n v="29.958333333401242"/>
  </r>
  <r>
    <x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1.6"/>
    <n v="32.25"/>
    <s v="theater"/>
    <s v="plays"/>
    <x v="3135"/>
    <d v="2017-03-06T18:04:48"/>
    <n v="41.080000000001746"/>
  </r>
  <r>
    <x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"/>
    <n v="15"/>
    <s v="theater"/>
    <s v="plays"/>
    <x v="3136"/>
    <d v="2017-02-17T12:18:59"/>
    <n v="29.958333333299379"/>
  </r>
  <r>
    <x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s v="theater"/>
    <s v="plays"/>
    <x v="3137"/>
    <d v="2017-03-14T08:35:56"/>
    <n v="26"/>
  </r>
  <r>
    <x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.400000000000006"/>
    <n v="251.33333333333334"/>
    <s v="theater"/>
    <s v="plays"/>
    <x v="3138"/>
    <d v="2017-03-02T12:55:07"/>
    <n v="16.711724537002738"/>
  </r>
  <r>
    <x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s v="theater"/>
    <s v="plays"/>
    <x v="3139"/>
    <d v="2017-01-27T00:58:54"/>
    <n v="59.958333333299379"/>
  </r>
  <r>
    <x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0.5"/>
    <n v="437.5"/>
    <s v="theater"/>
    <s v="plays"/>
    <x v="3140"/>
    <d v="2017-03-02T16:22:46"/>
    <n v="44.958333333401242"/>
  </r>
  <r>
    <x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7.52499999999999"/>
    <n v="110.35211267605634"/>
    <s v="theater"/>
    <s v="plays"/>
    <x v="3141"/>
    <d v="2014-09-27T23:15:55"/>
    <n v="40.041666666598758"/>
  </r>
  <r>
    <x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.16666666666669"/>
    <n v="41.421052631578945"/>
    <s v="theater"/>
    <s v="plays"/>
    <x v="3142"/>
    <d v="2014-09-09T15:58:04"/>
    <n v="21.501342592600849"/>
  </r>
  <r>
    <x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s v="theater"/>
    <s v="plays"/>
    <x v="3143"/>
    <d v="2012-11-13T00:25:00"/>
    <n v="24.065972222197161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0384615384613"/>
    <s v="theater"/>
    <s v="plays"/>
    <x v="3144"/>
    <d v="2010-10-27T06:20:03"/>
    <n v="89.902743055601604"/>
  </r>
  <r>
    <x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.4"/>
    <n v="103.35294117647059"/>
    <s v="theater"/>
    <s v="plays"/>
    <x v="3145"/>
    <d v="2014-08-11T20:09:34"/>
    <n v="30"/>
  </r>
  <r>
    <x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5.95454545454545"/>
    <n v="34.791044776119406"/>
    <s v="theater"/>
    <s v="plays"/>
    <x v="3146"/>
    <d v="2013-10-03T20:49:27"/>
    <n v="30"/>
  </r>
  <r>
    <x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5.58333333333337"/>
    <n v="41.773858921161825"/>
    <s v="theater"/>
    <s v="plays"/>
    <x v="3147"/>
    <d v="2011-03-31T03:42:17"/>
    <n v="31.053275463003956"/>
  </r>
  <r>
    <x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2.92857142857142"/>
    <n v="64.268292682926827"/>
    <s v="theater"/>
    <s v="plays"/>
    <x v="3148"/>
    <d v="2012-03-02T21:00:58"/>
    <n v="29.958333333299379"/>
  </r>
  <r>
    <x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8.50460000000001"/>
    <n v="31.209370860927152"/>
    <s v="theater"/>
    <s v="plays"/>
    <x v="3149"/>
    <d v="2012-11-20T11:58:45"/>
    <n v="30"/>
  </r>
  <r>
    <x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1.81818181818181"/>
    <n v="62.921348314606739"/>
    <s v="theater"/>
    <s v="plays"/>
    <x v="3150"/>
    <d v="2012-04-27T22:52:24"/>
    <n v="35"/>
  </r>
  <r>
    <x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36585365853654"/>
    <s v="theater"/>
    <s v="plays"/>
    <x v="3151"/>
    <d v="2014-07-09T18:55:05"/>
    <n v="9.4200810184993315"/>
  </r>
  <r>
    <x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3.99999999999999"/>
    <n v="82.608695652173907"/>
    <s v="theater"/>
    <s v="plays"/>
    <x v="3152"/>
    <d v="2013-06-22T20:09:12"/>
    <n v="30"/>
  </r>
  <r>
    <x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.48133333333334"/>
    <n v="38.504230769230773"/>
    <s v="theater"/>
    <s v="plays"/>
    <x v="3153"/>
    <d v="2011-12-07T01:36:01"/>
    <n v="42.891655092600558"/>
  </r>
  <r>
    <x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1.53333333333335"/>
    <n v="80.15789473684211"/>
    <s v="theater"/>
    <s v="plays"/>
    <x v="3154"/>
    <d v="2014-07-21T06:21:27"/>
    <n v="22.942743055602477"/>
  </r>
  <r>
    <x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.1"/>
    <n v="28.405405405405407"/>
    <s v="theater"/>
    <s v="plays"/>
    <x v="3155"/>
    <d v="2014-09-15T12:52:02"/>
    <n v="30"/>
  </r>
  <r>
    <x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.15"/>
    <n v="80.730158730158735"/>
    <s v="theater"/>
    <s v="plays"/>
    <x v="3156"/>
    <d v="2014-06-09T16:27:42"/>
    <n v="27.397430555502069"/>
  </r>
  <r>
    <x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.15384615384616"/>
    <n v="200.69444444444446"/>
    <s v="theater"/>
    <s v="plays"/>
    <x v="3157"/>
    <d v="2014-05-16T18:05:25"/>
    <n v="30"/>
  </r>
  <r>
    <x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6.76"/>
    <n v="37.591549295774648"/>
    <s v="theater"/>
    <s v="plays"/>
    <x v="3158"/>
    <d v="2014-05-07T19:20:15"/>
    <n v="33"/>
  </r>
  <r>
    <x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2.66666666666666"/>
    <n v="58.095238095238095"/>
    <s v="theater"/>
    <s v="plays"/>
    <x v="73"/>
    <d v="2011-04-11T03:49:20"/>
    <n v="22.006712962902384"/>
  </r>
  <r>
    <x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.22808571428573"/>
    <n v="60.300892473118282"/>
    <s v="theater"/>
    <s v="plays"/>
    <x v="3159"/>
    <d v="2014-10-28T16:35:53"/>
    <n v="28.641053240702604"/>
  </r>
  <r>
    <x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.16666666666666"/>
    <n v="63.363636363636367"/>
    <s v="theater"/>
    <s v="plays"/>
    <x v="3160"/>
    <d v="2014-07-19T04:13:01"/>
    <n v="14"/>
  </r>
  <r>
    <x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.2"/>
    <n v="50.901639344262293"/>
    <s v="theater"/>
    <s v="plays"/>
    <x v="3161"/>
    <d v="2014-05-13T02:32:33"/>
    <n v="31.810729166703823"/>
  </r>
  <r>
    <x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.01249999999999"/>
    <n v="100.5"/>
    <s v="theater"/>
    <s v="plays"/>
    <x v="3162"/>
    <d v="2013-11-13T17:42:41"/>
    <n v="29.469664351905521"/>
  </r>
  <r>
    <x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.25"/>
    <n v="31.619718309859156"/>
    <s v="theater"/>
    <s v="plays"/>
    <x v="3163"/>
    <d v="2014-05-30T01:55:44"/>
    <n v="33.086296296300134"/>
  </r>
  <r>
    <x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8.8142857142857"/>
    <n v="65.102564102564102"/>
    <s v="theater"/>
    <s v="plays"/>
    <x v="3164"/>
    <d v="2016-04-06T14:35:58"/>
    <n v="30"/>
  </r>
  <r>
    <x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4.99999999999999"/>
    <n v="79.310344827586206"/>
    <s v="theater"/>
    <s v="plays"/>
    <x v="3165"/>
    <d v="2012-01-15T17:31:08"/>
    <n v="30"/>
  </r>
  <r>
    <x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8918918918919"/>
    <s v="theater"/>
    <s v="plays"/>
    <x v="3166"/>
    <d v="2014-08-27T21:04:52"/>
    <n v="30"/>
  </r>
  <r>
    <x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.13333333333334"/>
    <n v="131.91304347826087"/>
    <s v="theater"/>
    <s v="plays"/>
    <x v="3167"/>
    <d v="2014-08-11T20:45:08"/>
    <n v="14"/>
  </r>
  <r>
    <x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09.55999999999999"/>
    <n v="91.3"/>
    <s v="theater"/>
    <s v="plays"/>
    <x v="3168"/>
    <d v="2010-12-19T21:17:07"/>
    <n v="60"/>
  </r>
  <r>
    <x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4.8421052631579"/>
    <n v="39.672727272727272"/>
    <s v="theater"/>
    <s v="plays"/>
    <x v="3169"/>
    <d v="2013-07-22T22:20:31"/>
    <n v="26.694085648203327"/>
  </r>
  <r>
    <x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.39999999999999"/>
    <n v="57.549019607843135"/>
    <s v="theater"/>
    <s v="plays"/>
    <x v="3170"/>
    <d v="2014-05-22T16:00:09"/>
    <n v="30"/>
  </r>
  <r>
    <x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1.73333333333335"/>
    <n v="33.025641025641029"/>
    <s v="theater"/>
    <s v="plays"/>
    <x v="3171"/>
    <d v="2014-06-16T14:31:15"/>
    <n v="30"/>
  </r>
  <r>
    <x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.16238095238094"/>
    <n v="77.335806451612896"/>
    <s v="theater"/>
    <s v="plays"/>
    <x v="3172"/>
    <d v="2013-04-11T16:51:11"/>
    <n v="25"/>
  </r>
  <r>
    <x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19.75"/>
    <n v="31.933333333333334"/>
    <s v="theater"/>
    <s v="plays"/>
    <x v="3173"/>
    <d v="2014-05-21T09:54:09"/>
    <n v="30"/>
  </r>
  <r>
    <x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.00000000000001"/>
    <n v="36.333333333333336"/>
    <s v="theater"/>
    <s v="plays"/>
    <x v="3174"/>
    <d v="2014-05-20T07:26:27"/>
    <n v="26.356631944501714"/>
  </r>
  <r>
    <x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0.88571428571429"/>
    <n v="46.768211920529801"/>
    <s v="theater"/>
    <s v="plays"/>
    <x v="3175"/>
    <d v="2011-12-06T22:47:01"/>
    <n v="55.759016203701322"/>
  </r>
  <r>
    <x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.00000000000001"/>
    <n v="40.073529411764703"/>
    <s v="theater"/>
    <s v="plays"/>
    <x v="3176"/>
    <d v="2013-08-05T19:04:29"/>
    <n v="18"/>
  </r>
  <r>
    <x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.20930232558139"/>
    <n v="100.21739130434783"/>
    <s v="theater"/>
    <s v="plays"/>
    <x v="3177"/>
    <d v="2014-06-01T23:50:31"/>
    <n v="30"/>
  </r>
  <r>
    <x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66666666666664"/>
    <s v="theater"/>
    <s v="plays"/>
    <x v="3178"/>
    <d v="2014-07-09T23:27:21"/>
    <n v="7"/>
  </r>
  <r>
    <x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.18750000000001"/>
    <n v="46.714285714285715"/>
    <s v="theater"/>
    <s v="plays"/>
    <x v="3179"/>
    <d v="2014-08-17T22:10:38"/>
    <n v="29.95094907409657"/>
  </r>
  <r>
    <x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.29333333333334"/>
    <n v="71.491803278688522"/>
    <s v="theater"/>
    <s v="plays"/>
    <x v="3180"/>
    <d v="2014-07-15T15:59:33"/>
    <n v="20"/>
  </r>
  <r>
    <x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4444444444445"/>
    <s v="theater"/>
    <s v="musical"/>
    <x v="3181"/>
    <d v="2015-05-20T09:58:22"/>
    <n v="21"/>
  </r>
  <r>
    <x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.327272727272726"/>
    <n v="356.84210526315792"/>
    <s v="theater"/>
    <s v="musical"/>
    <x v="3182"/>
    <d v="2015-04-24T08:18:52"/>
    <n v="30"/>
  </r>
  <r>
    <x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s v="theater"/>
    <s v="musical"/>
    <x v="3183"/>
    <d v="2016-11-09T03:37:55"/>
    <n v="30.041666666700621"/>
  </r>
  <r>
    <x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4"/>
    <n v="37.75"/>
    <s v="theater"/>
    <s v="musical"/>
    <x v="3184"/>
    <d v="2016-06-17T18:07:49"/>
    <n v="60"/>
  </r>
  <r>
    <x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"/>
    <n v="12.75"/>
    <s v="theater"/>
    <s v="musical"/>
    <x v="3185"/>
    <d v="2015-01-14T22:34:19"/>
    <n v="44.976168981498631"/>
  </r>
  <r>
    <x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1.74"/>
    <n v="24.458333333333332"/>
    <s v="theater"/>
    <s v="musical"/>
    <x v="3186"/>
    <d v="2015-01-06T23:14:16"/>
    <n v="45"/>
  </r>
  <r>
    <x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s v="theater"/>
    <s v="musical"/>
    <x v="3187"/>
    <d v="2015-06-27T01:29:58"/>
    <n v="30"/>
  </r>
  <r>
    <x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.142857142857139"/>
    <n v="53.07692307692308"/>
    <s v="theater"/>
    <s v="musical"/>
    <x v="3188"/>
    <d v="2015-01-13T14:15:42"/>
    <n v="30"/>
  </r>
  <r>
    <x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.06"/>
    <n v="300"/>
    <s v="theater"/>
    <s v="musical"/>
    <x v="3189"/>
    <d v="2015-06-02T14:21:15"/>
    <n v="59.985243055496539"/>
  </r>
  <r>
    <x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.450000000000001"/>
    <n v="286.25"/>
    <s v="theater"/>
    <s v="musical"/>
    <x v="3190"/>
    <d v="2015-01-05T11:50:18"/>
    <n v="30"/>
  </r>
  <r>
    <x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.36666666666666664"/>
    <n v="36.666666666666664"/>
    <s v="theater"/>
    <s v="musical"/>
    <x v="3191"/>
    <d v="2015-01-09T10:11:17"/>
    <n v="38"/>
  </r>
  <r>
    <x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.16"/>
    <n v="49.20754716981132"/>
    <s v="theater"/>
    <s v="musical"/>
    <x v="3192"/>
    <d v="2014-08-07T18:16:58"/>
    <n v="30.113217592603178"/>
  </r>
  <r>
    <x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E-3"/>
    <n v="1"/>
    <s v="theater"/>
    <s v="musical"/>
    <x v="3193"/>
    <d v="2016-03-31T07:41:41"/>
    <n v="29.911331018498458"/>
  </r>
  <r>
    <x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"/>
    <n v="12.5"/>
    <s v="theater"/>
    <s v="musical"/>
    <x v="3194"/>
    <d v="2014-08-10T18:24:37"/>
    <n v="21"/>
  </r>
  <r>
    <x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4.52"/>
    <n v="109.04"/>
    <s v="theater"/>
    <s v="musical"/>
    <x v="3195"/>
    <d v="2015-10-16T20:29:06"/>
    <n v="58.395763888896909"/>
  </r>
  <r>
    <x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66666666666664"/>
    <s v="theater"/>
    <s v="musical"/>
    <x v="3196"/>
    <d v="2015-08-26T23:43:42"/>
    <n v="30"/>
  </r>
  <r>
    <x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s v="theater"/>
    <s v="musical"/>
    <x v="3197"/>
    <d v="2015-06-17T16:27:59"/>
    <n v="29.990289351902902"/>
  </r>
  <r>
    <x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1"/>
    <n v="22.75"/>
    <s v="theater"/>
    <s v="musical"/>
    <x v="3198"/>
    <d v="2015-04-01T08:59:32"/>
    <n v="30"/>
  </r>
  <r>
    <x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s v="theater"/>
    <s v="musical"/>
    <x v="3199"/>
    <d v="2015-08-20T06:37:31"/>
    <n v="30"/>
  </r>
  <r>
    <x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.36363636363636"/>
    <n v="70.833333333333329"/>
    <s v="theater"/>
    <s v="musical"/>
    <x v="3200"/>
    <d v="2015-02-22T06:40:07"/>
    <n v="59.958333333401242"/>
  </r>
  <r>
    <x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3.49999999999999"/>
    <n v="63.109756097560975"/>
    <s v="theater"/>
    <s v="plays"/>
    <x v="3201"/>
    <d v="2014-07-07T14:31:17"/>
    <n v="21"/>
  </r>
  <r>
    <x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.32315789473684"/>
    <n v="50.157964601769912"/>
    <s v="theater"/>
    <s v="plays"/>
    <x v="3202"/>
    <d v="2014-05-19T15:17:38"/>
    <n v="32.321087962896854"/>
  </r>
  <r>
    <x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5.76666666666667"/>
    <n v="62.883333333333333"/>
    <s v="theater"/>
    <s v="plays"/>
    <x v="3203"/>
    <d v="2012-04-14T22:28:39"/>
    <n v="47.229409722203854"/>
  </r>
  <r>
    <x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19.74347826086958"/>
    <n v="85.531055900621112"/>
    <s v="theater"/>
    <s v="plays"/>
    <x v="3204"/>
    <d v="2014-07-14T14:04:40"/>
    <n v="31.496759259200189"/>
  </r>
  <r>
    <x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.25"/>
    <n v="53.723404255319146"/>
    <s v="theater"/>
    <s v="plays"/>
    <x v="3205"/>
    <d v="2014-07-09T19:05:51"/>
    <n v="30"/>
  </r>
  <r>
    <x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.11666666666667"/>
    <n v="127.80851063829788"/>
    <s v="theater"/>
    <s v="plays"/>
    <x v="3206"/>
    <d v="2015-06-16T18:19:19"/>
    <n v="40"/>
  </r>
  <r>
    <x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.13333333333334"/>
    <n v="106.57391304347826"/>
    <s v="theater"/>
    <s v="plays"/>
    <x v="3207"/>
    <d v="2015-11-29T19:01:13"/>
    <n v="37.20401620370103"/>
  </r>
  <r>
    <x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.35142857142858"/>
    <n v="262.11194029850748"/>
    <s v="theater"/>
    <s v="plays"/>
    <x v="3208"/>
    <d v="2015-08-03T15:57:51"/>
    <n v="37.500798611101345"/>
  </r>
  <r>
    <x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.05"/>
    <n v="57.171428571428571"/>
    <s v="theater"/>
    <s v="plays"/>
    <x v="3209"/>
    <d v="2015-06-10T11:06:11"/>
    <n v="31.141539351898246"/>
  </r>
  <r>
    <x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.02222222222223"/>
    <n v="50.20192307692308"/>
    <s v="theater"/>
    <s v="plays"/>
    <x v="3210"/>
    <d v="2016-10-05T13:06:24"/>
    <n v="30"/>
  </r>
  <r>
    <x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.1"/>
    <n v="66.586956521739125"/>
    <s v="theater"/>
    <s v="plays"/>
    <x v="3211"/>
    <d v="2014-11-28T00:03:06"/>
    <n v="32.997847222199198"/>
  </r>
  <r>
    <x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.11000000000001"/>
    <n v="168.25210084033614"/>
    <s v="theater"/>
    <s v="plays"/>
    <x v="3212"/>
    <d v="2015-02-15T23:35:47"/>
    <n v="34.958333333299379"/>
  </r>
  <r>
    <x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0.84"/>
    <n v="256.37288135593218"/>
    <s v="theater"/>
    <s v="plays"/>
    <x v="3213"/>
    <d v="2017-02-06T20:00:04"/>
    <n v="34.041620370400778"/>
  </r>
  <r>
    <x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.42499999999998"/>
    <n v="36.610619469026545"/>
    <s v="theater"/>
    <s v="plays"/>
    <x v="3214"/>
    <d v="2015-05-31T16:43:23"/>
    <n v="35"/>
  </r>
  <r>
    <x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4.8"/>
    <n v="37.142857142857146"/>
    <s v="theater"/>
    <s v="plays"/>
    <x v="3215"/>
    <d v="2015-09-23T13:58:17"/>
    <n v="31.312997685206938"/>
  </r>
  <r>
    <x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09.51612903225806"/>
    <n v="45.878378378378379"/>
    <s v="theater"/>
    <s v="plays"/>
    <x v="3216"/>
    <d v="2015-07-21T20:02:56"/>
    <n v="30"/>
  </r>
  <r>
    <x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.03333333333333"/>
    <n v="141.71296296296296"/>
    <s v="theater"/>
    <s v="plays"/>
    <x v="3217"/>
    <d v="2016-11-23T20:25:13"/>
    <n v="47.357488425899646"/>
  </r>
  <r>
    <x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.35000000000001"/>
    <n v="52.487179487179489"/>
    <s v="theater"/>
    <s v="plays"/>
    <x v="3218"/>
    <d v="2016-05-13T13:25:38"/>
    <n v="21.315532407403225"/>
  </r>
  <r>
    <x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.16666666666667"/>
    <n v="59.523809523809526"/>
    <s v="theater"/>
    <s v="plays"/>
    <x v="3219"/>
    <d v="2015-09-30T14:00:12"/>
    <n v="30"/>
  </r>
  <r>
    <x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s v="theater"/>
    <s v="plays"/>
    <x v="3220"/>
    <d v="2016-12-18T21:10:36"/>
    <n v="30"/>
  </r>
  <r>
    <x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.34285714285714"/>
    <n v="193.62162162162161"/>
    <s v="theater"/>
    <s v="plays"/>
    <x v="3221"/>
    <d v="2015-11-15T17:01:24"/>
    <n v="31.498333333402115"/>
  </r>
  <r>
    <x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7.86500000000001"/>
    <n v="106.79702970297029"/>
    <s v="theater"/>
    <s v="plays"/>
    <x v="3222"/>
    <d v="2014-10-21T06:59:58"/>
    <n v="30.041666666693345"/>
  </r>
  <r>
    <x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09.88461538461539"/>
    <n v="77.21621621621621"/>
    <s v="theater"/>
    <s v="plays"/>
    <x v="341"/>
    <d v="2014-09-16T04:02:06"/>
    <n v="14.997847222206474"/>
  </r>
  <r>
    <x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s v="theater"/>
    <s v="plays"/>
    <x v="3223"/>
    <d v="2016-03-17T22:39:07"/>
    <n v="30"/>
  </r>
  <r>
    <x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.20000000000002"/>
    <n v="50.46153846153846"/>
    <s v="theater"/>
    <s v="plays"/>
    <x v="3224"/>
    <d v="2016-04-03T19:31:57"/>
    <n v="30.352118055503524"/>
  </r>
  <r>
    <x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8.8"/>
    <n v="97.377049180327873"/>
    <s v="theater"/>
    <s v="plays"/>
    <x v="3225"/>
    <d v="2017-01-31T19:19:15"/>
    <n v="30"/>
  </r>
  <r>
    <x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.39275000000001"/>
    <n v="34.91921739130435"/>
    <s v="theater"/>
    <s v="plays"/>
    <x v="3226"/>
    <d v="2016-12-30T18:56:48"/>
    <n v="33.190416666693636"/>
  </r>
  <r>
    <x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.20666666666666"/>
    <n v="85.530386740331494"/>
    <s v="theater"/>
    <s v="plays"/>
    <x v="3227"/>
    <d v="2016-06-01T08:20:51"/>
    <n v="30"/>
  </r>
  <r>
    <x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0.6"/>
    <n v="182.90909090909091"/>
    <s v="theater"/>
    <s v="plays"/>
    <x v="3228"/>
    <d v="2016-11-28T22:00:33"/>
    <n v="30"/>
  </r>
  <r>
    <x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0.78754285714287"/>
    <n v="131.13620817843866"/>
    <s v="theater"/>
    <s v="plays"/>
    <x v="3229"/>
    <d v="2015-09-05T11:23:04"/>
    <n v="23.69162037030037"/>
  </r>
  <r>
    <x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.32142857142857"/>
    <n v="39.810126582278478"/>
    <s v="theater"/>
    <s v="plays"/>
    <x v="3230"/>
    <d v="2015-06-01T12:14:58"/>
    <n v="30"/>
  </r>
  <r>
    <x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5.91914022517912"/>
    <n v="59.701730769230764"/>
    <s v="theater"/>
    <s v="plays"/>
    <x v="3231"/>
    <d v="2015-10-01T02:08:13"/>
    <n v="24.910266203798528"/>
  </r>
  <r>
    <x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0.56666666666668"/>
    <n v="88.735294117647058"/>
    <s v="theater"/>
    <s v="plays"/>
    <x v="3232"/>
    <d v="2017-01-19T16:39:08"/>
    <n v="28.264490740701149"/>
  </r>
  <r>
    <x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.30588235294117"/>
    <n v="58.688622754491021"/>
    <s v="theater"/>
    <s v="plays"/>
    <x v="3233"/>
    <d v="2014-09-11T07:47:50"/>
    <n v="32.966087962900929"/>
  </r>
  <r>
    <x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.30419999999999"/>
    <n v="69.56513661202186"/>
    <s v="theater"/>
    <s v="plays"/>
    <x v="3234"/>
    <d v="2014-08-20T18:08:12"/>
    <n v="30"/>
  </r>
  <r>
    <x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2.83750000000001"/>
    <n v="115.87323943661971"/>
    <s v="theater"/>
    <s v="plays"/>
    <x v="3235"/>
    <d v="2015-09-15T02:19:22"/>
    <n v="23.903217592596775"/>
  </r>
  <r>
    <x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2.9375"/>
    <n v="23.869565217391305"/>
    <s v="theater"/>
    <s v="plays"/>
    <x v="3236"/>
    <d v="2016-11-01T16:39:42"/>
    <n v="30.041666666700621"/>
  </r>
  <r>
    <x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.3047619047619"/>
    <n v="81.125925925925927"/>
    <s v="theater"/>
    <s v="plays"/>
    <x v="3237"/>
    <d v="2015-05-11T14:24:18"/>
    <n v="31.483124999998836"/>
  </r>
  <r>
    <x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.22000000000001"/>
    <n v="57.626943005181346"/>
    <s v="theater"/>
    <s v="plays"/>
    <x v="3238"/>
    <d v="2015-08-14T11:20:00"/>
    <n v="28.693750000005821"/>
  </r>
  <r>
    <x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5.86"/>
    <n v="46.429824561403507"/>
    <s v="theater"/>
    <s v="plays"/>
    <x v="3239"/>
    <d v="2015-06-12T10:25:12"/>
    <n v="30"/>
  </r>
  <r>
    <x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0.79166666666666"/>
    <n v="60.475000000000001"/>
    <s v="theater"/>
    <s v="plays"/>
    <x v="3240"/>
    <d v="2015-03-05T21:19:17"/>
    <n v="29.958333333299379"/>
  </r>
  <r>
    <x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4.92727272727274"/>
    <n v="65.579545454545453"/>
    <s v="theater"/>
    <s v="plays"/>
    <x v="3241"/>
    <d v="2015-05-21T17:55:14"/>
    <n v="30"/>
  </r>
  <r>
    <x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1.55199999999999"/>
    <n v="119.1924882629108"/>
    <s v="theater"/>
    <s v="plays"/>
    <x v="3242"/>
    <d v="2014-10-06T17:48:44"/>
    <n v="30.041666666700621"/>
  </r>
  <r>
    <x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0.73333333333333"/>
    <n v="83.05"/>
    <s v="theater"/>
    <s v="plays"/>
    <x v="3243"/>
    <d v="2015-05-22T17:32:46"/>
    <n v="30"/>
  </r>
  <r>
    <x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7.82222222222221"/>
    <n v="57.52"/>
    <s v="theater"/>
    <s v="plays"/>
    <x v="3244"/>
    <d v="2016-08-08T11:20:40"/>
    <n v="30"/>
  </r>
  <r>
    <x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1.82500000000002"/>
    <n v="177.08695652173913"/>
    <s v="theater"/>
    <s v="plays"/>
    <x v="3245"/>
    <d v="2016-08-20T13:50:28"/>
    <n v="18.57953703700332"/>
  </r>
  <r>
    <x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.25769230769231"/>
    <n v="70.771505376344081"/>
    <s v="theater"/>
    <s v="plays"/>
    <x v="3246"/>
    <d v="2015-02-24T02:03:29"/>
    <n v="29.958333333299379"/>
  </r>
  <r>
    <x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66666666666668"/>
    <s v="theater"/>
    <s v="plays"/>
    <x v="3247"/>
    <d v="2014-09-07T18:26:15"/>
    <n v="30"/>
  </r>
  <r>
    <x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.06"/>
    <n v="72.76136363636364"/>
    <s v="theater"/>
    <s v="plays"/>
    <x v="3248"/>
    <d v="2015-05-20T13:46:17"/>
    <n v="21.59216435180133"/>
  </r>
  <r>
    <x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.29949999999999"/>
    <n v="51.853414634146333"/>
    <s v="theater"/>
    <s v="plays"/>
    <x v="3249"/>
    <d v="2017-01-23T13:25:52"/>
    <n v="30"/>
  </r>
  <r>
    <x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.21428571428571"/>
    <n v="98.2"/>
    <s v="theater"/>
    <s v="plays"/>
    <x v="3250"/>
    <d v="2014-12-09T21:17:41"/>
    <n v="30"/>
  </r>
  <r>
    <x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.16782608695652"/>
    <n v="251.7381443298969"/>
    <s v="theater"/>
    <s v="plays"/>
    <x v="3251"/>
    <d v="2016-09-01T18:15:45"/>
    <n v="29.405034722200071"/>
  </r>
  <r>
    <x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.24000000000001"/>
    <n v="74.821917808219183"/>
    <s v="theater"/>
    <s v="plays"/>
    <x v="3252"/>
    <d v="2015-10-26T16:08:38"/>
    <n v="35.041666666700621"/>
  </r>
  <r>
    <x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.45454545454547"/>
    <n v="67.65306122448979"/>
    <s v="theater"/>
    <s v="plays"/>
    <x v="3253"/>
    <d v="2015-06-16T17:24:36"/>
    <n v="30"/>
  </r>
  <r>
    <x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.04098360655738"/>
    <n v="93.81343283582089"/>
    <s v="theater"/>
    <s v="plays"/>
    <x v="3254"/>
    <d v="2014-11-21T07:34:22"/>
    <n v="30.851134259297396"/>
  </r>
  <r>
    <x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.1664"/>
    <n v="41.237647058823526"/>
    <s v="theater"/>
    <s v="plays"/>
    <x v="3255"/>
    <d v="2015-10-07T12:23:08"/>
    <n v="23.358935185198789"/>
  </r>
  <r>
    <x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1020408163268"/>
    <s v="theater"/>
    <s v="plays"/>
    <x v="3256"/>
    <d v="2015-01-12T19:12:18"/>
    <n v="16.116458333402989"/>
  </r>
  <r>
    <x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85714285714292"/>
    <s v="theater"/>
    <s v="plays"/>
    <x v="3257"/>
    <d v="2015-11-03T17:05:15"/>
    <n v="29.996354166600213"/>
  </r>
  <r>
    <x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.28333333333333"/>
    <n v="48.325153374233132"/>
    <s v="theater"/>
    <s v="plays"/>
    <x v="3258"/>
    <d v="2015-05-12T12:52:02"/>
    <n v="31.338865740697656"/>
  </r>
  <r>
    <x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.1"/>
    <n v="53.177083333333336"/>
    <s v="theater"/>
    <s v="plays"/>
    <x v="3259"/>
    <d v="2015-06-17T18:11:00"/>
    <n v="30"/>
  </r>
  <r>
    <x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2380952380949"/>
    <s v="theater"/>
    <s v="plays"/>
    <x v="3260"/>
    <d v="2016-08-08T21:42:08"/>
    <n v="16"/>
  </r>
  <r>
    <x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1.49999999999999"/>
    <n v="116"/>
    <s v="theater"/>
    <s v="plays"/>
    <x v="3261"/>
    <d v="2015-05-13T09:29:57"/>
    <n v="34.062534722201235"/>
  </r>
  <r>
    <x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1.66666666666666"/>
    <n v="61"/>
    <s v="theater"/>
    <s v="plays"/>
    <x v="3262"/>
    <d v="2015-06-12T12:47:45"/>
    <n v="30"/>
  </r>
  <r>
    <x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35294117647058"/>
    <s v="theater"/>
    <s v="plays"/>
    <x v="3263"/>
    <d v="2014-10-03T10:29:35"/>
    <n v="30.041666666700621"/>
  </r>
  <r>
    <x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.43"/>
    <n v="106.50344827586207"/>
    <s v="theater"/>
    <s v="plays"/>
    <x v="3264"/>
    <d v="2015-10-07T12:00:09"/>
    <n v="30.041666666598758"/>
  </r>
  <r>
    <x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.4"/>
    <n v="204.57142857142858"/>
    <s v="theater"/>
    <s v="plays"/>
    <x v="3265"/>
    <d v="2016-08-29T19:14:02"/>
    <n v="15.990254629701667"/>
  </r>
  <r>
    <x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.32258064516128"/>
    <n v="54.912587412587413"/>
    <s v="theater"/>
    <s v="plays"/>
    <x v="3266"/>
    <d v="2016-01-31T16:54:32"/>
    <n v="44.17046296299668"/>
  </r>
  <r>
    <x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.27777777777777"/>
    <n v="150.41666666666666"/>
    <s v="theater"/>
    <s v="plays"/>
    <x v="3267"/>
    <d v="2015-01-13T21:07:51"/>
    <n v="26.307048611197388"/>
  </r>
  <r>
    <x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6.84444444444443"/>
    <n v="52.58"/>
    <s v="theater"/>
    <s v="plays"/>
    <x v="3268"/>
    <d v="2016-02-26T22:47:59"/>
    <n v="34.215983796304499"/>
  </r>
  <r>
    <x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8.60000000000001"/>
    <n v="54.3"/>
    <s v="theater"/>
    <s v="plays"/>
    <x v="3269"/>
    <d v="2014-10-19T16:23:26"/>
    <n v="30.041666666700621"/>
  </r>
  <r>
    <x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.4"/>
    <n v="76.029411764705884"/>
    <s v="theater"/>
    <s v="plays"/>
    <x v="3270"/>
    <d v="2015-04-30T20:21:43"/>
    <n v="30"/>
  </r>
  <r>
    <x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.27586206896552"/>
    <n v="105.2063492063492"/>
    <s v="theater"/>
    <s v="plays"/>
    <x v="3271"/>
    <d v="2016-03-02T02:27:39"/>
    <n v="29.958333333299379"/>
  </r>
  <r>
    <x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66666666666671"/>
    <s v="theater"/>
    <s v="plays"/>
    <x v="3272"/>
    <d v="2015-04-27T18:09:58"/>
    <n v="34.451412037000409"/>
  </r>
  <r>
    <x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1.6"/>
    <n v="129.36170212765958"/>
    <s v="theater"/>
    <s v="plays"/>
    <x v="3273"/>
    <d v="2015-08-03T00:28:25"/>
    <n v="30"/>
  </r>
  <r>
    <x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2.6467741935484"/>
    <n v="134.26371308016877"/>
    <s v="theater"/>
    <s v="plays"/>
    <x v="3274"/>
    <d v="2016-03-16T04:39:48"/>
    <n v="44"/>
  </r>
  <r>
    <x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4.75000000000001"/>
    <n v="17.829787234042552"/>
    <s v="theater"/>
    <s v="plays"/>
    <x v="3275"/>
    <d v="2016-01-10T17:51:38"/>
    <n v="31.130810185197333"/>
  </r>
  <r>
    <x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1.6"/>
    <n v="203.2"/>
    <s v="theater"/>
    <s v="plays"/>
    <x v="3276"/>
    <d v="2016-01-11T21:14:13"/>
    <n v="17.364432870497694"/>
  </r>
  <r>
    <x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.10242048409683"/>
    <n v="69.18518518518519"/>
    <s v="theater"/>
    <s v="plays"/>
    <x v="3277"/>
    <d v="2017-01-27T22:37:06"/>
    <n v="31.265902777697193"/>
  </r>
  <r>
    <x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1.76666666666667"/>
    <n v="125.12295081967213"/>
    <s v="theater"/>
    <s v="plays"/>
    <x v="3278"/>
    <d v="2016-07-16T20:09:42"/>
    <n v="30"/>
  </r>
  <r>
    <x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29411764705884"/>
    <s v="theater"/>
    <s v="plays"/>
    <x v="3279"/>
    <d v="2015-11-03T18:00:28"/>
    <n v="25"/>
  </r>
  <r>
    <x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.26489999999998"/>
    <n v="48.437149758454105"/>
    <s v="theater"/>
    <s v="plays"/>
    <x v="3280"/>
    <d v="2016-05-15T18:35:15"/>
    <n v="36.183854166600213"/>
  </r>
  <r>
    <x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.04200000000003"/>
    <n v="26.608400000000003"/>
    <s v="theater"/>
    <s v="plays"/>
    <x v="3281"/>
    <d v="2017-01-23T08:50:02"/>
    <n v="28"/>
  </r>
  <r>
    <x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.2"/>
    <n v="33.666666666666664"/>
    <s v="theater"/>
    <s v="plays"/>
    <x v="3282"/>
    <d v="2017-02-09T12:21:31"/>
    <n v="30"/>
  </r>
  <r>
    <x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3.99999999999999"/>
    <n v="40.714285714285715"/>
    <s v="theater"/>
    <s v="plays"/>
    <x v="3283"/>
    <d v="2015-08-16T16:51:40"/>
    <n v="31.463425925903721"/>
  </r>
  <r>
    <x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.13861386138615"/>
    <n v="19.266666666666666"/>
    <s v="theater"/>
    <s v="plays"/>
    <x v="3284"/>
    <d v="2015-10-05T18:29:08"/>
    <n v="60.041666666598758"/>
  </r>
  <r>
    <x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.44444444444446"/>
    <n v="84.285714285714292"/>
    <s v="theater"/>
    <s v="plays"/>
    <x v="3285"/>
    <d v="2017-02-02T10:12:32"/>
    <n v="30"/>
  </r>
  <r>
    <x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.33333333333333"/>
    <n v="29.583333333333332"/>
    <s v="theater"/>
    <s v="plays"/>
    <x v="3286"/>
    <d v="2015-05-17T12:59:14"/>
    <n v="30"/>
  </r>
  <r>
    <x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2.85857142857142"/>
    <n v="26.667037037037037"/>
    <s v="theater"/>
    <s v="plays"/>
    <x v="3287"/>
    <d v="2016-08-27T10:37:09"/>
    <n v="30"/>
  </r>
  <r>
    <x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.06666666666666"/>
    <n v="45.978723404255319"/>
    <s v="theater"/>
    <s v="plays"/>
    <x v="3288"/>
    <d v="2015-11-01T18:09:32"/>
    <n v="21.160046296303335"/>
  </r>
  <r>
    <x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.07272727272726"/>
    <n v="125.09090909090909"/>
    <s v="theater"/>
    <s v="plays"/>
    <x v="3289"/>
    <d v="2015-07-08T18:30:56"/>
    <n v="19.186157407406427"/>
  </r>
  <r>
    <x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1.73"/>
    <n v="141.29166666666666"/>
    <s v="theater"/>
    <s v="plays"/>
    <x v="3290"/>
    <d v="2015-08-23T22:59:28"/>
    <n v="20.042037036997499"/>
  </r>
  <r>
    <x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.19999999999999"/>
    <n v="55.333333333333336"/>
    <s v="theater"/>
    <s v="plays"/>
    <x v="3291"/>
    <d v="2015-09-14T22:01:03"/>
    <n v="30"/>
  </r>
  <r>
    <x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.16666666666666"/>
    <n v="46.420454545454547"/>
    <s v="theater"/>
    <s v="plays"/>
    <x v="3292"/>
    <d v="2015-04-08T17:51:02"/>
    <n v="21"/>
  </r>
  <r>
    <x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.46666666666667"/>
    <n v="57.2"/>
    <s v="theater"/>
    <s v="plays"/>
    <x v="3293"/>
    <d v="2016-06-17T17:39:36"/>
    <n v="44.555138888899819"/>
  </r>
  <r>
    <x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.39285714285715"/>
    <n v="173.7"/>
    <s v="theater"/>
    <s v="plays"/>
    <x v="3294"/>
    <d v="2016-11-07T08:26:16"/>
    <n v="30"/>
  </r>
  <r>
    <x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5.88888888888889"/>
    <n v="59.6"/>
    <s v="theater"/>
    <s v="plays"/>
    <x v="3295"/>
    <d v="2015-02-21T15:38:04"/>
    <n v="34.958333333299379"/>
  </r>
  <r>
    <x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4.51666666666665"/>
    <n v="89.585714285714289"/>
    <s v="theater"/>
    <s v="plays"/>
    <x v="3296"/>
    <d v="2016-11-22T14:59:12"/>
    <n v="30"/>
  </r>
  <r>
    <x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.02500000000001"/>
    <n v="204.05"/>
    <s v="theater"/>
    <s v="plays"/>
    <x v="3297"/>
    <d v="2015-07-01T20:32:28"/>
    <n v="30"/>
  </r>
  <r>
    <x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.33333333333334"/>
    <n v="48.703703703703702"/>
    <s v="theater"/>
    <s v="plays"/>
    <x v="3298"/>
    <d v="2016-05-03T05:15:42"/>
    <n v="37.905763888898946"/>
  </r>
  <r>
    <x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6.67999999999999"/>
    <n v="53.339999999999996"/>
    <s v="theater"/>
    <s v="plays"/>
    <x v="3299"/>
    <d v="2016-04-15T01:22:19"/>
    <n v="30"/>
  </r>
  <r>
    <x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.28571428571429"/>
    <n v="75.087719298245617"/>
    <s v="theater"/>
    <s v="plays"/>
    <x v="3300"/>
    <d v="2016-03-23T21:02:45"/>
    <n v="21"/>
  </r>
  <r>
    <x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.42857142857144"/>
    <n v="18"/>
    <s v="theater"/>
    <s v="plays"/>
    <x v="3301"/>
    <d v="2016-09-15T15:36:18"/>
    <n v="31"/>
  </r>
  <r>
    <x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.07692307692308"/>
    <n v="209.83870967741936"/>
    <s v="theater"/>
    <s v="plays"/>
    <x v="3302"/>
    <d v="2015-09-06T22:17:05"/>
    <n v="30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09.84"/>
    <n v="61.022222222222226"/>
    <s v="theater"/>
    <s v="plays"/>
    <x v="3303"/>
    <d v="2015-09-17T07:00:10"/>
    <n v="30"/>
  </r>
  <r>
    <x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.03999999999999"/>
    <n v="61"/>
    <s v="theater"/>
    <s v="plays"/>
    <x v="3304"/>
    <d v="2016-10-21T19:25:46"/>
    <n v="21.107106481504161"/>
  </r>
  <r>
    <x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.05000000000001"/>
    <n v="80.034482758620683"/>
    <s v="theater"/>
    <s v="plays"/>
    <x v="3305"/>
    <d v="2016-01-13T05:51:57"/>
    <n v="13.797256944497349"/>
  </r>
  <r>
    <x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0.75"/>
    <n v="29.068965517241381"/>
    <s v="theater"/>
    <s v="plays"/>
    <x v="3306"/>
    <d v="2015-04-11T06:25:11"/>
    <n v="27.569317129695264"/>
  </r>
  <r>
    <x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.00000000000001"/>
    <n v="49.438202247191015"/>
    <s v="theater"/>
    <s v="plays"/>
    <x v="3307"/>
    <d v="2016-04-06T07:17:21"/>
    <n v="30"/>
  </r>
  <r>
    <x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.08673425918037"/>
    <n v="93.977440000000001"/>
    <s v="theater"/>
    <s v="plays"/>
    <x v="3308"/>
    <d v="2014-07-06T20:54:35"/>
    <n v="32.707928240801266"/>
  </r>
  <r>
    <x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.19047619047619"/>
    <n v="61.944444444444443"/>
    <s v="theater"/>
    <s v="plays"/>
    <x v="3309"/>
    <d v="2016-05-09T00:57:04"/>
    <n v="30"/>
  </r>
  <r>
    <x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5.6"/>
    <n v="78.5"/>
    <s v="theater"/>
    <s v="plays"/>
    <x v="3310"/>
    <d v="2016-03-02T07:14:53"/>
    <n v="39.80216435190232"/>
  </r>
  <r>
    <x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s v="theater"/>
    <s v="plays"/>
    <x v="3311"/>
    <d v="2014-12-17T14:03:06"/>
    <n v="45"/>
  </r>
  <r>
    <x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4736842105263"/>
    <s v="theater"/>
    <s v="plays"/>
    <x v="3312"/>
    <d v="2016-05-23T01:05:57"/>
    <n v="30"/>
  </r>
  <r>
    <x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.4"/>
    <n v="35.799999999999997"/>
    <s v="theater"/>
    <s v="plays"/>
    <x v="3313"/>
    <d v="2014-10-02T02:24:25"/>
    <n v="14.065682870299497"/>
  </r>
  <r>
    <x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1.51515151515152"/>
    <n v="145.65217391304347"/>
    <s v="theater"/>
    <s v="plays"/>
    <x v="3314"/>
    <d v="2016-05-31T00:14:56"/>
    <n v="22.152824074000819"/>
  </r>
  <r>
    <x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5.89999999999999"/>
    <n v="25.693877551020407"/>
    <s v="theater"/>
    <s v="plays"/>
    <x v="3315"/>
    <d v="2016-08-26T08:46:48"/>
    <n v="30"/>
  </r>
  <r>
    <x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1.66666666666666"/>
    <n v="152.5"/>
    <s v="theater"/>
    <s v="plays"/>
    <x v="3316"/>
    <d v="2016-05-22T13:59:50"/>
    <n v="14"/>
  </r>
  <r>
    <x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2.5"/>
    <n v="30"/>
    <s v="theater"/>
    <s v="plays"/>
    <x v="3317"/>
    <d v="2015-03-01T18:51:17"/>
    <n v="34.958333333299379"/>
  </r>
  <r>
    <x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.375"/>
    <n v="142.28070175438597"/>
    <s v="theater"/>
    <s v="plays"/>
    <x v="3318"/>
    <d v="2015-02-06T17:08:25"/>
    <n v="29.958333333401242"/>
  </r>
  <r>
    <x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.25"/>
    <n v="24.545454545454547"/>
    <s v="theater"/>
    <s v="plays"/>
    <x v="3319"/>
    <d v="2016-04-08T08:59:26"/>
    <n v="30"/>
  </r>
  <r>
    <x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.38888888888889"/>
    <n v="292.77777777777777"/>
    <s v="theater"/>
    <s v="plays"/>
    <x v="3320"/>
    <d v="2014-07-02T13:48:03"/>
    <n v="2.4666319445022964"/>
  </r>
  <r>
    <x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6.8"/>
    <n v="44.92307692307692"/>
    <s v="theater"/>
    <s v="plays"/>
    <x v="3321"/>
    <d v="2014-07-17T07:45:08"/>
    <n v="10.635324073999072"/>
  </r>
  <r>
    <x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.26666666666667"/>
    <n v="23.10144927536232"/>
    <s v="theater"/>
    <s v="plays"/>
    <x v="3322"/>
    <d v="2015-03-02T21:17:48"/>
    <n v="29.958333333299379"/>
  </r>
  <r>
    <x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4.52"/>
    <n v="80.400000000000006"/>
    <s v="theater"/>
    <s v="plays"/>
    <x v="3323"/>
    <d v="2015-09-01T16:44:46"/>
    <n v="35"/>
  </r>
  <r>
    <x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89156626506028"/>
    <s v="theater"/>
    <s v="plays"/>
    <x v="3324"/>
    <d v="2014-06-19T20:38:50"/>
    <n v="30"/>
  </r>
  <r>
    <x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4.57142857142858"/>
    <n v="32.972972972972975"/>
    <s v="theater"/>
    <s v="plays"/>
    <x v="3325"/>
    <d v="2015-05-24T16:14:40"/>
    <n v="22"/>
  </r>
  <r>
    <x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8.62051149573753"/>
    <n v="116.65217391304348"/>
    <s v="theater"/>
    <s v="plays"/>
    <x v="3326"/>
    <d v="2015-06-30T12:30:22"/>
    <n v="30"/>
  </r>
  <r>
    <x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.32000000000001"/>
    <n v="79.61904761904762"/>
    <s v="theater"/>
    <s v="plays"/>
    <x v="3327"/>
    <d v="2014-07-07T16:10:46"/>
    <n v="27.284189814796264"/>
  </r>
  <r>
    <x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77777777777779"/>
    <s v="theater"/>
    <s v="plays"/>
    <x v="3328"/>
    <d v="2016-03-08T09:34:06"/>
    <n v="27.958333333204791"/>
  </r>
  <r>
    <x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.2"/>
    <n v="81.029411764705884"/>
    <s v="theater"/>
    <s v="plays"/>
    <x v="3329"/>
    <d v="2014-09-19T06:46:07"/>
    <n v="21.592974537001282"/>
  </r>
  <r>
    <x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.18"/>
    <n v="136.84821428571428"/>
    <s v="theater"/>
    <s v="plays"/>
    <x v="3330"/>
    <d v="2017-02-03T13:48:00"/>
    <n v="21"/>
  </r>
  <r>
    <x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.35000000000001"/>
    <n v="177.61702127659575"/>
    <s v="theater"/>
    <s v="plays"/>
    <x v="3331"/>
    <d v="2016-06-28T15:58:38"/>
    <n v="30"/>
  </r>
  <r>
    <x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.16666666666666"/>
    <n v="109.07894736842105"/>
    <s v="theater"/>
    <s v="plays"/>
    <x v="3332"/>
    <d v="2016-11-11T23:22:34"/>
    <n v="25"/>
  </r>
  <r>
    <x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285714285714"/>
    <s v="theater"/>
    <s v="plays"/>
    <x v="3333"/>
    <d v="2016-05-20T19:10:21"/>
    <n v="22.90947916659934"/>
  </r>
  <r>
    <x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1.66666666666666"/>
    <n v="78.205128205128204"/>
    <s v="theater"/>
    <s v="plays"/>
    <x v="3334"/>
    <d v="2015-02-27T07:06:50"/>
    <n v="32.911226851902029"/>
  </r>
  <r>
    <x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.42857142857142"/>
    <n v="52.173913043478258"/>
    <s v="theater"/>
    <s v="plays"/>
    <x v="3335"/>
    <d v="2016-03-23T21:59:44"/>
    <n v="20.63768518519646"/>
  </r>
  <r>
    <x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.44444444444444"/>
    <n v="114.125"/>
    <s v="theater"/>
    <s v="plays"/>
    <x v="3336"/>
    <d v="2014-07-31T04:48:13"/>
    <n v="30"/>
  </r>
  <r>
    <x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s v="theater"/>
    <s v="plays"/>
    <x v="3337"/>
    <d v="2015-02-18T02:32:48"/>
    <n v="58.91958333329967"/>
  </r>
  <r>
    <x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.00000000000001"/>
    <n v="91.666666666666671"/>
    <s v="theater"/>
    <s v="plays"/>
    <x v="3338"/>
    <d v="2015-02-19T00:35:10"/>
    <n v="7"/>
  </r>
  <r>
    <x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.44999999999999"/>
    <n v="108.59090909090909"/>
    <s v="theater"/>
    <s v="plays"/>
    <x v="3339"/>
    <d v="2016-04-24T13:14:14"/>
    <n v="14.323449074101518"/>
  </r>
  <r>
    <x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.2909090909091"/>
    <n v="69.822784810126578"/>
    <s v="theater"/>
    <s v="plays"/>
    <x v="3340"/>
    <d v="2016-04-06T13:24:40"/>
    <n v="23.607175925899355"/>
  </r>
  <r>
    <x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.4"/>
    <n v="109.57142857142857"/>
    <s v="theater"/>
    <s v="plays"/>
    <x v="3341"/>
    <d v="2016-05-23T02:39:32"/>
    <n v="21.597546296296059"/>
  </r>
  <r>
    <x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.42857142857143"/>
    <n v="71.666666666666671"/>
    <s v="theater"/>
    <s v="plays"/>
    <x v="3342"/>
    <d v="2015-10-25T16:50:11"/>
    <n v="35.256817129600677"/>
  </r>
  <r>
    <x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.1"/>
    <n v="93.611111111111114"/>
    <s v="theater"/>
    <s v="plays"/>
    <x v="3343"/>
    <d v="2014-06-16T09:29:25"/>
    <n v="37.062905092599976"/>
  </r>
  <r>
    <x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7.52"/>
    <n v="76.8"/>
    <s v="theater"/>
    <s v="plays"/>
    <x v="3344"/>
    <d v="2016-05-05T23:49:38"/>
    <n v="56.965532407397404"/>
  </r>
  <r>
    <x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5454545454547"/>
    <s v="theater"/>
    <s v="plays"/>
    <x v="3345"/>
    <d v="2016-04-19T10:22:30"/>
    <n v="13.526041666598758"/>
  </r>
  <r>
    <x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1.93333333333334"/>
    <n v="55.6"/>
    <s v="theater"/>
    <s v="plays"/>
    <x v="3346"/>
    <d v="2015-09-23T17:26:46"/>
    <n v="35.440439814796264"/>
  </r>
  <r>
    <x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.28571428571429"/>
    <n v="147.33333333333334"/>
    <s v="theater"/>
    <s v="plays"/>
    <x v="3347"/>
    <d v="2016-04-29T14:52:07"/>
    <n v="10.850613425900519"/>
  </r>
  <r>
    <x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.4"/>
    <n v="56.333333333333336"/>
    <s v="theater"/>
    <s v="plays"/>
    <x v="3348"/>
    <d v="2016-06-15T19:34:32"/>
    <n v="30"/>
  </r>
  <r>
    <x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047619047619"/>
    <s v="theater"/>
    <s v="plays"/>
    <x v="3349"/>
    <d v="2014-07-02T10:01:50"/>
    <n v="30"/>
  </r>
  <r>
    <x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2.99000000000001"/>
    <n v="63.574074074074076"/>
    <s v="theater"/>
    <s v="plays"/>
    <x v="3350"/>
    <d v="2014-10-20T07:27:59"/>
    <n v="30.041666666700621"/>
  </r>
  <r>
    <x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.25"/>
    <n v="184.78260869565219"/>
    <s v="theater"/>
    <s v="plays"/>
    <x v="3351"/>
    <d v="2017-01-11T01:22:14"/>
    <n v="45"/>
  </r>
  <r>
    <x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.37777777777779"/>
    <n v="126.72222222222223"/>
    <s v="theater"/>
    <s v="plays"/>
    <x v="3352"/>
    <d v="2016-11-23T01:59:03"/>
    <n v="21.58329861110542"/>
  </r>
  <r>
    <x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.46000000000001"/>
    <n v="83.42647058823529"/>
    <s v="theater"/>
    <s v="plays"/>
    <x v="3353"/>
    <d v="2014-08-15T00:36:30"/>
    <n v="17.640625"/>
  </r>
  <r>
    <x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.00000000000003"/>
    <n v="54.5"/>
    <s v="theater"/>
    <s v="plays"/>
    <x v="3354"/>
    <d v="2015-02-21T02:11:57"/>
    <n v="14.113229166701785"/>
  </r>
  <r>
    <x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.41935483870968"/>
    <n v="302.30769230769232"/>
    <s v="theater"/>
    <s v="plays"/>
    <x v="3355"/>
    <d v="2014-07-31T18:30:45"/>
    <n v="18.89531249999709"/>
  </r>
  <r>
    <x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5.93333333333332"/>
    <n v="44.138888888888886"/>
    <s v="theater"/>
    <s v="plays"/>
    <x v="3266"/>
    <d v="2016-02-22T23:27:29"/>
    <n v="21.897581018500205"/>
  </r>
  <r>
    <x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6666666666663"/>
    <s v="theater"/>
    <s v="plays"/>
    <x v="3356"/>
    <d v="2015-11-13T02:26:32"/>
    <n v="30"/>
  </r>
  <r>
    <x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88888888888886"/>
    <s v="theater"/>
    <s v="plays"/>
    <x v="3357"/>
    <d v="2015-04-13T01:37:17"/>
    <n v="30"/>
  </r>
  <r>
    <x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8.66666666666667"/>
    <n v="29.666666666666668"/>
    <s v="theater"/>
    <s v="plays"/>
    <x v="3358"/>
    <d v="2015-07-07T22:24:54"/>
    <n v="25"/>
  </r>
  <r>
    <x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4.60000000000001"/>
    <n v="45.478260869565219"/>
    <s v="theater"/>
    <s v="plays"/>
    <x v="3359"/>
    <d v="2014-11-26T04:47:39"/>
    <n v="36.00857638890011"/>
  </r>
  <r>
    <x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3.89999999999999"/>
    <n v="96.203703703703709"/>
    <s v="theater"/>
    <s v="plays"/>
    <x v="3360"/>
    <d v="2016-11-16T00:59:40"/>
    <n v="60"/>
  </r>
  <r>
    <x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7.73333333333333"/>
    <n v="67.92307692307692"/>
    <s v="theater"/>
    <s v="plays"/>
    <x v="3361"/>
    <d v="2016-11-16T08:01:25"/>
    <n v="30.999016203699284"/>
  </r>
  <r>
    <x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8.5"/>
    <n v="30.777777777777779"/>
    <s v="theater"/>
    <s v="plays"/>
    <x v="3362"/>
    <d v="2015-11-04T20:59:25"/>
    <n v="28"/>
  </r>
  <r>
    <x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3.49999999999999"/>
    <n v="38.333333333333336"/>
    <s v="theater"/>
    <s v="plays"/>
    <x v="2835"/>
    <d v="2014-08-04T13:09:16"/>
    <n v="20.659537037106929"/>
  </r>
  <r>
    <x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.25"/>
    <n v="66.833333333333329"/>
    <s v="theater"/>
    <s v="plays"/>
    <x v="3363"/>
    <d v="2015-06-24T20:30:40"/>
    <n v="23.812037037103437"/>
  </r>
  <r>
    <x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6.57142857142856"/>
    <n v="71.730769230769226"/>
    <s v="theater"/>
    <s v="plays"/>
    <x v="3364"/>
    <d v="2015-09-28T17:33:36"/>
    <n v="30"/>
  </r>
  <r>
    <x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058823529412"/>
    <s v="theater"/>
    <s v="plays"/>
    <x v="3365"/>
    <d v="2014-05-06T14:39:33"/>
    <n v="12"/>
  </r>
  <r>
    <x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.01249999999999"/>
    <n v="421.10526315789474"/>
    <s v="theater"/>
    <s v="plays"/>
    <x v="3366"/>
    <d v="2015-02-24T16:49:54"/>
    <n v="59.958333333401242"/>
  </r>
  <r>
    <x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.05"/>
    <n v="104.98701298701299"/>
    <s v="theater"/>
    <s v="plays"/>
    <x v="3367"/>
    <d v="2015-02-18T17:34:59"/>
    <n v="29.972928240800684"/>
  </r>
  <r>
    <x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7.63636363636364"/>
    <n v="28.19047619047619"/>
    <s v="theater"/>
    <s v="plays"/>
    <x v="3368"/>
    <d v="2014-08-07T08:31:46"/>
    <n v="24.191828703704232"/>
  </r>
  <r>
    <x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3.64999999999999"/>
    <n v="54.55263157894737"/>
    <s v="theater"/>
    <s v="plays"/>
    <x v="3369"/>
    <d v="2015-08-09T12:20:00"/>
    <n v="17.444444444401597"/>
  </r>
  <r>
    <x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.43333333333334"/>
    <n v="111.89285714285714"/>
    <s v="theater"/>
    <s v="plays"/>
    <x v="3370"/>
    <d v="2014-10-25T22:52:58"/>
    <n v="35.041666666598758"/>
  </r>
  <r>
    <x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.25"/>
    <n v="85.208333333333329"/>
    <s v="theater"/>
    <s v="plays"/>
    <x v="3371"/>
    <d v="2015-02-09T04:26:23"/>
    <n v="29.958333333401242"/>
  </r>
  <r>
    <x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0.74285714285713"/>
    <n v="76.652173913043484"/>
    <s v="theater"/>
    <s v="plays"/>
    <x v="3372"/>
    <d v="2016-07-08T10:20:56"/>
    <n v="24.52643518520199"/>
  </r>
  <r>
    <x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1.71428571428572"/>
    <n v="65.166666666666671"/>
    <s v="theater"/>
    <s v="plays"/>
    <x v="3373"/>
    <d v="2016-06-03T18:47:00"/>
    <n v="20"/>
  </r>
  <r>
    <x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.01100000000001"/>
    <n v="93.760312499999998"/>
    <s v="theater"/>
    <s v="plays"/>
    <x v="3374"/>
    <d v="2015-10-15T02:06:08"/>
    <n v="37.03740740739886"/>
  </r>
  <r>
    <x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333333333334"/>
    <s v="theater"/>
    <s v="plays"/>
    <x v="3375"/>
    <d v="2014-11-10T20:49:12"/>
    <n v="30"/>
  </r>
  <r>
    <x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19512195121951"/>
    <s v="theater"/>
    <s v="plays"/>
    <x v="3376"/>
    <d v="2014-11-03T15:28:26"/>
    <n v="30"/>
  </r>
  <r>
    <x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6.86666666666667"/>
    <n v="100.17142857142858"/>
    <s v="theater"/>
    <s v="plays"/>
    <x v="3377"/>
    <d v="2014-11-04T18:18:08"/>
    <n v="40"/>
  </r>
  <r>
    <x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3.8"/>
    <n v="34.6"/>
    <s v="theater"/>
    <s v="plays"/>
    <x v="3378"/>
    <d v="2015-05-19T11:04:01"/>
    <n v="30"/>
  </r>
  <r>
    <x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4.5"/>
    <n v="184.67741935483872"/>
    <s v="theater"/>
    <s v="plays"/>
    <x v="3379"/>
    <d v="2016-05-04T13:31:22"/>
    <n v="30"/>
  </r>
  <r>
    <x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.4"/>
    <n v="69.818181818181813"/>
    <s v="theater"/>
    <s v="plays"/>
    <x v="3380"/>
    <d v="2014-06-25T18:35:45"/>
    <n v="15"/>
  </r>
  <r>
    <x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4444444444443"/>
    <s v="theater"/>
    <s v="plays"/>
    <x v="3381"/>
    <d v="2014-07-10T13:05:48"/>
    <n v="29.390416666698002"/>
  </r>
  <r>
    <x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66666666666664"/>
    <s v="theater"/>
    <s v="plays"/>
    <x v="3382"/>
    <d v="2016-03-17T20:17:35"/>
    <n v="50"/>
  </r>
  <r>
    <x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5.80000000000001"/>
    <n v="36.06818181818182"/>
    <s v="theater"/>
    <s v="plays"/>
    <x v="3383"/>
    <d v="2014-10-11T22:07:10"/>
    <n v="25.110300925902266"/>
  </r>
  <r>
    <x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.36363636363635"/>
    <n v="29"/>
    <s v="theater"/>
    <s v="plays"/>
    <x v="3384"/>
    <d v="2014-06-27T14:17:25"/>
    <n v="30"/>
  </r>
  <r>
    <x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0526315789473"/>
    <s v="theater"/>
    <s v="plays"/>
    <x v="3385"/>
    <d v="2015-05-16T17:05:44"/>
    <n v="14.044629629599513"/>
  </r>
  <r>
    <x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.33333333333333"/>
    <n v="55.892857142857146"/>
    <s v="theater"/>
    <s v="plays"/>
    <x v="2806"/>
    <d v="2014-05-05T10:43:09"/>
    <n v="26.719340277799347"/>
  </r>
  <r>
    <x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.00000000000001"/>
    <n v="11.666666666666666"/>
    <s v="theater"/>
    <s v="plays"/>
    <x v="3386"/>
    <d v="2016-01-09T11:28:49"/>
    <n v="40.43832175929856"/>
  </r>
  <r>
    <x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.07499999999999"/>
    <n v="68.353846153846149"/>
    <s v="theater"/>
    <s v="plays"/>
    <x v="3387"/>
    <d v="2014-10-29T18:02:56"/>
    <n v="22.956296296302753"/>
  </r>
  <r>
    <x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3.75000000000001"/>
    <n v="27.065217391304348"/>
    <s v="theater"/>
    <s v="plays"/>
    <x v="3388"/>
    <d v="2015-01-22T22:05:25"/>
    <n v="30"/>
  </r>
  <r>
    <x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.41"/>
    <n v="118.12941176470588"/>
    <s v="theater"/>
    <s v="plays"/>
    <x v="3389"/>
    <d v="2014-07-14T22:53:34"/>
    <n v="45"/>
  </r>
  <r>
    <x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1.86206896551724"/>
    <n v="44.757575757575758"/>
    <s v="theater"/>
    <s v="plays"/>
    <x v="3390"/>
    <d v="2015-07-08T17:22:26"/>
    <n v="30"/>
  </r>
  <r>
    <x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09.76666666666665"/>
    <n v="99.787878787878782"/>
    <s v="theater"/>
    <s v="plays"/>
    <x v="3391"/>
    <d v="2015-10-13T14:50:43"/>
    <n v="29.48630787039292"/>
  </r>
  <r>
    <x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4705882352941"/>
    <s v="theater"/>
    <s v="plays"/>
    <x v="3392"/>
    <d v="2015-05-26T11:05:24"/>
    <n v="30"/>
  </r>
  <r>
    <x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333333333334"/>
    <s v="theater"/>
    <s v="plays"/>
    <x v="3393"/>
    <d v="2015-05-28T12:05:02"/>
    <n v="20"/>
  </r>
  <r>
    <x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7.57142857142856"/>
    <n v="28.323529411764707"/>
    <s v="theater"/>
    <s v="plays"/>
    <x v="3394"/>
    <d v="2016-02-10T00:24:46"/>
    <n v="20.982106481496885"/>
  </r>
  <r>
    <x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.31000000000002"/>
    <n v="110.23076923076923"/>
    <s v="theater"/>
    <s v="plays"/>
    <x v="3395"/>
    <d v="2014-06-01T11:49:36"/>
    <n v="45"/>
  </r>
  <r>
    <x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.1"/>
    <n v="31.970149253731343"/>
    <s v="theater"/>
    <s v="plays"/>
    <x v="3396"/>
    <d v="2014-06-06T10:08:09"/>
    <n v="30"/>
  </r>
  <r>
    <x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1111111111114"/>
    <s v="theater"/>
    <s v="plays"/>
    <x v="3397"/>
    <d v="2014-06-18T23:48:24"/>
    <n v="30"/>
  </r>
  <r>
    <x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3.6"/>
    <n v="29.428571428571427"/>
    <s v="theater"/>
    <s v="plays"/>
    <x v="3398"/>
    <d v="2016-06-23T19:32:38"/>
    <n v="38.059282407397404"/>
  </r>
  <r>
    <x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8.5"/>
    <n v="81.375"/>
    <s v="theater"/>
    <s v="plays"/>
    <x v="3399"/>
    <d v="2016-05-10T00:59:50"/>
    <n v="27.250115740804176"/>
  </r>
  <r>
    <x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3.56666666666668"/>
    <n v="199.16666666666666"/>
    <s v="theater"/>
    <s v="plays"/>
    <x v="3400"/>
    <d v="2015-09-18T00:32:52"/>
    <n v="20"/>
  </r>
  <r>
    <x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461538461539"/>
    <s v="theater"/>
    <s v="plays"/>
    <x v="3401"/>
    <d v="2014-08-28T23:01:02"/>
    <n v="30"/>
  </r>
  <r>
    <x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28571428571431"/>
    <s v="theater"/>
    <s v="plays"/>
    <x v="3402"/>
    <d v="2015-02-18T17:35:38"/>
    <n v="9.4745601852046093"/>
  </r>
  <r>
    <x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3.49999999999999"/>
    <n v="70.568181818181813"/>
    <s v="theater"/>
    <s v="plays"/>
    <x v="3403"/>
    <d v="2016-11-01T19:58:45"/>
    <n v="29.500173611100763"/>
  </r>
  <r>
    <x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2222222222221"/>
    <s v="theater"/>
    <s v="plays"/>
    <x v="3404"/>
    <d v="2016-04-07T03:27:36"/>
    <n v="10.834999999999127"/>
  </r>
  <r>
    <x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19.6"/>
    <n v="159.46666666666667"/>
    <s v="theater"/>
    <s v="plays"/>
    <x v="3405"/>
    <d v="2015-03-26T09:54:05"/>
    <n v="28.358275462902384"/>
  </r>
  <r>
    <x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.00058823529412"/>
    <n v="37.777999999999999"/>
    <s v="theater"/>
    <s v="plays"/>
    <x v="3406"/>
    <d v="2014-09-12T21:55:48"/>
    <n v="43.116111111099599"/>
  </r>
  <r>
    <x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0.875"/>
    <n v="72.053571428571431"/>
    <s v="theater"/>
    <s v="plays"/>
    <x v="3407"/>
    <d v="2014-04-23T20:01:47"/>
    <n v="30"/>
  </r>
  <r>
    <x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6.54545454545455"/>
    <n v="63.695652173913047"/>
    <s v="theater"/>
    <s v="plays"/>
    <x v="3408"/>
    <d v="2016-03-19T19:43:05"/>
    <n v="18.074247685202863"/>
  </r>
  <r>
    <x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1764705882351"/>
    <s v="theater"/>
    <s v="plays"/>
    <x v="3409"/>
    <d v="2016-02-05T02:10:02"/>
    <n v="8.9096990741018089"/>
  </r>
  <r>
    <x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.15"/>
    <n v="103.21428571428571"/>
    <s v="theater"/>
    <s v="plays"/>
    <x v="3410"/>
    <d v="2015-02-02T18:59:23"/>
    <n v="30"/>
  </r>
  <r>
    <x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.1"/>
    <n v="71.152173913043484"/>
    <s v="theater"/>
    <s v="plays"/>
    <x v="2232"/>
    <d v="2015-11-15T13:29:36"/>
    <n v="28.437777777799056"/>
  </r>
  <r>
    <x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s v="theater"/>
    <s v="plays"/>
    <x v="3411"/>
    <d v="2015-03-25T21:52:21"/>
    <n v="30"/>
  </r>
  <r>
    <x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3.58333333333334"/>
    <n v="81.776315789473685"/>
    <s v="theater"/>
    <s v="plays"/>
    <x v="3412"/>
    <d v="2015-01-14T16:14:44"/>
    <n v="21.614074074102973"/>
  </r>
  <r>
    <x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2.97033333333331"/>
    <n v="297.02980769230766"/>
    <s v="theater"/>
    <s v="plays"/>
    <x v="3413"/>
    <d v="2014-09-02T14:48:56"/>
    <n v="32"/>
  </r>
  <r>
    <x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.13333333333333"/>
    <n v="46.609195402298852"/>
    <s v="theater"/>
    <s v="plays"/>
    <x v="3414"/>
    <d v="2014-09-02T01:21:43"/>
    <n v="19.026585648200125"/>
  </r>
  <r>
    <x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4137931034484"/>
    <s v="theater"/>
    <s v="plays"/>
    <x v="3415"/>
    <d v="2014-06-02T15:29:12"/>
    <n v="30"/>
  </r>
  <r>
    <x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2.75000000000001"/>
    <n v="40.294117647058826"/>
    <s v="theater"/>
    <s v="plays"/>
    <x v="3416"/>
    <d v="2015-02-03T17:17:27"/>
    <n v="24.987881944398396"/>
  </r>
  <r>
    <x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s v="theater"/>
    <s v="plays"/>
    <x v="3417"/>
    <d v="2016-10-19T00:31:01"/>
    <n v="14"/>
  </r>
  <r>
    <x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8.54949999999999"/>
    <n v="30.152638888888887"/>
    <s v="theater"/>
    <s v="plays"/>
    <x v="3418"/>
    <d v="2014-06-30T22:41:41"/>
    <n v="30"/>
  </r>
  <r>
    <x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38095238095241"/>
    <s v="theater"/>
    <s v="plays"/>
    <x v="3419"/>
    <d v="2014-07-19T17:32:33"/>
    <n v="30"/>
  </r>
  <r>
    <x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09.65"/>
    <n v="52.214285714285715"/>
    <s v="theater"/>
    <s v="plays"/>
    <x v="3420"/>
    <d v="2016-01-11T13:56:54"/>
    <n v="25.335486111100181"/>
  </r>
  <r>
    <x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.26315789473684"/>
    <n v="134.1549295774648"/>
    <s v="theater"/>
    <s v="plays"/>
    <x v="3421"/>
    <d v="2014-05-17T01:30:55"/>
    <n v="31.06186342590081"/>
  </r>
  <r>
    <x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5.55000000000001"/>
    <n v="62.827380952380949"/>
    <s v="theater"/>
    <s v="plays"/>
    <x v="3422"/>
    <d v="2014-06-10T09:07:49"/>
    <n v="30"/>
  </r>
  <r>
    <x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.00000000000001"/>
    <n v="58.94736842105263"/>
    <s v="theater"/>
    <s v="plays"/>
    <x v="3423"/>
    <d v="2016-07-21T14:48:13"/>
    <n v="16.508182870398741"/>
  </r>
  <r>
    <x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5.89999999999999"/>
    <n v="143.1081081081081"/>
    <s v="theater"/>
    <s v="plays"/>
    <x v="3424"/>
    <d v="2014-07-31T12:59:53"/>
    <n v="21.144525463001628"/>
  </r>
  <r>
    <x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66666666666671"/>
    <s v="theater"/>
    <s v="plays"/>
    <x v="3425"/>
    <d v="2015-07-20T17:03:40"/>
    <n v="30"/>
  </r>
  <r>
    <x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.2"/>
    <n v="186.07142857142858"/>
    <s v="theater"/>
    <s v="plays"/>
    <x v="3426"/>
    <d v="2015-04-06T22:16:07"/>
    <n v="25.947141203701904"/>
  </r>
  <r>
    <x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4.67833333333334"/>
    <n v="89.785555555555561"/>
    <s v="theater"/>
    <s v="plays"/>
    <x v="3427"/>
    <d v="2016-01-05T21:52:10"/>
    <n v="13.296412037001573"/>
  </r>
  <r>
    <x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.2184"/>
    <n v="64.157560975609755"/>
    <s v="theater"/>
    <s v="plays"/>
    <x v="3428"/>
    <d v="2014-06-19T02:57:08"/>
    <n v="22.554074073996162"/>
  </r>
  <r>
    <x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2.60000000000001"/>
    <n v="59.651162790697676"/>
    <s v="theater"/>
    <s v="plays"/>
    <x v="3429"/>
    <d v="2015-10-17T10:18:41"/>
    <n v="27.415497685200535"/>
  </r>
  <r>
    <x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s v="theater"/>
    <s v="plays"/>
    <x v="3430"/>
    <d v="2015-04-30T20:11:12"/>
    <n v="30"/>
  </r>
  <r>
    <x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5.5"/>
    <n v="41.222222222222221"/>
    <s v="theater"/>
    <s v="plays"/>
    <x v="3431"/>
    <d v="2014-08-10T12:35:46"/>
    <n v="30"/>
  </r>
  <r>
    <x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s v="theater"/>
    <s v="plays"/>
    <x v="3432"/>
    <d v="2016-05-31T06:59:46"/>
    <n v="8.2911342593070003"/>
  </r>
  <r>
    <x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16129032258064"/>
    <s v="theater"/>
    <s v="plays"/>
    <x v="3433"/>
    <d v="2015-09-25T12:43:56"/>
    <n v="28"/>
  </r>
  <r>
    <x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.2"/>
    <n v="43.28"/>
    <s v="theater"/>
    <s v="plays"/>
    <x v="3434"/>
    <d v="2015-01-12T19:58:45"/>
    <n v="23.681423611094942"/>
  </r>
  <r>
    <x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7.80000000000001"/>
    <n v="77"/>
    <s v="theater"/>
    <s v="plays"/>
    <x v="3435"/>
    <d v="2016-02-02T21:20:12"/>
    <n v="44.958333333299379"/>
  </r>
  <r>
    <x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09.76190476190477"/>
    <n v="51.222222222222221"/>
    <s v="theater"/>
    <s v="plays"/>
    <x v="3436"/>
    <d v="2014-11-17T02:51:29"/>
    <n v="30"/>
  </r>
  <r>
    <x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0.625"/>
    <n v="68.25"/>
    <s v="theater"/>
    <s v="plays"/>
    <x v="3437"/>
    <d v="2016-06-11T01:15:38"/>
    <n v="28.114143518600031"/>
  </r>
  <r>
    <x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7179487179485"/>
    <s v="theater"/>
    <s v="plays"/>
    <x v="3438"/>
    <d v="2015-02-01T16:54:31"/>
    <n v="59.958333333299379"/>
  </r>
  <r>
    <x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.23076923076924"/>
    <n v="41.125"/>
    <s v="theater"/>
    <s v="plays"/>
    <x v="3439"/>
    <d v="2015-03-25T17:22:07"/>
    <n v="27"/>
  </r>
  <r>
    <x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.19999999999999"/>
    <n v="41.405405405405403"/>
    <s v="theater"/>
    <s v="plays"/>
    <x v="3440"/>
    <d v="2014-06-30T15:20:26"/>
    <n v="22.526782407403516"/>
  </r>
  <r>
    <x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.33333333333334"/>
    <n v="27.5"/>
    <s v="theater"/>
    <s v="plays"/>
    <x v="3441"/>
    <d v="2016-06-14T23:29:16"/>
    <n v="60"/>
  </r>
  <r>
    <x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0.71428571428571"/>
    <n v="33.571428571428569"/>
    <s v="theater"/>
    <s v="plays"/>
    <x v="3442"/>
    <d v="2014-07-01T16:45:59"/>
    <n v="30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0.64999999999999"/>
    <n v="145.86956521739131"/>
    <s v="theater"/>
    <s v="plays"/>
    <x v="3443"/>
    <d v="2016-09-13T18:00:27"/>
    <n v="30"/>
  </r>
  <r>
    <x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.3"/>
    <n v="358.6875"/>
    <s v="theater"/>
    <s v="plays"/>
    <x v="3444"/>
    <d v="2014-07-01T04:56:07"/>
    <n v="31.085335648102046"/>
  </r>
  <r>
    <x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.19999999999999"/>
    <n v="50.981818181818184"/>
    <s v="theater"/>
    <s v="plays"/>
    <x v="3445"/>
    <d v="2015-01-12T16:57:37"/>
    <n v="30.542627314898709"/>
  </r>
  <r>
    <x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.33537832310839"/>
    <n v="45.037037037037038"/>
    <s v="theater"/>
    <s v="plays"/>
    <x v="3446"/>
    <d v="2015-01-07T04:51:43"/>
    <n v="26.982835648203036"/>
  </r>
  <r>
    <x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.2"/>
    <n v="17.527777777777779"/>
    <s v="theater"/>
    <s v="plays"/>
    <x v="3447"/>
    <d v="2016-04-20T11:31:00"/>
    <n v="30"/>
  </r>
  <r>
    <x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s v="theater"/>
    <s v="plays"/>
    <x v="3448"/>
    <d v="2014-08-01T12:39:12"/>
    <n v="14"/>
  </r>
  <r>
    <x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16666666666664"/>
    <s v="theater"/>
    <s v="plays"/>
    <x v="3449"/>
    <d v="2016-09-30T15:11:19"/>
    <n v="28.492141203700157"/>
  </r>
  <r>
    <x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05882352941178"/>
    <s v="theater"/>
    <s v="plays"/>
    <x v="3450"/>
    <d v="2015-06-24T21:33:48"/>
    <n v="15.851527777798765"/>
  </r>
  <r>
    <x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.38000000000001"/>
    <n v="90.684210526315795"/>
    <s v="theater"/>
    <s v="plays"/>
    <x v="3451"/>
    <d v="2016-08-30T22:03:05"/>
    <n v="41.247164351800166"/>
  </r>
  <r>
    <x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.3236"/>
    <n v="55.012688172043013"/>
    <s v="theater"/>
    <s v="plays"/>
    <x v="3452"/>
    <d v="2016-07-24T03:07:17"/>
    <n v="30"/>
  </r>
  <r>
    <x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2222222222221"/>
    <s v="theater"/>
    <s v="plays"/>
    <x v="3453"/>
    <d v="2015-07-15T15:01:12"/>
    <n v="25.040833333398041"/>
  </r>
  <r>
    <x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.14285714285714"/>
    <n v="72.950819672131146"/>
    <s v="theater"/>
    <s v="plays"/>
    <x v="3454"/>
    <d v="2016-02-20T00:27:30"/>
    <n v="59.958333333401242"/>
  </r>
  <r>
    <x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68085106382972"/>
    <s v="theater"/>
    <s v="plays"/>
    <x v="3455"/>
    <d v="2015-02-18T16:07:12"/>
    <n v="29.958333333299379"/>
  </r>
  <r>
    <x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1.78"/>
    <n v="716.35294117647061"/>
    <s v="theater"/>
    <s v="plays"/>
    <x v="3456"/>
    <d v="2016-08-23T18:22:09"/>
    <n v="28.359618055597821"/>
  </r>
  <r>
    <x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.39285714285714"/>
    <n v="50.396825396825399"/>
    <s v="theater"/>
    <s v="plays"/>
    <x v="3457"/>
    <d v="2016-03-29T15:24:05"/>
    <n v="30"/>
  </r>
  <r>
    <x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66666666666664"/>
    <s v="theater"/>
    <s v="plays"/>
    <x v="3458"/>
    <d v="2016-06-08T00:31:42"/>
    <n v="37.879375000004075"/>
  </r>
  <r>
    <x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4.6"/>
    <n v="35.766666666666666"/>
    <s v="theater"/>
    <s v="plays"/>
    <x v="3459"/>
    <d v="2014-07-21T19:41:30"/>
    <n v="41.012847222198616"/>
  </r>
  <r>
    <x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.05"/>
    <n v="88.739130434782609"/>
    <s v="theater"/>
    <s v="plays"/>
    <x v="3460"/>
    <d v="2014-10-16T04:05:31"/>
    <n v="21.078807870399032"/>
  </r>
  <r>
    <x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848484848485"/>
    <s v="theater"/>
    <s v="plays"/>
    <x v="3461"/>
    <d v="2015-02-27T20:01:36"/>
    <n v="21.017638888901274"/>
  </r>
  <r>
    <x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4871794871796"/>
    <s v="theater"/>
    <s v="plays"/>
    <x v="3462"/>
    <d v="2016-06-20T12:02:11"/>
    <n v="30"/>
  </r>
  <r>
    <x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.33333333333333"/>
    <n v="20"/>
    <s v="theater"/>
    <s v="plays"/>
    <x v="3463"/>
    <d v="2014-10-06T21:08:24"/>
    <n v="27.119166666700039"/>
  </r>
  <r>
    <x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s v="theater"/>
    <s v="plays"/>
    <x v="3464"/>
    <d v="2014-10-09T06:43:10"/>
    <n v="17.845023148096516"/>
  </r>
  <r>
    <x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.33333333333333"/>
    <n v="53.230769230769234"/>
    <s v="theater"/>
    <s v="plays"/>
    <x v="3465"/>
    <d v="2015-05-04T17:40:43"/>
    <n v="12.38839120369812"/>
  </r>
  <r>
    <x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2.85000000000001"/>
    <n v="39.596491228070178"/>
    <s v="theater"/>
    <s v="plays"/>
    <x v="3466"/>
    <d v="2015-02-18T22:00:22"/>
    <n v="25.958078703697538"/>
  </r>
  <r>
    <x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7.86666666666666"/>
    <n v="34.25"/>
    <s v="theater"/>
    <s v="plays"/>
    <x v="3467"/>
    <d v="2014-05-22T20:31:20"/>
    <n v="30"/>
  </r>
  <r>
    <x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2.66666666666669"/>
    <n v="164.61538461538461"/>
    <s v="theater"/>
    <s v="plays"/>
    <x v="3468"/>
    <d v="2015-06-16T07:37:07"/>
    <n v="24.55755787040107"/>
  </r>
  <r>
    <x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8.8"/>
    <n v="125.05263157894737"/>
    <s v="theater"/>
    <s v="plays"/>
    <x v="3469"/>
    <d v="2014-12-16T05:56:28"/>
    <n v="17"/>
  </r>
  <r>
    <x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.33333333333334"/>
    <n v="51.875"/>
    <s v="theater"/>
    <s v="plays"/>
    <x v="3470"/>
    <d v="2014-06-06T18:31:06"/>
    <n v="30"/>
  </r>
  <r>
    <x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59.9402985074627"/>
    <n v="40.285714285714285"/>
    <s v="theater"/>
    <s v="plays"/>
    <x v="3471"/>
    <d v="2014-06-03T16:03:01"/>
    <n v="30"/>
  </r>
  <r>
    <x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.24000000000001"/>
    <n v="64.909090909090907"/>
    <s v="theater"/>
    <s v="plays"/>
    <x v="3472"/>
    <d v="2016-05-16T18:14:59"/>
    <n v="30"/>
  </r>
  <r>
    <x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0.60606060606061"/>
    <n v="55.333333333333336"/>
    <s v="theater"/>
    <s v="plays"/>
    <x v="3473"/>
    <d v="2016-01-03T16:38:00"/>
    <n v="30"/>
  </r>
  <r>
    <x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.20000000000002"/>
    <n v="83.142857142857139"/>
    <s v="theater"/>
    <s v="plays"/>
    <x v="3474"/>
    <d v="2015-05-02T21:00:01"/>
    <n v="31.415960648104374"/>
  </r>
  <r>
    <x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7.75000000000001"/>
    <n v="38.712121212121211"/>
    <s v="theater"/>
    <s v="plays"/>
    <x v="3475"/>
    <d v="2015-05-25T22:34:12"/>
    <n v="30"/>
  </r>
  <r>
    <x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.2"/>
    <n v="125.37931034482759"/>
    <s v="theater"/>
    <s v="plays"/>
    <x v="3476"/>
    <d v="2015-03-24T18:26:00"/>
    <n v="23.898611111100763"/>
  </r>
  <r>
    <x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2.7"/>
    <n v="78.263888888888886"/>
    <s v="theater"/>
    <s v="plays"/>
    <x v="3477"/>
    <d v="2014-04-24T15:15:31"/>
    <n v="30.239224536999245"/>
  </r>
  <r>
    <x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7.49999999999999"/>
    <n v="47.222222222222221"/>
    <s v="theater"/>
    <s v="plays"/>
    <x v="3478"/>
    <d v="2016-03-14T19:15:24"/>
    <n v="30"/>
  </r>
  <r>
    <x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.20000000000002"/>
    <n v="79.099999999999994"/>
    <s v="theater"/>
    <s v="plays"/>
    <x v="3479"/>
    <d v="2015-04-27T05:59:44"/>
    <n v="21"/>
  </r>
  <r>
    <x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.26894736842105"/>
    <n v="114.29199999999999"/>
    <s v="theater"/>
    <s v="plays"/>
    <x v="3480"/>
    <d v="2015-09-21T00:13:17"/>
    <n v="35"/>
  </r>
  <r>
    <x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4137931034484"/>
    <s v="theater"/>
    <s v="plays"/>
    <x v="3481"/>
    <d v="2014-07-28T20:47:16"/>
    <n v="19.349814814799174"/>
  </r>
  <r>
    <x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6923076923077"/>
    <s v="theater"/>
    <s v="plays"/>
    <x v="3482"/>
    <d v="2016-11-15T05:09:35"/>
    <n v="11.0350115741021"/>
  </r>
  <r>
    <x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6.86"/>
    <n v="74.208333333333329"/>
    <s v="theater"/>
    <s v="plays"/>
    <x v="3483"/>
    <d v="2014-10-03T18:18:29"/>
    <n v="28.957997685094597"/>
  </r>
  <r>
    <x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.4"/>
    <n v="47.846153846153847"/>
    <s v="theater"/>
    <s v="plays"/>
    <x v="3484"/>
    <d v="2016-08-02T20:19:26"/>
    <n v="40"/>
  </r>
  <r>
    <x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8.70406189555126"/>
    <n v="34.408163265306122"/>
    <s v="theater"/>
    <s v="plays"/>
    <x v="3485"/>
    <d v="2016-05-21T17:48:24"/>
    <n v="12.174722222298442"/>
  </r>
  <r>
    <x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.42424242424242"/>
    <n v="40.238095238095241"/>
    <s v="theater"/>
    <s v="plays"/>
    <x v="3486"/>
    <d v="2016-03-30T03:48:24"/>
    <n v="59.746944444494147"/>
  </r>
  <r>
    <x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5.5"/>
    <n v="60.285714285714285"/>
    <s v="theater"/>
    <s v="plays"/>
    <x v="3487"/>
    <d v="2015-05-08T00:52:05"/>
    <n v="54.254803240699403"/>
  </r>
  <r>
    <x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.3"/>
    <n v="25.30952380952381"/>
    <s v="theater"/>
    <s v="plays"/>
    <x v="3488"/>
    <d v="2016-02-19T22:03:58"/>
    <n v="16.288217592606088"/>
  </r>
  <r>
    <x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0.66666666666666"/>
    <n v="35.952380952380949"/>
    <s v="theater"/>
    <s v="plays"/>
    <x v="3489"/>
    <d v="2015-08-17T18:19:55"/>
    <n v="25"/>
  </r>
  <r>
    <x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.4"/>
    <n v="136"/>
    <s v="theater"/>
    <s v="plays"/>
    <x v="3490"/>
    <d v="2016-03-01T20:08:44"/>
    <n v="14.326574074104428"/>
  </r>
  <r>
    <x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7.55999999999999"/>
    <n v="70.763157894736835"/>
    <s v="theater"/>
    <s v="plays"/>
    <x v="3491"/>
    <d v="2016-06-24T11:28:48"/>
    <n v="30"/>
  </r>
  <r>
    <x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s v="theater"/>
    <s v="plays"/>
    <x v="3492"/>
    <d v="2015-10-20T17:58:11"/>
    <n v="30.041666666700621"/>
  </r>
  <r>
    <x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3.76"/>
    <n v="66.512820512820511"/>
    <s v="theater"/>
    <s v="plays"/>
    <x v="3493"/>
    <d v="2014-05-01T22:27:25"/>
    <n v="11.23096064820129"/>
  </r>
  <r>
    <x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1.49999999999999"/>
    <n v="105"/>
    <s v="theater"/>
    <s v="plays"/>
    <x v="3494"/>
    <d v="2014-07-09T17:37:20"/>
    <n v="45"/>
  </r>
  <r>
    <x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.4"/>
    <n v="145"/>
    <s v="theater"/>
    <s v="plays"/>
    <x v="3495"/>
    <d v="2016-05-01T22:08:57"/>
    <n v="30"/>
  </r>
  <r>
    <x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s v="theater"/>
    <s v="plays"/>
    <x v="3496"/>
    <d v="2016-04-17T17:30:53"/>
    <n v="23.145219907397404"/>
  </r>
  <r>
    <x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.33333333333333"/>
    <n v="96.666666666666671"/>
    <s v="theater"/>
    <s v="plays"/>
    <x v="3497"/>
    <d v="2014-11-07T20:37:46"/>
    <n v="13.345300925902848"/>
  </r>
  <r>
    <x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0.55555555555556"/>
    <n v="60.333333333333336"/>
    <s v="theater"/>
    <s v="plays"/>
    <x v="3498"/>
    <d v="2014-06-12T14:54:06"/>
    <n v="20"/>
  </r>
  <r>
    <x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.2"/>
    <n v="79.89473684210526"/>
    <s v="theater"/>
    <s v="plays"/>
    <x v="3499"/>
    <d v="2014-10-15T20:58:15"/>
    <n v="22.897048611099308"/>
  </r>
  <r>
    <x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3529411764703"/>
    <s v="theater"/>
    <s v="plays"/>
    <x v="3500"/>
    <d v="2015-02-22T12:53:12"/>
    <n v="59.958333333299379"/>
  </r>
  <r>
    <x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.39285714285714"/>
    <n v="75.340909090909093"/>
    <s v="theater"/>
    <s v="plays"/>
    <x v="3501"/>
    <d v="2014-05-22T02:18:32"/>
    <n v="13.111435185201117"/>
  </r>
  <r>
    <x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.00000000000001"/>
    <n v="55"/>
    <s v="theater"/>
    <s v="plays"/>
    <x v="3502"/>
    <d v="2015-01-16T20:19:12"/>
    <n v="16.36097222220269"/>
  </r>
  <r>
    <x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2.66666666666666"/>
    <n v="66.956521739130437"/>
    <s v="theater"/>
    <s v="plays"/>
    <x v="3503"/>
    <d v="2015-05-01T18:32:51"/>
    <n v="30"/>
  </r>
  <r>
    <x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272727272728"/>
    <s v="theater"/>
    <s v="plays"/>
    <x v="3504"/>
    <d v="2014-08-05T00:14:30"/>
    <n v="34.114930555602768"/>
  </r>
  <r>
    <x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230769230768"/>
    <s v="theater"/>
    <s v="plays"/>
    <x v="3505"/>
    <d v="2014-06-04T19:37:14"/>
    <n v="29.640810185097507"/>
  </r>
  <r>
    <x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.04599999999999"/>
    <n v="50.020909090909093"/>
    <s v="theater"/>
    <s v="plays"/>
    <x v="3506"/>
    <d v="2014-09-11T18:48:19"/>
    <n v="20.814363426005002"/>
  </r>
  <r>
    <x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.35000000000001"/>
    <n v="72.392857142857139"/>
    <s v="theater"/>
    <s v="plays"/>
    <x v="3507"/>
    <d v="2015-02-02T14:22:30"/>
    <n v="30"/>
  </r>
  <r>
    <x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0.75"/>
    <n v="95.952380952380949"/>
    <s v="theater"/>
    <s v="plays"/>
    <x v="3508"/>
    <d v="2015-08-11T19:46:52"/>
    <n v="25.750092592497822"/>
  </r>
  <r>
    <x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.42857142857144"/>
    <n v="45.615384615384613"/>
    <s v="theater"/>
    <s v="plays"/>
    <x v="3509"/>
    <d v="2014-08-30T08:40:20"/>
    <n v="30"/>
  </r>
  <r>
    <x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29411764705884"/>
    <s v="theater"/>
    <s v="plays"/>
    <x v="3510"/>
    <d v="2015-08-18T18:57:26"/>
    <n v="27.630949074002274"/>
  </r>
  <r>
    <x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3.65"/>
    <n v="56.825000000000003"/>
    <s v="theater"/>
    <s v="plays"/>
    <x v="3511"/>
    <d v="2016-07-30T09:32:28"/>
    <n v="57.560787037000409"/>
  </r>
  <r>
    <x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1.56"/>
    <n v="137.24324324324326"/>
    <s v="theater"/>
    <s v="plays"/>
    <x v="3512"/>
    <d v="2014-08-29T18:19:33"/>
    <n v="14.40309027780313"/>
  </r>
  <r>
    <x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14285714285708"/>
    <s v="theater"/>
    <s v="plays"/>
    <x v="3453"/>
    <d v="2015-07-29T16:41:46"/>
    <n v="10.970995370400487"/>
  </r>
  <r>
    <x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s v="theater"/>
    <s v="plays"/>
    <x v="3513"/>
    <d v="2016-03-31T08:02:51"/>
    <n v="27.91399305559753"/>
  </r>
  <r>
    <x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6.91666666666667"/>
    <n v="81.569767441860463"/>
    <s v="theater"/>
    <s v="plays"/>
    <x v="3514"/>
    <d v="2015-06-12T00:33:25"/>
    <n v="29.142766203702195"/>
  </r>
  <r>
    <x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.15151515151514"/>
    <n v="45.108108108108105"/>
    <s v="theater"/>
    <s v="plays"/>
    <x v="3515"/>
    <d v="2016-12-29T12:01:58"/>
    <n v="20"/>
  </r>
  <r>
    <x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66666666666664"/>
    <s v="theater"/>
    <s v="plays"/>
    <x v="3516"/>
    <d v="2015-06-22T18:16:58"/>
    <n v="20.279884259303799"/>
  </r>
  <r>
    <x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s v="theater"/>
    <s v="plays"/>
    <x v="3517"/>
    <d v="2016-03-13T14:57:37"/>
    <n v="28.209988425900519"/>
  </r>
  <r>
    <x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0769230769234"/>
    <s v="theater"/>
    <s v="plays"/>
    <x v="3518"/>
    <d v="2016-05-31T15:42:14"/>
    <n v="30"/>
  </r>
  <r>
    <x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8.95833333333334"/>
    <n v="42.296296296296298"/>
    <s v="theater"/>
    <s v="plays"/>
    <x v="3519"/>
    <d v="2014-09-02T14:23:47"/>
    <n v="15.566122685202572"/>
  </r>
  <r>
    <x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.2"/>
    <n v="78.875"/>
    <s v="theater"/>
    <s v="plays"/>
    <x v="3520"/>
    <d v="2015-10-12T18:16:07"/>
    <n v="30.041666666700621"/>
  </r>
  <r>
    <x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.20000000000002"/>
    <n v="38.284313725490193"/>
    <s v="theater"/>
    <s v="plays"/>
    <x v="3521"/>
    <d v="2015-08-27T15:00:23"/>
    <n v="35"/>
  </r>
  <r>
    <x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.15"/>
    <n v="44.847826086956523"/>
    <s v="theater"/>
    <s v="plays"/>
    <x v="1804"/>
    <d v="2015-09-01T15:21:50"/>
    <n v="31.109837962998427"/>
  </r>
  <r>
    <x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.33333333333334"/>
    <n v="13.529411764705882"/>
    <s v="theater"/>
    <s v="plays"/>
    <x v="3522"/>
    <d v="2015-11-20T17:27:05"/>
    <n v="29.772164351896208"/>
  </r>
  <r>
    <x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.44444444444446"/>
    <n v="43.5"/>
    <s v="theater"/>
    <s v="plays"/>
    <x v="3523"/>
    <d v="2014-10-11T08:30:16"/>
    <n v="36.978287037105474"/>
  </r>
  <r>
    <x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.44999999999999"/>
    <n v="30.951807228915662"/>
    <s v="theater"/>
    <s v="plays"/>
    <x v="3524"/>
    <d v="2016-07-20T10:05:40"/>
    <n v="28"/>
  </r>
  <r>
    <x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19.66666666666667"/>
    <n v="55.230769230769234"/>
    <s v="theater"/>
    <s v="plays"/>
    <x v="3525"/>
    <d v="2016-08-18T18:08:42"/>
    <n v="21"/>
  </r>
  <r>
    <x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25"/>
    <s v="theater"/>
    <s v="plays"/>
    <x v="3526"/>
    <d v="2016-05-27T00:04:51"/>
    <n v="30"/>
  </r>
  <r>
    <x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75"/>
    <s v="theater"/>
    <s v="plays"/>
    <x v="3527"/>
    <d v="2015-08-06T17:31:15"/>
    <n v="25"/>
  </r>
  <r>
    <x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.23636363636363"/>
    <n v="66.152941176470591"/>
    <s v="theater"/>
    <s v="plays"/>
    <x v="3528"/>
    <d v="2014-07-09T14:23:42"/>
    <n v="60"/>
  </r>
  <r>
    <x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4.66666666666666"/>
    <n v="54.137931034482762"/>
    <s v="theater"/>
    <s v="plays"/>
    <x v="3529"/>
    <d v="2015-05-26T18:07:39"/>
    <n v="30"/>
  </r>
  <r>
    <x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6666666666667"/>
    <s v="theater"/>
    <s v="plays"/>
    <x v="3530"/>
    <d v="2015-02-05T19:57:37"/>
    <n v="30"/>
  </r>
  <r>
    <x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.4"/>
    <n v="31.375"/>
    <s v="theater"/>
    <s v="plays"/>
    <x v="3531"/>
    <d v="2015-03-12T19:22:39"/>
    <n v="30"/>
  </r>
  <r>
    <x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.27272727272727"/>
    <n v="59.210526315789473"/>
    <s v="theater"/>
    <s v="plays"/>
    <x v="3532"/>
    <d v="2015-03-10T15:51:24"/>
    <n v="21.505277777803713"/>
  </r>
  <r>
    <x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.40928571428573"/>
    <n v="119.17633928571429"/>
    <s v="theater"/>
    <s v="plays"/>
    <x v="3533"/>
    <d v="2016-04-20T01:53:21"/>
    <n v="24.087256944403634"/>
  </r>
  <r>
    <x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1.9047619047619"/>
    <n v="164.61538461538461"/>
    <s v="theater"/>
    <s v="plays"/>
    <x v="3534"/>
    <d v="2016-02-11T22:36:54"/>
    <n v="22.099374999997963"/>
  </r>
  <r>
    <x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85714285714285"/>
    <s v="theater"/>
    <s v="plays"/>
    <x v="3535"/>
    <d v="2015-08-07T09:27:53"/>
    <n v="28"/>
  </r>
  <r>
    <x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4.80000000000001"/>
    <n v="40.9375"/>
    <s v="theater"/>
    <s v="plays"/>
    <x v="3536"/>
    <d v="2016-04-02T21:26:38"/>
    <n v="30"/>
  </r>
  <r>
    <x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1.83333333333333"/>
    <n v="61.1"/>
    <s v="theater"/>
    <s v="plays"/>
    <x v="3537"/>
    <d v="2014-04-24T12:22:50"/>
    <n v="28.405671296299261"/>
  </r>
  <r>
    <x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s v="theater"/>
    <s v="plays"/>
    <x v="3538"/>
    <d v="2014-05-29T14:05:24"/>
    <n v="30"/>
  </r>
  <r>
    <x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.27272727272728"/>
    <n v="56.20192307692308"/>
    <s v="theater"/>
    <s v="plays"/>
    <x v="3539"/>
    <d v="2015-07-11T00:41:20"/>
    <n v="31.971296296302171"/>
  </r>
  <r>
    <x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.42219999999999"/>
    <n v="107.00207547169811"/>
    <s v="theater"/>
    <s v="plays"/>
    <x v="3540"/>
    <d v="2015-01-12T01:12:39"/>
    <n v="30.657881944396649"/>
  </r>
  <r>
    <x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2857142857142"/>
    <s v="theater"/>
    <s v="plays"/>
    <x v="3541"/>
    <d v="2016-10-18T10:36:34"/>
    <n v="30.041666666598758"/>
  </r>
  <r>
    <x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.45454545454547"/>
    <n v="110.5"/>
    <s v="theater"/>
    <s v="plays"/>
    <x v="3542"/>
    <d v="2014-06-18T15:35:24"/>
    <n v="60"/>
  </r>
  <r>
    <x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.03599999999999"/>
    <n v="179.27598566308242"/>
    <s v="theater"/>
    <s v="plays"/>
    <x v="3543"/>
    <d v="2014-04-01T06:38:31"/>
    <n v="34"/>
  </r>
  <r>
    <x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0909090909091"/>
    <s v="theater"/>
    <s v="plays"/>
    <x v="3544"/>
    <d v="2015-05-15T19:36:15"/>
    <n v="42.058159722197161"/>
  </r>
  <r>
    <x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3.49999999999999"/>
    <n v="43.125"/>
    <s v="theater"/>
    <s v="plays"/>
    <x v="3545"/>
    <d v="2015-07-09T02:18:28"/>
    <n v="22.277453703696665"/>
  </r>
  <r>
    <x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.43750000000001"/>
    <n v="46.891891891891895"/>
    <s v="theater"/>
    <s v="plays"/>
    <x v="3546"/>
    <d v="2015-04-21T21:21:06"/>
    <n v="35.224930555501487"/>
  </r>
  <r>
    <x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.4"/>
    <n v="47.407407407407405"/>
    <s v="theater"/>
    <s v="plays"/>
    <x v="3547"/>
    <d v="2015-07-18T16:19:38"/>
    <n v="18.094699074099481"/>
  </r>
  <r>
    <x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8.88888888888889"/>
    <n v="15.129032258064516"/>
    <s v="theater"/>
    <s v="plays"/>
    <x v="3548"/>
    <d v="2016-03-04T18:17:07"/>
    <n v="9.1547800925982301"/>
  </r>
  <r>
    <x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.49000000000002"/>
    <n v="21.098000000000003"/>
    <s v="theater"/>
    <s v="plays"/>
    <x v="3549"/>
    <d v="2016-07-04T16:07:36"/>
    <n v="28.119722222298151"/>
  </r>
  <r>
    <x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0.49999999999999"/>
    <n v="59.117647058823529"/>
    <s v="theater"/>
    <s v="plays"/>
    <x v="3550"/>
    <d v="2015-08-20T14:57:29"/>
    <n v="46.043414351901447"/>
  </r>
  <r>
    <x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0.55555555555557"/>
    <n v="97.916666666666671"/>
    <s v="theater"/>
    <s v="plays"/>
    <x v="3551"/>
    <d v="2014-12-01T17:50:08"/>
    <n v="30"/>
  </r>
  <r>
    <x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4.75000000000001"/>
    <n v="55.131578947368418"/>
    <s v="theater"/>
    <s v="plays"/>
    <x v="3552"/>
    <d v="2014-12-24T12:11:23"/>
    <n v="30"/>
  </r>
  <r>
    <x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8.80000000000001"/>
    <n v="26.536585365853657"/>
    <s v="theater"/>
    <s v="plays"/>
    <x v="3553"/>
    <d v="2015-05-11T19:27:24"/>
    <n v="30"/>
  </r>
  <r>
    <x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.00000000000001"/>
    <n v="58.421052631578945"/>
    <s v="theater"/>
    <s v="plays"/>
    <x v="3554"/>
    <d v="2014-08-18T17:46:34"/>
    <n v="30"/>
  </r>
  <r>
    <x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.47999999999999"/>
    <n v="122.53658536585365"/>
    <s v="theater"/>
    <s v="plays"/>
    <x v="3555"/>
    <d v="2014-12-09T16:31:36"/>
    <n v="30"/>
  </r>
  <r>
    <x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.35"/>
    <n v="87.961538461538467"/>
    <s v="theater"/>
    <s v="plays"/>
    <x v="3556"/>
    <d v="2014-12-03T07:58:03"/>
    <n v="27.959687499998836"/>
  </r>
  <r>
    <x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.06666666666666"/>
    <n v="73.239999999999995"/>
    <s v="theater"/>
    <s v="plays"/>
    <x v="3557"/>
    <d v="2014-09-30T20:36:53"/>
    <n v="30"/>
  </r>
  <r>
    <x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55555555555557"/>
    <s v="theater"/>
    <s v="plays"/>
    <x v="3558"/>
    <d v="2015-05-22T13:41:22"/>
    <n v="30"/>
  </r>
  <r>
    <x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2.8"/>
    <n v="39.53846153846154"/>
    <s v="theater"/>
    <s v="plays"/>
    <x v="3559"/>
    <d v="2014-10-09T09:00:46"/>
    <n v="30.041666666700621"/>
  </r>
  <r>
    <x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.12068965517241"/>
    <n v="136.77777777777777"/>
    <s v="theater"/>
    <s v="plays"/>
    <x v="3560"/>
    <d v="2014-10-14T22:37:28"/>
    <n v="30.041666666606034"/>
  </r>
  <r>
    <x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.33000000000001"/>
    <n v="99.343137254901961"/>
    <s v="theater"/>
    <s v="plays"/>
    <x v="3561"/>
    <d v="2016-07-10T18:48:47"/>
    <n v="31.382094907399733"/>
  </r>
  <r>
    <x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s v="theater"/>
    <s v="plays"/>
    <x v="3562"/>
    <d v="2016-10-06T13:10:54"/>
    <n v="60.041666666700621"/>
  </r>
  <r>
    <x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88888888888889"/>
    <s v="theater"/>
    <s v="plays"/>
    <x v="3563"/>
    <d v="2015-03-30T18:53:03"/>
    <n v="26.482604166601959"/>
  </r>
  <r>
    <x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.01333333333334"/>
    <n v="40.545945945945945"/>
    <s v="theater"/>
    <s v="plays"/>
    <x v="3564"/>
    <d v="2016-03-31T17:36:17"/>
    <n v="30"/>
  </r>
  <r>
    <x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4285714285715"/>
    <s v="theater"/>
    <s v="plays"/>
    <x v="3565"/>
    <d v="2016-03-01T18:17:36"/>
    <n v="29.958333333401242"/>
  </r>
  <r>
    <x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3.88888888888889"/>
    <n v="37.962962962962962"/>
    <s v="theater"/>
    <s v="plays"/>
    <x v="3566"/>
    <d v="2015-01-22T04:13:42"/>
    <n v="38.031458333301998"/>
  </r>
  <r>
    <x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3333333333336"/>
    <s v="theater"/>
    <s v="plays"/>
    <x v="3567"/>
    <d v="2014-07-16T11:18:30"/>
    <n v="14"/>
  </r>
  <r>
    <x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1428571428569"/>
    <s v="theater"/>
    <s v="plays"/>
    <x v="3568"/>
    <d v="2016-03-22T02:18:02"/>
    <n v="14"/>
  </r>
  <r>
    <x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8.5"/>
    <n v="135.625"/>
    <s v="theater"/>
    <s v="plays"/>
    <x v="3569"/>
    <d v="2016-02-18T10:13:25"/>
    <n v="59.958333333299379"/>
  </r>
  <r>
    <x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5.5"/>
    <n v="30.9375"/>
    <s v="theater"/>
    <s v="plays"/>
    <x v="3570"/>
    <d v="2015-06-13T07:35:44"/>
    <n v="30"/>
  </r>
  <r>
    <x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.11764705882352"/>
    <n v="176.08695652173913"/>
    <s v="theater"/>
    <s v="plays"/>
    <x v="3571"/>
    <d v="2014-11-21T17:11:30"/>
    <n v="30"/>
  </r>
  <r>
    <x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.42666666666668"/>
    <n v="151.9814814814815"/>
    <s v="theater"/>
    <s v="plays"/>
    <x v="3572"/>
    <d v="2016-07-25T16:44:30"/>
    <n v="60"/>
  </r>
  <r>
    <x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6.6"/>
    <n v="22.607142857142858"/>
    <s v="theater"/>
    <s v="plays"/>
    <x v="3573"/>
    <d v="2016-05-13T12:57:34"/>
    <n v="45.251689814802376"/>
  </r>
  <r>
    <x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0.49999999999999"/>
    <n v="18.272727272727273"/>
    <s v="theater"/>
    <s v="plays"/>
    <x v="3574"/>
    <d v="2015-04-07T19:53:30"/>
    <n v="22.129513888896327"/>
  </r>
  <r>
    <x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7.49999999999999"/>
    <n v="82.258064516129039"/>
    <s v="theater"/>
    <s v="plays"/>
    <x v="3575"/>
    <d v="2015-05-01T15:32:27"/>
    <n v="25"/>
  </r>
  <r>
    <x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.05999999999999"/>
    <n v="68.534246575342465"/>
    <s v="theater"/>
    <s v="plays"/>
    <x v="3576"/>
    <d v="2014-09-20T08:00:34"/>
    <n v="30"/>
  </r>
  <r>
    <x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55555555555557"/>
    <s v="theater"/>
    <s v="plays"/>
    <x v="3577"/>
    <d v="2014-12-30T22:45:44"/>
    <n v="24.259212963006576"/>
  </r>
  <r>
    <x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.25"/>
    <n v="72.714285714285708"/>
    <s v="theater"/>
    <s v="plays"/>
    <x v="3578"/>
    <d v="2014-12-15T19:55:07"/>
    <n v="57.377696759300306"/>
  </r>
  <r>
    <x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0.63333333333334"/>
    <n v="77.186046511627907"/>
    <s v="theater"/>
    <s v="plays"/>
    <x v="3579"/>
    <d v="2014-12-01T21:33:59"/>
    <n v="34.952789351897081"/>
  </r>
  <r>
    <x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5.93749999999999"/>
    <n v="55.972222222222221"/>
    <s v="theater"/>
    <s v="plays"/>
    <x v="3580"/>
    <d v="2016-08-10T01:36:22"/>
    <n v="25"/>
  </r>
  <r>
    <x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8.5"/>
    <n v="49.693548387096776"/>
    <s v="theater"/>
    <s v="plays"/>
    <x v="3581"/>
    <d v="2015-02-15T00:12:03"/>
    <n v="26.28260416660487"/>
  </r>
  <r>
    <x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7.72727272727273"/>
    <n v="79"/>
    <s v="theater"/>
    <s v="plays"/>
    <x v="3582"/>
    <d v="2014-08-05T17:09:42"/>
    <n v="21"/>
  </r>
  <r>
    <x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2.60000000000001"/>
    <n v="77.727272727272734"/>
    <s v="theater"/>
    <s v="plays"/>
    <x v="3583"/>
    <d v="2016-02-17T14:03:10"/>
    <n v="14.663773148196924"/>
  </r>
  <r>
    <x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.1"/>
    <n v="40.777777777777779"/>
    <s v="theater"/>
    <s v="plays"/>
    <x v="3584"/>
    <d v="2014-08-15T19:10:22"/>
    <n v="18.408773148206819"/>
  </r>
  <r>
    <x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1764705882355"/>
    <s v="theater"/>
    <s v="plays"/>
    <x v="3585"/>
    <d v="2015-08-04T19:04:37"/>
    <n v="25.205127314802667"/>
  </r>
  <r>
    <x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s v="theater"/>
    <s v="plays"/>
    <x v="3586"/>
    <d v="2016-09-15T20:22:44"/>
    <n v="28"/>
  </r>
  <r>
    <x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.35000000000001"/>
    <n v="39.377358490566039"/>
    <s v="theater"/>
    <s v="plays"/>
    <x v="3587"/>
    <d v="2014-12-17T23:58:02"/>
    <n v="30"/>
  </r>
  <r>
    <x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.05"/>
    <n v="81.673469387755105"/>
    <s v="theater"/>
    <s v="plays"/>
    <x v="3588"/>
    <d v="2016-03-18T21:27:59"/>
    <n v="60"/>
  </r>
  <r>
    <x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0.66666666666669"/>
    <n v="44.912280701754383"/>
    <s v="theater"/>
    <s v="plays"/>
    <x v="3589"/>
    <d v="2015-10-06T20:44:40"/>
    <n v="30.041666666598758"/>
  </r>
  <r>
    <x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2.83333333333334"/>
    <n v="49.05797101449275"/>
    <s v="theater"/>
    <s v="plays"/>
    <x v="3590"/>
    <d v="2016-04-23T00:22:36"/>
    <n v="6.2752777778005111"/>
  </r>
  <r>
    <x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66666666666668"/>
    <s v="theater"/>
    <s v="plays"/>
    <x v="3591"/>
    <d v="2016-01-14T19:02:06"/>
    <n v="30"/>
  </r>
  <r>
    <x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.26666666666665"/>
    <n v="61.0625"/>
    <s v="theater"/>
    <s v="plays"/>
    <x v="3592"/>
    <d v="2016-07-15T14:30:57"/>
    <n v="30"/>
  </r>
  <r>
    <x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.45454545454544"/>
    <n v="29"/>
    <s v="theater"/>
    <s v="plays"/>
    <x v="3593"/>
    <d v="2015-11-30T23:08:02"/>
    <n v="14.036087963002501"/>
  </r>
  <r>
    <x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2962962962963"/>
    <s v="theater"/>
    <s v="plays"/>
    <x v="3594"/>
    <d v="2016-05-16T17:01:30"/>
    <n v="31.873958333300834"/>
  </r>
  <r>
    <x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.31632653061226"/>
    <n v="143.0952380952381"/>
    <s v="theater"/>
    <s v="plays"/>
    <x v="3595"/>
    <d v="2016-02-29T23:48:05"/>
    <n v="29.958333333401242"/>
  </r>
  <r>
    <x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.30000000000001"/>
    <n v="52.354838709677416"/>
    <s v="theater"/>
    <s v="plays"/>
    <x v="3596"/>
    <d v="2015-07-18T10:22:16"/>
    <n v="30"/>
  </r>
  <r>
    <x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66666666666671"/>
    <s v="theater"/>
    <s v="plays"/>
    <x v="3597"/>
    <d v="2015-03-09T08:53:21"/>
    <n v="30"/>
  </r>
  <r>
    <x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.4"/>
    <n v="126.66666666666667"/>
    <s v="theater"/>
    <s v="plays"/>
    <x v="3598"/>
    <d v="2014-05-30T17:26:51"/>
    <n v="10"/>
  </r>
  <r>
    <x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s v="theater"/>
    <s v="plays"/>
    <x v="3599"/>
    <d v="2014-05-29T14:09:34"/>
    <n v="30"/>
  </r>
  <r>
    <x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0.8"/>
    <n v="35.492957746478872"/>
    <s v="theater"/>
    <s v="plays"/>
    <x v="3600"/>
    <d v="2015-05-20T01:00:16"/>
    <n v="30"/>
  </r>
  <r>
    <x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6.80000000000001"/>
    <n v="37.083333333333336"/>
    <s v="theater"/>
    <s v="plays"/>
    <x v="3601"/>
    <d v="2015-11-10T14:14:56"/>
    <n v="30"/>
  </r>
  <r>
    <x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4.8"/>
    <n v="69.333333333333329"/>
    <s v="theater"/>
    <s v="plays"/>
    <x v="3602"/>
    <d v="2015-02-17T22:47:44"/>
    <n v="29.958333333299379"/>
  </r>
  <r>
    <x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8.91891891891892"/>
    <n v="17.254901960784313"/>
    <s v="theater"/>
    <s v="plays"/>
    <x v="3603"/>
    <d v="2017-02-13T14:38:49"/>
    <n v="14.389710648101754"/>
  </r>
  <r>
    <x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1428571428569"/>
    <s v="theater"/>
    <s v="plays"/>
    <x v="3604"/>
    <d v="2015-05-04T15:04:10"/>
    <n v="30"/>
  </r>
  <r>
    <x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2.99999999999999"/>
    <n v="66.470588235294116"/>
    <s v="theater"/>
    <s v="plays"/>
    <x v="3605"/>
    <d v="2016-10-18T03:10:26"/>
    <n v="32.784421296302753"/>
  </r>
  <r>
    <x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.19047619047619"/>
    <n v="56.065989847715734"/>
    <s v="theater"/>
    <s v="plays"/>
    <x v="3606"/>
    <d v="2015-02-02T22:31:01"/>
    <n v="30.228460648198961"/>
  </r>
  <r>
    <x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09.73333333333332"/>
    <n v="47.028571428571432"/>
    <s v="theater"/>
    <s v="plays"/>
    <x v="3607"/>
    <d v="2016-09-06T22:27:24"/>
    <n v="23.939305555599276"/>
  </r>
  <r>
    <x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.099"/>
    <n v="47.666190476190479"/>
    <s v="theater"/>
    <s v="plays"/>
    <x v="3608"/>
    <d v="2014-08-26T05:19:31"/>
    <n v="32.919085648100008"/>
  </r>
  <r>
    <x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35294117647058"/>
    <s v="theater"/>
    <s v="plays"/>
    <x v="3609"/>
    <d v="2014-07-08T17:41:10"/>
    <n v="17.55474537039845"/>
  </r>
  <r>
    <x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4.93333333333332"/>
    <n v="80.717948717948715"/>
    <s v="theater"/>
    <s v="plays"/>
    <x v="3610"/>
    <d v="2016-06-24T18:34:50"/>
    <n v="60"/>
  </r>
  <r>
    <x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2.66666666666666"/>
    <n v="39.487179487179489"/>
    <s v="theater"/>
    <s v="plays"/>
    <x v="3611"/>
    <d v="2015-06-02T15:39:37"/>
    <n v="30"/>
  </r>
  <r>
    <x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1.82500000000002"/>
    <n v="84.854166666666671"/>
    <s v="theater"/>
    <s v="plays"/>
    <x v="3612"/>
    <d v="2014-07-26T16:00:57"/>
    <n v="21"/>
  </r>
  <r>
    <x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65517241379317"/>
    <s v="theater"/>
    <s v="plays"/>
    <x v="3613"/>
    <d v="2016-03-31T17:48:07"/>
    <n v="50.424224537004193"/>
  </r>
  <r>
    <x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s v="theater"/>
    <s v="musical"/>
    <x v="3614"/>
    <d v="2015-10-14T19:59:56"/>
    <n v="60.041666666700621"/>
  </r>
  <r>
    <x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8E-4"/>
    <n v="1"/>
    <s v="theater"/>
    <s v="musical"/>
    <x v="3615"/>
    <d v="2016-03-08T02:16:04"/>
    <n v="58.613842592596484"/>
  </r>
  <r>
    <x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3E-2"/>
    <n v="1"/>
    <s v="theater"/>
    <s v="musical"/>
    <x v="3616"/>
    <d v="2014-10-30T20:19:50"/>
    <n v="30.041666666700621"/>
  </r>
  <r>
    <x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.023391812865491"/>
    <n v="147.88135593220338"/>
    <s v="theater"/>
    <s v="musical"/>
    <x v="3617"/>
    <d v="2014-08-29T18:04:57"/>
    <n v="24.41253472219978"/>
  </r>
  <r>
    <x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s v="theater"/>
    <s v="musical"/>
    <x v="3618"/>
    <d v="2014-11-03T22:29:09"/>
    <n v="20"/>
  </r>
  <r>
    <x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.24"/>
    <n v="56.838709677419352"/>
    <s v="theater"/>
    <s v="musical"/>
    <x v="3619"/>
    <d v="2016-10-06T14:57:47"/>
    <n v="43.418206018599449"/>
  </r>
  <r>
    <x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7"/>
    <n v="176.94444444444446"/>
    <s v="theater"/>
    <s v="musical"/>
    <x v="3620"/>
    <d v="2016-11-27T03:59:34"/>
    <n v="47.999606481505907"/>
  </r>
  <r>
    <x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.457142857142856"/>
    <n v="127.6"/>
    <s v="theater"/>
    <s v="musical"/>
    <x v="3621"/>
    <d v="2016-03-21T21:11:16"/>
    <n v="30"/>
  </r>
  <r>
    <x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s v="theater"/>
    <s v="musical"/>
    <x v="3622"/>
    <d v="2015-08-10T16:40:29"/>
    <n v="35"/>
  </r>
  <r>
    <x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0.866666666666664"/>
    <n v="66.142857142857139"/>
    <s v="theater"/>
    <s v="musical"/>
    <x v="3623"/>
    <d v="2014-12-02T16:48:55"/>
    <n v="30"/>
  </r>
  <r>
    <x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59"/>
    <n v="108"/>
    <s v="theater"/>
    <s v="musical"/>
    <x v="3624"/>
    <d v="2015-02-18T16:08:52"/>
    <n v="59.958333333299379"/>
  </r>
  <r>
    <x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1E-3"/>
    <n v="1"/>
    <s v="theater"/>
    <s v="musical"/>
    <x v="3625"/>
    <d v="2016-08-08T16:15:06"/>
    <n v="59.9554861111028"/>
  </r>
  <r>
    <x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"/>
    <n v="18.333333333333332"/>
    <s v="theater"/>
    <s v="musical"/>
    <x v="3626"/>
    <d v="2015-04-10T18:45:30"/>
    <n v="30"/>
  </r>
  <r>
    <x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s v="theater"/>
    <s v="musical"/>
    <x v="3627"/>
    <d v="2014-09-17T15:02:59"/>
    <n v="17.581261573999655"/>
  </r>
  <r>
    <x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8"/>
    <n v="7.5"/>
    <s v="theater"/>
    <s v="musical"/>
    <x v="3628"/>
    <d v="2015-10-20T19:35:27"/>
    <n v="40.892048611101927"/>
  </r>
  <r>
    <x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s v="theater"/>
    <s v="musical"/>
    <x v="3629"/>
    <d v="2015-10-08T03:27:19"/>
    <n v="40.041666666693345"/>
  </r>
  <r>
    <x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.420000000000002"/>
    <n v="68.416666666666671"/>
    <s v="theater"/>
    <s v="musical"/>
    <x v="3630"/>
    <d v="2016-02-09T05:48:07"/>
    <n v="27.965891203704814"/>
  </r>
  <r>
    <x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.1"/>
    <n v="1"/>
    <s v="theater"/>
    <s v="musical"/>
    <x v="3631"/>
    <d v="2016-10-22T23:17:18"/>
    <n v="30.041666666700621"/>
  </r>
  <r>
    <x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6"/>
    <n v="60.125"/>
    <s v="theater"/>
    <s v="musical"/>
    <x v="3632"/>
    <d v="2015-05-16T10:06:42"/>
    <n v="31.557847222298733"/>
  </r>
  <r>
    <x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s v="theater"/>
    <s v="musical"/>
    <x v="3633"/>
    <d v="2016-08-16T17:58:47"/>
    <n v="45"/>
  </r>
  <r>
    <x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.38249999999999"/>
    <n v="550.04109589041093"/>
    <s v="theater"/>
    <s v="plays"/>
    <x v="3634"/>
    <d v="2014-09-05T07:00:45"/>
    <n v="30"/>
  </r>
  <r>
    <x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s v="theater"/>
    <s v="plays"/>
    <x v="3635"/>
    <d v="2014-05-21T17:06:34"/>
    <n v="26"/>
  </r>
  <r>
    <x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1764705882351"/>
    <s v="theater"/>
    <s v="plays"/>
    <x v="3636"/>
    <d v="2016-01-12T11:29:44"/>
    <n v="21"/>
  </r>
  <r>
    <x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77777777777779"/>
    <s v="theater"/>
    <s v="plays"/>
    <x v="3637"/>
    <d v="2014-07-08T15:30:42"/>
    <n v="33.019652777802548"/>
  </r>
  <r>
    <x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0.66666666666669"/>
    <n v="44.235294117647058"/>
    <s v="theater"/>
    <s v="plays"/>
    <x v="3638"/>
    <d v="2016-08-14T15:28:22"/>
    <n v="10.52127314810059"/>
  </r>
  <r>
    <x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0.49999999999999"/>
    <n v="60.909090909090907"/>
    <s v="theater"/>
    <s v="plays"/>
    <x v="3639"/>
    <d v="2015-07-06T08:43:27"/>
    <n v="30"/>
  </r>
  <r>
    <x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.4"/>
    <n v="68.84210526315789"/>
    <s v="theater"/>
    <s v="plays"/>
    <x v="3640"/>
    <d v="2016-03-11T09:59:46"/>
    <n v="23.291828703702777"/>
  </r>
  <r>
    <x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.26"/>
    <n v="73.582278481012665"/>
    <s v="theater"/>
    <s v="plays"/>
    <x v="3641"/>
    <d v="2015-06-18T19:16:38"/>
    <n v="29.487754629604751"/>
  </r>
  <r>
    <x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5.82000000000001"/>
    <n v="115.02173913043478"/>
    <s v="theater"/>
    <s v="plays"/>
    <x v="3642"/>
    <d v="2017-01-02T21:50:36"/>
    <n v="30.047500000000582"/>
  </r>
  <r>
    <x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0.75"/>
    <n v="110.75"/>
    <s v="theater"/>
    <s v="plays"/>
    <x v="3643"/>
    <d v="2016-05-09T15:06:59"/>
    <n v="23.274317129704286"/>
  </r>
  <r>
    <x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0.66666666666666"/>
    <n v="75.5"/>
    <s v="theater"/>
    <s v="plays"/>
    <x v="3644"/>
    <d v="2014-05-16T20:36:20"/>
    <n v="46.307407407402934"/>
  </r>
  <r>
    <x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.03333333333333"/>
    <n v="235.46153846153845"/>
    <s v="theater"/>
    <s v="plays"/>
    <x v="3645"/>
    <d v="2015-02-20T06:39:10"/>
    <n v="27.333217592597066"/>
  </r>
  <r>
    <x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3636363636363"/>
    <s v="theater"/>
    <s v="plays"/>
    <x v="3646"/>
    <d v="2014-11-28T21:08:45"/>
    <n v="25"/>
  </r>
  <r>
    <x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.00000000000001"/>
    <n v="92.5"/>
    <s v="theater"/>
    <s v="plays"/>
    <x v="3647"/>
    <d v="2016-03-18T21:31:12"/>
    <n v="22.270000000004075"/>
  </r>
  <r>
    <x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.42500000000001"/>
    <n v="202.85"/>
    <s v="theater"/>
    <s v="plays"/>
    <x v="3648"/>
    <d v="2015-03-01T05:16:54"/>
    <n v="29.958333333393966"/>
  </r>
  <r>
    <x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s v="theater"/>
    <s v="plays"/>
    <x v="3649"/>
    <d v="2016-10-22T10:50:30"/>
    <n v="60.041666666700621"/>
  </r>
  <r>
    <x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.375"/>
    <n v="46.05263157894737"/>
    <s v="theater"/>
    <s v="plays"/>
    <x v="3650"/>
    <d v="2016-06-02T05:58:09"/>
    <n v="14"/>
  </r>
  <r>
    <x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.16129032258064"/>
    <n v="51"/>
    <s v="theater"/>
    <s v="plays"/>
    <x v="3651"/>
    <d v="2015-10-17T19:23:42"/>
    <n v="11.021041666695965"/>
  </r>
  <r>
    <x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78947368421051"/>
    <s v="theater"/>
    <s v="plays"/>
    <x v="3652"/>
    <d v="2014-07-02T21:43:02"/>
    <n v="21.386782407404098"/>
  </r>
  <r>
    <x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.17033333333335"/>
    <n v="53.363965517241382"/>
    <s v="theater"/>
    <s v="plays"/>
    <x v="3653"/>
    <d v="2015-06-18T23:16:59"/>
    <n v="30"/>
  </r>
  <r>
    <x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3.49999999999999"/>
    <n v="36.964285714285715"/>
    <s v="theater"/>
    <s v="plays"/>
    <x v="3654"/>
    <d v="2015-06-30T13:20:52"/>
    <n v="23.216759259295941"/>
  </r>
  <r>
    <x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.19999999999999"/>
    <n v="81.294117647058826"/>
    <s v="theater"/>
    <s v="plays"/>
    <x v="3655"/>
    <d v="2015-05-12T16:12:17"/>
    <n v="30"/>
  </r>
  <r>
    <x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09.54545454545455"/>
    <n v="20.083333333333332"/>
    <s v="theater"/>
    <s v="plays"/>
    <x v="3656"/>
    <d v="2015-05-18T12:20:11"/>
    <n v="13.444317129600677"/>
  </r>
  <r>
    <x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0.85714285714286"/>
    <n v="88.25"/>
    <s v="theater"/>
    <s v="plays"/>
    <x v="3657"/>
    <d v="2014-06-30T15:04:27"/>
    <n v="20.53788194450317"/>
  </r>
  <r>
    <x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1.53333333333335"/>
    <n v="53.438596491228068"/>
    <s v="theater"/>
    <s v="plays"/>
    <x v="3658"/>
    <d v="2014-08-27T22:43:04"/>
    <n v="30"/>
  </r>
  <r>
    <x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3.625"/>
    <n v="39.868421052631582"/>
    <s v="theater"/>
    <s v="plays"/>
    <x v="3659"/>
    <d v="2014-10-02T07:04:57"/>
    <n v="34.241006944401306"/>
  </r>
  <r>
    <x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129032258064"/>
    <s v="theater"/>
    <s v="plays"/>
    <x v="3660"/>
    <d v="2016-07-05T20:57:09"/>
    <n v="60"/>
  </r>
  <r>
    <x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3333333333332"/>
    <s v="theater"/>
    <s v="plays"/>
    <x v="3661"/>
    <d v="2016-05-03T14:19:42"/>
    <n v="12.361319444396941"/>
  </r>
  <r>
    <x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8.75"/>
    <n v="64.375"/>
    <s v="theater"/>
    <s v="plays"/>
    <x v="3662"/>
    <d v="2014-08-25T19:34:44"/>
    <n v="18"/>
  </r>
  <r>
    <x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2.90416666666667"/>
    <n v="62.052763819095475"/>
    <s v="theater"/>
    <s v="plays"/>
    <x v="3663"/>
    <d v="2014-06-12T13:46:58"/>
    <n v="20.591689814806159"/>
  </r>
  <r>
    <x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2.49999999999999"/>
    <n v="66.129032258064512"/>
    <s v="theater"/>
    <s v="plays"/>
    <x v="3664"/>
    <d v="2015-04-26T12:44:58"/>
    <n v="35"/>
  </r>
  <r>
    <x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.1"/>
    <n v="73.400000000000006"/>
    <s v="theater"/>
    <s v="plays"/>
    <x v="3665"/>
    <d v="2014-05-27T18:16:21"/>
    <n v="34.446284722202108"/>
  </r>
  <r>
    <x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2.76666666666667"/>
    <n v="99.5"/>
    <s v="theater"/>
    <s v="plays"/>
    <x v="3666"/>
    <d v="2016-09-14T10:53:54"/>
    <n v="21"/>
  </r>
  <r>
    <x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1.9"/>
    <n v="62.166666666666664"/>
    <s v="theater"/>
    <s v="plays"/>
    <x v="3667"/>
    <d v="2016-01-05T15:38:10"/>
    <n v="10"/>
  </r>
  <r>
    <x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.19999999999999"/>
    <n v="62.328358208955223"/>
    <s v="theater"/>
    <s v="plays"/>
    <x v="3668"/>
    <d v="2014-05-13T16:26:58"/>
    <n v="33.605578703703941"/>
  </r>
  <r>
    <x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0.85714285714286"/>
    <n v="58.787878787878789"/>
    <s v="theater"/>
    <s v="plays"/>
    <x v="3669"/>
    <d v="2016-09-20T02:48:16"/>
    <n v="30"/>
  </r>
  <r>
    <x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.06666666666666"/>
    <n v="45.347826086956523"/>
    <s v="theater"/>
    <s v="plays"/>
    <x v="3670"/>
    <d v="2015-08-03T04:19:46"/>
    <n v="30"/>
  </r>
  <r>
    <x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5.69999999999999"/>
    <n v="41.944444444444443"/>
    <s v="theater"/>
    <s v="plays"/>
    <x v="3671"/>
    <d v="2014-04-24T14:14:19"/>
    <n v="25.281724537002447"/>
  </r>
  <r>
    <x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.42857142857142"/>
    <n v="59.166666666666664"/>
    <s v="theater"/>
    <s v="plays"/>
    <x v="3672"/>
    <d v="2015-08-14T15:54:20"/>
    <n v="14.503240740799811"/>
  </r>
  <r>
    <x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.245"/>
    <n v="200.49"/>
    <s v="theater"/>
    <s v="plays"/>
    <x v="3673"/>
    <d v="2014-05-28T05:14:15"/>
    <n v="30"/>
  </r>
  <r>
    <x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.16666666666666"/>
    <n v="83.974358974358978"/>
    <s v="theater"/>
    <s v="plays"/>
    <x v="3674"/>
    <d v="2014-07-09T18:53:24"/>
    <n v="30"/>
  </r>
  <r>
    <x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.33333333333333"/>
    <n v="57.258064516129032"/>
    <s v="theater"/>
    <s v="plays"/>
    <x v="3675"/>
    <d v="2015-05-23T19:50:39"/>
    <n v="29.107187500005239"/>
  </r>
  <r>
    <x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4516129032256"/>
    <s v="theater"/>
    <s v="plays"/>
    <x v="3676"/>
    <d v="2014-10-28T14:21:23"/>
    <n v="30.041666666598758"/>
  </r>
  <r>
    <x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7.96000000000001"/>
    <n v="186.80291970802921"/>
    <s v="theater"/>
    <s v="plays"/>
    <x v="3677"/>
    <d v="2015-01-16T16:48:49"/>
    <n v="44.507071759304381"/>
  </r>
  <r>
    <x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17647058823536"/>
    <s v="theater"/>
    <s v="plays"/>
    <x v="3678"/>
    <d v="2014-09-09T23:09:39"/>
    <n v="9.0349652778022573"/>
  </r>
  <r>
    <x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.12912912912913"/>
    <n v="30.714285714285715"/>
    <s v="theater"/>
    <s v="plays"/>
    <x v="3679"/>
    <d v="2015-11-01T04:35:29"/>
    <n v="29.746192129598057"/>
  </r>
  <r>
    <x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.42857142857143"/>
    <n v="62.666666666666664"/>
    <s v="theater"/>
    <s v="plays"/>
    <x v="3680"/>
    <d v="2016-04-30T03:12:47"/>
    <n v="36.949456018497585"/>
  </r>
  <r>
    <x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.125"/>
    <n v="121.36363636363636"/>
    <s v="theater"/>
    <s v="plays"/>
    <x v="3681"/>
    <d v="2014-12-22T20:53:30"/>
    <n v="20"/>
  </r>
  <r>
    <x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3589743589745"/>
    <s v="theater"/>
    <s v="plays"/>
    <x v="3682"/>
    <d v="2014-12-15T14:48:36"/>
    <n v="60"/>
  </r>
  <r>
    <x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s v="theater"/>
    <s v="plays"/>
    <x v="3683"/>
    <d v="2016-04-19T11:10:48"/>
    <n v="21"/>
  </r>
  <r>
    <x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0.52"/>
    <n v="40.632352941176471"/>
    <s v="theater"/>
    <s v="plays"/>
    <x v="3684"/>
    <d v="2016-02-01T19:21:27"/>
    <n v="30"/>
  </r>
  <r>
    <x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0.8"/>
    <n v="63"/>
    <s v="theater"/>
    <s v="plays"/>
    <x v="3685"/>
    <d v="2014-09-15T14:26:56"/>
    <n v="30"/>
  </r>
  <r>
    <x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.2"/>
    <n v="33.666666666666664"/>
    <s v="theater"/>
    <s v="plays"/>
    <x v="3686"/>
    <d v="2014-08-31T14:03:20"/>
    <n v="30.081018518598285"/>
  </r>
  <r>
    <x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.33333333333334"/>
    <n v="38.589743589743591"/>
    <s v="theater"/>
    <s v="plays"/>
    <x v="3687"/>
    <d v="2015-05-05T12:59:53"/>
    <n v="30"/>
  </r>
  <r>
    <x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.16666666666666"/>
    <n v="155.95238095238096"/>
    <s v="theater"/>
    <s v="plays"/>
    <x v="3688"/>
    <d v="2016-06-03T12:54:44"/>
    <n v="37.419629629606789"/>
  </r>
  <r>
    <x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.42857142857142"/>
    <n v="43.2"/>
    <s v="theater"/>
    <s v="plays"/>
    <x v="3689"/>
    <d v="2016-07-05T12:06:28"/>
    <n v="38.78648148150387"/>
  </r>
  <r>
    <x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.33666666666667"/>
    <n v="15.148518518518518"/>
    <s v="theater"/>
    <s v="plays"/>
    <x v="3690"/>
    <d v="2016-04-01T16:33:14"/>
    <n v="60"/>
  </r>
  <r>
    <x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.46657233816768"/>
    <n v="83.571428571428569"/>
    <s v="theater"/>
    <s v="plays"/>
    <x v="3691"/>
    <d v="2014-06-02T13:01:54"/>
    <n v="21.20701388890302"/>
  </r>
  <r>
    <x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.33333333333334"/>
    <n v="140"/>
    <s v="theater"/>
    <s v="plays"/>
    <x v="3692"/>
    <d v="2014-08-28T21:55:49"/>
    <n v="15"/>
  </r>
  <r>
    <x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69565217391298"/>
    <s v="theater"/>
    <s v="plays"/>
    <x v="3693"/>
    <d v="2016-07-01T01:09:38"/>
    <n v="21.17803240739886"/>
  </r>
  <r>
    <x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46153846153847"/>
    <s v="theater"/>
    <s v="plays"/>
    <x v="3694"/>
    <d v="2014-06-20T03:24:46"/>
    <n v="14"/>
  </r>
  <r>
    <x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.25"/>
    <n v="30.928571428571427"/>
    <s v="theater"/>
    <s v="plays"/>
    <x v="3695"/>
    <d v="2014-05-26T16:59:06"/>
    <n v="30"/>
  </r>
  <r>
    <x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.15384615384616"/>
    <n v="67.962962962962962"/>
    <s v="theater"/>
    <s v="plays"/>
    <x v="3696"/>
    <d v="2015-03-09T13:49:48"/>
    <n v="25"/>
  </r>
  <r>
    <x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3.99999999999999"/>
    <n v="27.142857142857142"/>
    <s v="theater"/>
    <s v="plays"/>
    <x v="3174"/>
    <d v="2014-05-20T17:22:53"/>
    <n v="25.942442129700794"/>
  </r>
  <r>
    <x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3.73333333333335"/>
    <n v="110.86538461538461"/>
    <s v="theater"/>
    <s v="plays"/>
    <x v="3697"/>
    <d v="2015-05-10T04:07:47"/>
    <n v="21.118900462905003"/>
  </r>
  <r>
    <x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1.49999999999999"/>
    <n v="106.84210526315789"/>
    <s v="theater"/>
    <s v="plays"/>
    <x v="3698"/>
    <d v="2016-05-15T17:42:46"/>
    <n v="20"/>
  </r>
  <r>
    <x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.35000000000001"/>
    <n v="105.51546391752578"/>
    <s v="theater"/>
    <s v="plays"/>
    <x v="3699"/>
    <d v="2015-04-24T13:21:07"/>
    <n v="31.609641203700448"/>
  </r>
  <r>
    <x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2.57142857142858"/>
    <n v="132.96296296296296"/>
    <s v="theater"/>
    <s v="plays"/>
    <x v="3700"/>
    <d v="2015-02-01T23:53:39"/>
    <n v="57.540520833295886"/>
  </r>
  <r>
    <x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5.75"/>
    <n v="51.916666666666664"/>
    <s v="theater"/>
    <s v="plays"/>
    <x v="3701"/>
    <d v="2015-12-22T21:18:29"/>
    <n v="30"/>
  </r>
  <r>
    <x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0.75"/>
    <n v="310"/>
    <s v="theater"/>
    <s v="plays"/>
    <x v="3702"/>
    <d v="2015-04-08T20:47:29"/>
    <n v="31"/>
  </r>
  <r>
    <x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.4"/>
    <n v="26.021739130434781"/>
    <s v="theater"/>
    <s v="plays"/>
    <x v="3703"/>
    <d v="2015-01-28T17:11:15"/>
    <n v="30"/>
  </r>
  <r>
    <x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s v="theater"/>
    <s v="plays"/>
    <x v="3704"/>
    <d v="2015-05-23T17:31:06"/>
    <n v="30"/>
  </r>
  <r>
    <x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4.51515151515152"/>
    <n v="86.224999999999994"/>
    <s v="theater"/>
    <s v="plays"/>
    <x v="3705"/>
    <d v="2015-06-10T23:50:06"/>
    <n v="22"/>
  </r>
  <r>
    <x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0.8"/>
    <n v="114.54545454545455"/>
    <s v="theater"/>
    <s v="plays"/>
    <x v="3706"/>
    <d v="2014-10-15T22:28:04"/>
    <n v="21.041666666700621"/>
  </r>
  <r>
    <x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.20000000000002"/>
    <n v="47.657142857142858"/>
    <s v="theater"/>
    <s v="plays"/>
    <x v="3707"/>
    <d v="2016-01-12T16:07:27"/>
    <n v="30.285798611104838"/>
  </r>
  <r>
    <x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.04444444444445"/>
    <n v="72.888888888888886"/>
    <s v="theater"/>
    <s v="plays"/>
    <x v="3708"/>
    <d v="2014-10-31T18:04:22"/>
    <n v="30.041666666693345"/>
  </r>
  <r>
    <x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2.54767441860466"/>
    <n v="49.545505617977533"/>
    <s v="theater"/>
    <s v="plays"/>
    <x v="3709"/>
    <d v="2016-04-05T11:47:40"/>
    <n v="29.466898148100881"/>
  </r>
  <r>
    <x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s v="theater"/>
    <s v="plays"/>
    <x v="3710"/>
    <d v="2016-02-01T22:41:07"/>
    <n v="16.950613425899064"/>
  </r>
  <r>
    <x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8.70588235294122"/>
    <n v="62.586956521739133"/>
    <s v="theater"/>
    <s v="plays"/>
    <x v="3711"/>
    <d v="2016-04-02T03:22:51"/>
    <n v="27.734131944402179"/>
  </r>
  <r>
    <x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0.75"/>
    <n v="61.060606060606062"/>
    <s v="theater"/>
    <s v="plays"/>
    <x v="3712"/>
    <d v="2016-09-19T08:21:34"/>
    <n v="30.856550925898773"/>
  </r>
  <r>
    <x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"/>
    <n v="60.064516129032256"/>
    <s v="theater"/>
    <s v="plays"/>
    <x v="3713"/>
    <d v="2015-07-20T04:06:16"/>
    <n v="30"/>
  </r>
  <r>
    <x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"/>
    <n v="72.400000000000006"/>
    <s v="theater"/>
    <s v="plays"/>
    <x v="3714"/>
    <d v="2015-02-06T04:55:12"/>
    <n v="44.958333333299379"/>
  </r>
  <r>
    <x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s v="theater"/>
    <s v="plays"/>
    <x v="3715"/>
    <d v="2015-07-18T16:15:59"/>
    <n v="30"/>
  </r>
  <r>
    <x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.272727272727273"/>
    <n v="51.666666666666664"/>
    <s v="theater"/>
    <s v="plays"/>
    <x v="3716"/>
    <d v="2014-12-10T18:04:06"/>
    <n v="30.388125000004948"/>
  </r>
  <r>
    <x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.411764705882353"/>
    <n v="32.75"/>
    <s v="theater"/>
    <s v="plays"/>
    <x v="3717"/>
    <d v="2014-11-25T16:15:33"/>
    <n v="59.822534722203272"/>
  </r>
  <r>
    <x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s v="theater"/>
    <s v="plays"/>
    <x v="3718"/>
    <d v="2015-04-09T00:35:08"/>
    <n v="9.9131018518964993"/>
  </r>
  <r>
    <x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.466666666666669"/>
    <n v="61"/>
    <s v="theater"/>
    <s v="plays"/>
    <x v="3719"/>
    <d v="2015-03-26T21:38:16"/>
    <n v="60"/>
  </r>
  <r>
    <x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.333333333333334"/>
    <n v="10"/>
    <s v="theater"/>
    <s v="plays"/>
    <x v="3720"/>
    <d v="2015-04-28T16:38:09"/>
    <n v="30"/>
  </r>
  <r>
    <x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0.66666666666666674"/>
    <n v="10"/>
    <s v="theater"/>
    <s v="plays"/>
    <x v="3721"/>
    <d v="2015-02-13T17:04:53"/>
    <n v="38.038275462997262"/>
  </r>
  <r>
    <x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.428571428571427"/>
    <n v="37.5"/>
    <s v="theater"/>
    <s v="plays"/>
    <x v="3722"/>
    <d v="2015-10-20T16:35:03"/>
    <n v="22.599965277804586"/>
  </r>
  <r>
    <x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s v="theater"/>
    <s v="plays"/>
    <x v="3723"/>
    <d v="2014-06-23T22:31:45"/>
    <n v="21.977951388900692"/>
  </r>
  <r>
    <x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.125"/>
    <n v="100.625"/>
    <s v="theater"/>
    <s v="plays"/>
    <x v="3724"/>
    <d v="2016-06-27T10:47:48"/>
    <n v="20"/>
  </r>
  <r>
    <x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7.899999999999999"/>
    <n v="25.571428571428573"/>
    <s v="theater"/>
    <s v="plays"/>
    <x v="3725"/>
    <d v="2014-07-13T02:09:15"/>
    <n v="29.989386574103264"/>
  </r>
  <r>
    <x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s v="theater"/>
    <s v="plays"/>
    <x v="3726"/>
    <d v="2015-11-17T22:05:50"/>
    <n v="30"/>
  </r>
  <r>
    <x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s v="theater"/>
    <s v="plays"/>
    <x v="3727"/>
    <d v="2014-08-07T05:09:04"/>
    <n v="30"/>
  </r>
  <r>
    <x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s v="theater"/>
    <s v="plays"/>
    <x v="3728"/>
    <d v="2014-06-03T17:02:44"/>
    <n v="30"/>
  </r>
  <r>
    <x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s v="theater"/>
    <s v="plays"/>
    <x v="3729"/>
    <d v="2014-06-03T19:32:32"/>
    <n v="31.351712963005411"/>
  </r>
  <r>
    <x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s v="theater"/>
    <s v="plays"/>
    <x v="3730"/>
    <d v="2014-07-11T16:45:02"/>
    <n v="30"/>
  </r>
  <r>
    <x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"/>
    <n v="202"/>
    <s v="theater"/>
    <s v="plays"/>
    <x v="3731"/>
    <d v="2016-09-08T09:20:39"/>
    <n v="30"/>
  </r>
  <r>
    <x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s v="theater"/>
    <s v="plays"/>
    <x v="3732"/>
    <d v="2015-06-09T07:11:36"/>
    <n v="26.657916666707024"/>
  </r>
  <r>
    <x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3.52"/>
    <n v="99.538461538461533"/>
    <s v="theater"/>
    <s v="musical"/>
    <x v="3733"/>
    <d v="2016-01-26T16:57:16"/>
    <n v="20.542870370394667"/>
  </r>
  <r>
    <x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s v="theater"/>
    <s v="musical"/>
    <x v="3734"/>
    <d v="2016-03-29T03:03:08"/>
    <n v="31.038796296299552"/>
  </r>
  <r>
    <x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.44999999999999"/>
    <n v="215.25"/>
    <s v="theater"/>
    <s v="musical"/>
    <x v="3735"/>
    <d v="2015-01-12T23:33:28"/>
    <n v="28.351064814800338"/>
  </r>
  <r>
    <x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2.6"/>
    <n v="120.54545454545455"/>
    <s v="theater"/>
    <s v="musical"/>
    <x v="3736"/>
    <d v="2016-02-03T00:51:13"/>
    <n v="59.958333333401242"/>
  </r>
  <r>
    <x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2.99999999999999"/>
    <n v="37.666666666666664"/>
    <s v="theater"/>
    <s v="musical"/>
    <x v="3737"/>
    <d v="2016-09-06T19:15:35"/>
    <n v="40.072511574100645"/>
  </r>
  <r>
    <x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.34"/>
    <n v="172.23333333333332"/>
    <s v="theater"/>
    <s v="musical"/>
    <x v="3738"/>
    <d v="2015-05-04T19:46:40"/>
    <n v="29.1759259258979"/>
  </r>
  <r>
    <x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111111111111"/>
    <s v="theater"/>
    <s v="musical"/>
    <x v="3739"/>
    <d v="2014-06-18T21:08:57"/>
    <n v="37.326423611106293"/>
  </r>
  <r>
    <x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29.63636363636363"/>
    <n v="25.464285714285715"/>
    <s v="theater"/>
    <s v="musical"/>
    <x v="3740"/>
    <d v="2016-03-16T20:48:27"/>
    <n v="30"/>
  </r>
  <r>
    <x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.11111111111111"/>
    <n v="267.64705882352939"/>
    <s v="theater"/>
    <s v="musical"/>
    <x v="3741"/>
    <d v="2014-05-12T19:33:18"/>
    <n v="30"/>
  </r>
  <r>
    <x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8.51428571428572"/>
    <n v="75.959999999999994"/>
    <s v="theater"/>
    <s v="musical"/>
    <x v="3742"/>
    <d v="2014-11-11T20:25:15"/>
    <n v="20"/>
  </r>
  <r>
    <x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.33333333333334"/>
    <n v="59.03846153846154"/>
    <s v="theater"/>
    <s v="musical"/>
    <x v="3743"/>
    <d v="2014-04-18T11:18:58"/>
    <n v="30.736828703702486"/>
  </r>
  <r>
    <x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.24425000000002"/>
    <n v="50.111022727272733"/>
    <s v="theater"/>
    <s v="musical"/>
    <x v="3744"/>
    <d v="2015-06-27T02:35:53"/>
    <n v="60"/>
  </r>
  <r>
    <x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.0154"/>
    <n v="55.502967032967035"/>
    <s v="theater"/>
    <s v="musical"/>
    <x v="3745"/>
    <d v="2014-04-10T12:36:26"/>
    <n v="25"/>
  </r>
  <r>
    <x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6666666666666"/>
    <s v="theater"/>
    <s v="musical"/>
    <x v="3746"/>
    <d v="2015-06-18T11:12:17"/>
    <n v="53.491469907399733"/>
  </r>
  <r>
    <x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.24"/>
    <n v="47.428571428571431"/>
    <s v="theater"/>
    <s v="musical"/>
    <x v="3747"/>
    <d v="2015-07-08T19:31:29"/>
    <n v="25"/>
  </r>
  <r>
    <x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35064935064929"/>
    <s v="theater"/>
    <s v="musical"/>
    <x v="3748"/>
    <d v="2015-03-02T18:00:26"/>
    <n v="29.958333333401242"/>
  </r>
  <r>
    <x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55555555555557"/>
    <s v="theater"/>
    <s v="musical"/>
    <x v="3749"/>
    <d v="2016-05-09T20:13:52"/>
    <n v="19.182037037004193"/>
  </r>
  <r>
    <x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.45714285714286"/>
    <n v="74.224299065420567"/>
    <s v="theater"/>
    <s v="musical"/>
    <x v="3750"/>
    <d v="2014-06-30T18:38:02"/>
    <n v="30"/>
  </r>
  <r>
    <x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2.65010000000001"/>
    <n v="106.9271875"/>
    <s v="theater"/>
    <s v="musical"/>
    <x v="3751"/>
    <d v="2014-05-29T04:00:45"/>
    <n v="35"/>
  </r>
  <r>
    <x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6.75"/>
    <n v="41.696428571428569"/>
    <s v="theater"/>
    <s v="musical"/>
    <x v="3566"/>
    <d v="2015-02-15T00:28:17"/>
    <n v="14.187997685206938"/>
  </r>
  <r>
    <x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7.65274999999998"/>
    <n v="74.243275862068955"/>
    <s v="theater"/>
    <s v="musical"/>
    <x v="3752"/>
    <d v="2014-05-13T17:28:10"/>
    <n v="30"/>
  </r>
  <r>
    <x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3333333333329"/>
    <s v="theater"/>
    <s v="musical"/>
    <x v="3753"/>
    <d v="2016-03-16T14:21:19"/>
    <n v="30"/>
  </r>
  <r>
    <x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54"/>
    <d v="2015-05-14T22:20:10"/>
    <n v="30"/>
  </r>
  <r>
    <x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1052631578945"/>
    <s v="theater"/>
    <s v="musical"/>
    <x v="3755"/>
    <d v="2016-05-03T20:34:12"/>
    <n v="14.14291666670033"/>
  </r>
  <r>
    <x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.2"/>
    <n v="166.96969696969697"/>
    <s v="theater"/>
    <s v="musical"/>
    <x v="3756"/>
    <d v="2016-11-08T14:48:26"/>
    <n v="20.633032407400606"/>
  </r>
  <r>
    <x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.2"/>
    <n v="94.912280701754383"/>
    <s v="theater"/>
    <s v="musical"/>
    <x v="3757"/>
    <d v="2016-10-13T00:07:27"/>
    <n v="33.083715277804004"/>
  </r>
  <r>
    <x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58"/>
    <d v="2015-03-24T19:00:55"/>
    <n v="16"/>
  </r>
  <r>
    <x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.25"/>
    <n v="143.21428571428572"/>
    <s v="theater"/>
    <s v="musical"/>
    <x v="3759"/>
    <d v="2015-03-12T22:37:23"/>
    <n v="27.22403935190232"/>
  </r>
  <r>
    <x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6.71250000000001"/>
    <n v="90.819148936170208"/>
    <s v="theater"/>
    <s v="musical"/>
    <x v="3760"/>
    <d v="2014-06-24T08:49:38"/>
    <n v="37.673865740798647"/>
  </r>
  <r>
    <x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.19999999999999"/>
    <n v="48.542372881355931"/>
    <s v="theater"/>
    <s v="musical"/>
    <x v="3761"/>
    <d v="2014-09-05T02:40:21"/>
    <n v="22.055312500000582"/>
  </r>
  <r>
    <x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.04166666666667"/>
    <n v="70.027777777777771"/>
    <s v="theater"/>
    <s v="musical"/>
    <x v="3762"/>
    <d v="2014-12-16T19:39:40"/>
    <n v="60"/>
  </r>
  <r>
    <x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3.98"/>
    <n v="135.62608695652173"/>
    <s v="theater"/>
    <s v="musical"/>
    <x v="3763"/>
    <d v="2016-02-25T17:39:00"/>
    <n v="29.958333333299379"/>
  </r>
  <r>
    <x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64"/>
    <d v="2015-06-11T05:16:25"/>
    <n v="32.617766203700739"/>
  </r>
  <r>
    <x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09.66666666666667"/>
    <n v="94.90384615384616"/>
    <s v="theater"/>
    <s v="musical"/>
    <x v="3765"/>
    <d v="2014-08-14T21:11:25"/>
    <n v="25"/>
  </r>
  <r>
    <x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1.75"/>
    <n v="75.370370370370367"/>
    <s v="theater"/>
    <s v="musical"/>
    <x v="3766"/>
    <d v="2016-06-25T20:41:37"/>
    <n v="29.096099536996917"/>
  </r>
  <r>
    <x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8.91666666666666"/>
    <n v="64.458333333333329"/>
    <s v="theater"/>
    <s v="musical"/>
    <x v="3767"/>
    <d v="2016-02-20T03:22:00"/>
    <n v="24.526388888902147"/>
  </r>
  <r>
    <x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4.99999999999999"/>
    <n v="115"/>
    <s v="theater"/>
    <s v="musical"/>
    <x v="3768"/>
    <d v="2016-06-10T23:32:12"/>
    <n v="30"/>
  </r>
  <r>
    <x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0.75"/>
    <n v="100.5"/>
    <s v="theater"/>
    <s v="musical"/>
    <x v="3769"/>
    <d v="2016-06-27T15:19:29"/>
    <n v="35.780219907399442"/>
  </r>
  <r>
    <x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0.96666666666665"/>
    <n v="93.774647887323937"/>
    <s v="theater"/>
    <s v="musical"/>
    <x v="3770"/>
    <d v="2016-04-27T00:54:35"/>
    <n v="30"/>
  </r>
  <r>
    <x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.28571428571429"/>
    <n v="35.1"/>
    <s v="theater"/>
    <s v="musical"/>
    <x v="3514"/>
    <d v="2015-06-12T12:50:06"/>
    <n v="28.631180555501487"/>
  </r>
  <r>
    <x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0.66666666666666674"/>
    <n v="500"/>
    <s v="theater"/>
    <s v="musical"/>
    <x v="3771"/>
    <d v="2015-11-25T16:41:59"/>
    <n v="27.983344907399442"/>
  </r>
  <r>
    <x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"/>
    <n v="29"/>
    <s v="theater"/>
    <s v="musical"/>
    <x v="3772"/>
    <d v="2015-05-14T19:10:18"/>
    <n v="32"/>
  </r>
  <r>
    <x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s v="theater"/>
    <s v="musical"/>
    <x v="3773"/>
    <d v="2016-10-23T16:00:23"/>
    <n v="30.041666666598758"/>
  </r>
  <r>
    <x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s v="theater"/>
    <s v="musical"/>
    <x v="3774"/>
    <d v="2014-05-07T16:36:32"/>
    <n v="60"/>
  </r>
  <r>
    <x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.27999999999999997"/>
    <n v="17.5"/>
    <s v="theater"/>
    <s v="musical"/>
    <x v="3775"/>
    <d v="2015-06-15T10:43:42"/>
    <n v="30"/>
  </r>
  <r>
    <x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59.657142857142851"/>
    <n v="174"/>
    <s v="theater"/>
    <s v="musical"/>
    <x v="3776"/>
    <d v="2014-11-25T22:32:09"/>
    <n v="21"/>
  </r>
  <r>
    <x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s v="theater"/>
    <s v="musical"/>
    <x v="3777"/>
    <d v="2015-05-08T13:55:54"/>
    <n v="30"/>
  </r>
  <r>
    <x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7"/>
    <n v="5"/>
    <s v="theater"/>
    <s v="musical"/>
    <x v="3778"/>
    <d v="2015-07-16T10:28:10"/>
    <n v="43.501273148096516"/>
  </r>
  <r>
    <x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4E-3"/>
    <n v="1"/>
    <s v="theater"/>
    <s v="musical"/>
    <x v="3779"/>
    <d v="2016-11-15T00:42:36"/>
    <n v="60"/>
  </r>
  <r>
    <x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89.666666666666657"/>
    <n v="145.40540540540542"/>
    <s v="theater"/>
    <s v="musical"/>
    <x v="3780"/>
    <d v="2015-03-21T21:09:25"/>
    <n v="30"/>
  </r>
  <r>
    <x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4"/>
    <n v="205"/>
    <s v="theater"/>
    <s v="musical"/>
    <x v="3781"/>
    <d v="2014-07-11T17:20:48"/>
    <n v="30"/>
  </r>
  <r>
    <x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199999999999996"/>
    <n v="100.5"/>
    <s v="theater"/>
    <s v="musical"/>
    <x v="3782"/>
    <d v="2016-02-10T22:20:43"/>
    <n v="30"/>
  </r>
  <r>
    <x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"/>
    <n v="55.0625"/>
    <s v="theater"/>
    <s v="musical"/>
    <x v="3783"/>
    <d v="2014-12-09T17:41:23"/>
    <n v="32.470567129603296"/>
  </r>
  <r>
    <x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2"/>
    <n v="47.333333333333336"/>
    <s v="theater"/>
    <s v="musical"/>
    <x v="3784"/>
    <d v="2014-12-02T16:13:36"/>
    <n v="31"/>
  </r>
  <r>
    <x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s v="theater"/>
    <s v="musical"/>
    <x v="3785"/>
    <d v="2015-09-22T03:01:46"/>
    <n v="30"/>
  </r>
  <r>
    <x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19.650000000000002"/>
    <n v="58.95"/>
    <s v="theater"/>
    <s v="musical"/>
    <x v="3786"/>
    <d v="2016-02-03T23:19:28"/>
    <n v="30"/>
  </r>
  <r>
    <x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s v="theater"/>
    <s v="musical"/>
    <x v="3787"/>
    <d v="2016-06-06T00:13:44"/>
    <n v="55.28212962969701"/>
  </r>
  <r>
    <x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E-3"/>
    <n v="1.5"/>
    <s v="theater"/>
    <s v="musical"/>
    <x v="3788"/>
    <d v="2014-07-29T21:17:20"/>
    <n v="60"/>
  </r>
  <r>
    <x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6E-2"/>
    <n v="5"/>
    <s v="theater"/>
    <s v="musical"/>
    <x v="3789"/>
    <d v="2014-06-09T06:13:01"/>
    <n v="20"/>
  </r>
  <r>
    <x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.333333333333336"/>
    <n v="50.555555555555557"/>
    <s v="theater"/>
    <s v="musical"/>
    <x v="3790"/>
    <d v="2015-03-27T21:48:59"/>
    <n v="7"/>
  </r>
  <r>
    <x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66666666666664"/>
    <s v="theater"/>
    <s v="plays"/>
    <x v="3791"/>
    <d v="2015-02-24T10:53:39"/>
    <n v="59.958333333299379"/>
  </r>
  <r>
    <x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.25"/>
    <n v="53.289473684210527"/>
    <s v="theater"/>
    <s v="plays"/>
    <x v="3792"/>
    <d v="2014-06-10T12:38:27"/>
    <n v="50.431631944396941"/>
  </r>
  <r>
    <x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1.73333333333333"/>
    <n v="70.230769230769226"/>
    <s v="theater"/>
    <s v="plays"/>
    <x v="3793"/>
    <d v="2015-02-19T20:22:38"/>
    <n v="29.958333333401242"/>
  </r>
  <r>
    <x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1052631578945"/>
    <s v="theater"/>
    <s v="plays"/>
    <x v="3794"/>
    <d v="2016-04-27T15:02:53"/>
    <n v="33.831331018496712"/>
  </r>
  <r>
    <x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09.55"/>
    <n v="199.18181818181819"/>
    <s v="theater"/>
    <s v="plays"/>
    <x v="2551"/>
    <d v="2015-04-15T18:01:48"/>
    <n v="46.414722222201817"/>
  </r>
  <r>
    <x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0.95190476190474"/>
    <n v="78.518148148148143"/>
    <s v="theater"/>
    <s v="plays"/>
    <x v="3795"/>
    <d v="2016-05-07T06:37:01"/>
    <n v="38.629155092596193"/>
  </r>
  <r>
    <x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.13333333333333"/>
    <n v="61.823529411764703"/>
    <s v="theater"/>
    <s v="plays"/>
    <x v="3532"/>
    <d v="2015-02-23T21:41:52"/>
    <n v="36.261898148106411"/>
  </r>
  <r>
    <x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.001"/>
    <n v="50.000500000000002"/>
    <s v="theater"/>
    <s v="plays"/>
    <x v="3796"/>
    <d v="2015-07-22T06:14:17"/>
    <n v="29.698414351798419"/>
  </r>
  <r>
    <x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.238"/>
    <n v="48.339729729729726"/>
    <s v="theater"/>
    <s v="plays"/>
    <x v="3797"/>
    <d v="2014-06-17T16:33:43"/>
    <n v="30"/>
  </r>
  <r>
    <x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.25"/>
    <n v="107.25"/>
    <s v="theater"/>
    <s v="plays"/>
    <x v="3798"/>
    <d v="2015-10-07T16:43:36"/>
    <n v="16.469027777806332"/>
  </r>
  <r>
    <x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7.99999999999997"/>
    <n v="57"/>
    <s v="theater"/>
    <s v="plays"/>
    <x v="3799"/>
    <d v="2015-02-10T20:13:02"/>
    <n v="29.958333333306655"/>
  </r>
  <r>
    <x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.4"/>
    <n v="40.92307692307692"/>
    <s v="theater"/>
    <s v="plays"/>
    <x v="3800"/>
    <d v="2015-06-29T05:01:44"/>
    <n v="18.666851851899992"/>
  </r>
  <r>
    <x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.33333333333334"/>
    <n v="21.5"/>
    <s v="theater"/>
    <s v="plays"/>
    <x v="3801"/>
    <d v="2015-06-05T15:38:37"/>
    <n v="30"/>
  </r>
  <r>
    <x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4.54285714285714"/>
    <n v="79.543478260869563"/>
    <s v="theater"/>
    <s v="plays"/>
    <x v="3802"/>
    <d v="2015-12-03T04:20:07"/>
    <n v="32"/>
  </r>
  <r>
    <x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.02000000000001"/>
    <n v="72.381578947368425"/>
    <s v="theater"/>
    <s v="plays"/>
    <x v="3803"/>
    <d v="2015-11-21T20:06:57"/>
    <n v="59.11947916670033"/>
  </r>
  <r>
    <x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4146341463421"/>
    <s v="theater"/>
    <s v="plays"/>
    <x v="3804"/>
    <d v="2015-06-15T21:50:44"/>
    <n v="34.255740740700276"/>
  </r>
  <r>
    <x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1428571428569"/>
    <s v="theater"/>
    <s v="plays"/>
    <x v="3805"/>
    <d v="2016-07-20T15:01:43"/>
    <n v="11.943946759296523"/>
  </r>
  <r>
    <x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.42"/>
    <n v="107.57142857142857"/>
    <s v="theater"/>
    <s v="plays"/>
    <x v="3806"/>
    <d v="2015-05-27T01:40:14"/>
    <n v="21"/>
  </r>
  <r>
    <x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.16666666666667"/>
    <n v="27.5"/>
    <s v="theater"/>
    <s v="plays"/>
    <x v="3807"/>
    <d v="2015-04-07T10:09:54"/>
    <n v="30"/>
  </r>
  <r>
    <x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2.66666666666666"/>
    <n v="70.461538461538467"/>
    <s v="theater"/>
    <s v="plays"/>
    <x v="3808"/>
    <d v="2015-01-30T22:16:41"/>
    <n v="55.071747685200535"/>
  </r>
  <r>
    <x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142857142858"/>
    <s v="theater"/>
    <s v="plays"/>
    <x v="3809"/>
    <d v="2014-11-01T12:39:47"/>
    <n v="60.041666666700621"/>
  </r>
  <r>
    <x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.2"/>
    <n v="62.625"/>
    <s v="theater"/>
    <s v="plays"/>
    <x v="3810"/>
    <d v="2016-08-11T20:46:11"/>
    <n v="20"/>
  </r>
  <r>
    <x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s v="theater"/>
    <s v="plays"/>
    <x v="3811"/>
    <d v="2016-05-13T17:46:51"/>
    <n v="14"/>
  </r>
  <r>
    <x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.02199999999999"/>
    <n v="58.901111111111113"/>
    <s v="theater"/>
    <s v="plays"/>
    <x v="3812"/>
    <d v="2014-10-15T20:22:25"/>
    <n v="21.041666666700621"/>
  </r>
  <r>
    <x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4.66666666666666"/>
    <n v="139.55555555555554"/>
    <s v="theater"/>
    <s v="plays"/>
    <x v="3813"/>
    <d v="2016-01-06T02:45:35"/>
    <n v="45"/>
  </r>
  <r>
    <x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6.66666666666667"/>
    <n v="70"/>
    <s v="theater"/>
    <s v="plays"/>
    <x v="3814"/>
    <d v="2014-11-20T20:56:12"/>
    <n v="10.925555555601022"/>
  </r>
  <r>
    <x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.03333333333333"/>
    <n v="57.385964912280699"/>
    <s v="theater"/>
    <s v="plays"/>
    <x v="3815"/>
    <d v="2015-05-19T10:41:07"/>
    <n v="30"/>
  </r>
  <r>
    <x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s v="theater"/>
    <s v="plays"/>
    <x v="3816"/>
    <d v="2016-03-31T22:36:48"/>
    <n v="21"/>
  </r>
  <r>
    <x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2.5"/>
    <n v="64.285714285714292"/>
    <s v="theater"/>
    <s v="plays"/>
    <x v="3817"/>
    <d v="2016-07-02T22:14:12"/>
    <n v="31.246388888896035"/>
  </r>
  <r>
    <x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.1"/>
    <n v="120.11764705882354"/>
    <s v="theater"/>
    <s v="plays"/>
    <x v="3818"/>
    <d v="2015-05-28T18:22:38"/>
    <n v="3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0.824"/>
    <n v="1008.24"/>
    <s v="theater"/>
    <s v="plays"/>
    <x v="3819"/>
    <d v="2015-04-22T17:03:29"/>
    <n v="30"/>
  </r>
  <r>
    <x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.25"/>
    <n v="63.28125"/>
    <s v="theater"/>
    <s v="plays"/>
    <x v="3820"/>
    <d v="2015-05-31T03:25:24"/>
    <n v="60"/>
  </r>
  <r>
    <x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66666666666668"/>
    <s v="theater"/>
    <s v="plays"/>
    <x v="3821"/>
    <d v="2016-03-03T16:50:29"/>
    <n v="24.958333333401242"/>
  </r>
  <r>
    <x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00000000000006"/>
    <n v="25.647058823529413"/>
    <s v="theater"/>
    <s v="plays"/>
    <x v="3822"/>
    <d v="2014-05-21T18:51:27"/>
    <n v="60"/>
  </r>
  <r>
    <x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1.94"/>
    <n v="47.695652173913047"/>
    <s v="theater"/>
    <s v="plays"/>
    <x v="3823"/>
    <d v="2014-04-11T11:50:52"/>
    <n v="30"/>
  </r>
  <r>
    <x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.3"/>
    <n v="56.05263157894737"/>
    <s v="theater"/>
    <s v="plays"/>
    <x v="3824"/>
    <d v="2014-05-07T01:44:24"/>
    <n v="25"/>
  </r>
  <r>
    <x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.489795918367342"/>
    <n v="81.319999999999993"/>
    <s v="theater"/>
    <s v="plays"/>
    <x v="3825"/>
    <d v="2014-05-07T14:48:54"/>
    <n v="26.673680555504689"/>
  </r>
  <r>
    <x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5"/>
    <n v="70.166666666666671"/>
    <s v="theater"/>
    <s v="plays"/>
    <x v="3826"/>
    <d v="2015-09-01T15:02:54"/>
    <n v="30"/>
  </r>
  <r>
    <x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"/>
    <n v="23.625"/>
    <s v="theater"/>
    <s v="plays"/>
    <x v="3827"/>
    <d v="2014-09-03T05:19:02"/>
    <n v="31.069421296306245"/>
  </r>
  <r>
    <x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.161904761904761"/>
    <n v="188.55555555555554"/>
    <s v="theater"/>
    <s v="plays"/>
    <x v="3828"/>
    <d v="2015-06-04T05:23:11"/>
    <n v="45"/>
  </r>
  <r>
    <x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.376923076923077"/>
    <n v="49.511627906976742"/>
    <s v="theater"/>
    <s v="plays"/>
    <x v="3829"/>
    <d v="2015-09-18T19:36:29"/>
    <n v="30"/>
  </r>
  <r>
    <x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"/>
    <n v="75.464285714285708"/>
    <s v="theater"/>
    <s v="plays"/>
    <x v="3830"/>
    <d v="2015-05-12T18:24:44"/>
    <n v="30"/>
  </r>
  <r>
    <x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8"/>
    <n v="9.5"/>
    <s v="theater"/>
    <s v="plays"/>
    <x v="3831"/>
    <d v="2014-12-02T02:59:03"/>
    <n v="30"/>
  </r>
  <r>
    <x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.08"/>
    <n v="35.5"/>
    <s v="theater"/>
    <s v="plays"/>
    <x v="3832"/>
    <d v="2015-06-17T10:32:59"/>
    <n v="30"/>
  </r>
  <r>
    <x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.2"/>
    <n v="10"/>
    <s v="theater"/>
    <s v="plays"/>
    <x v="3833"/>
    <d v="2015-03-02T04:34:36"/>
    <n v="24.958333333401242"/>
  </r>
  <r>
    <x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9E-2"/>
    <n v="13"/>
    <s v="theater"/>
    <s v="plays"/>
    <x v="3834"/>
    <d v="2014-07-28T20:09:38"/>
    <n v="35"/>
  </r>
  <r>
    <x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.254545454545454"/>
    <n v="89.4"/>
    <s v="theater"/>
    <s v="plays"/>
    <x v="3835"/>
    <d v="2015-04-09T21:14:18"/>
    <n v="30"/>
  </r>
  <r>
    <x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"/>
    <n v="25"/>
    <s v="theater"/>
    <s v="plays"/>
    <x v="3836"/>
    <d v="2015-02-24T23:17:51"/>
    <n v="29.958333333299379"/>
  </r>
  <r>
    <x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.02"/>
    <n v="1"/>
    <s v="theater"/>
    <s v="plays"/>
    <x v="3837"/>
    <d v="2015-02-06T17:50:03"/>
    <n v="29.958333333299379"/>
  </r>
  <r>
    <x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2"/>
    <n v="65"/>
    <s v="theater"/>
    <s v="plays"/>
    <x v="3838"/>
    <d v="2014-07-09T17:41:30"/>
    <n v="22.979513888902147"/>
  </r>
  <r>
    <x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s v="theater"/>
    <s v="plays"/>
    <x v="3839"/>
    <d v="2015-05-04T10:20:44"/>
    <n v="18.443935185197915"/>
  </r>
  <r>
    <x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.04"/>
    <n v="1"/>
    <s v="theater"/>
    <s v="plays"/>
    <x v="3840"/>
    <d v="2014-05-30T21:26:47"/>
    <n v="25.981400463002501"/>
  </r>
  <r>
    <x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7.666666666666668"/>
    <n v="81.538461538461533"/>
    <s v="theater"/>
    <s v="plays"/>
    <x v="3841"/>
    <d v="2014-07-13T15:51:50"/>
    <n v="30"/>
  </r>
  <r>
    <x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s v="theater"/>
    <s v="plays"/>
    <x v="3842"/>
    <d v="2014-10-02T14:09:37"/>
    <n v="41.317627314798301"/>
  </r>
  <r>
    <x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2"/>
    <n v="1"/>
    <s v="theater"/>
    <s v="plays"/>
    <x v="3843"/>
    <d v="2016-08-29T06:15:56"/>
    <n v="14.446574074107048"/>
  </r>
  <r>
    <x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s v="theater"/>
    <s v="plays"/>
    <x v="3844"/>
    <d v="2015-09-06T15:11:45"/>
    <n v="60.041666666700621"/>
  </r>
  <r>
    <x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"/>
    <n v="20"/>
    <s v="theater"/>
    <s v="plays"/>
    <x v="3845"/>
    <d v="2015-10-18T21:24:14"/>
    <n v="30.041666666700621"/>
  </r>
  <r>
    <x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6.937422295897225"/>
    <n v="46.428571428571431"/>
    <s v="theater"/>
    <s v="plays"/>
    <x v="3846"/>
    <d v="2014-07-21T15:38:18"/>
    <n v="39.577569444503752"/>
  </r>
  <r>
    <x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0.54999999999999993"/>
    <n v="5.5"/>
    <s v="theater"/>
    <s v="plays"/>
    <x v="3847"/>
    <d v="2016-02-02T22:43:41"/>
    <n v="49.198136574101227"/>
  </r>
  <r>
    <x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2.55"/>
    <n v="50.2"/>
    <s v="theater"/>
    <s v="plays"/>
    <x v="3848"/>
    <d v="2016-05-19T19:32:19"/>
    <n v="30"/>
  </r>
  <r>
    <x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.2"/>
    <n v="10"/>
    <s v="theater"/>
    <s v="musical"/>
    <x v="3849"/>
    <d v="2014-08-14T15:50:05"/>
    <n v="25"/>
  </r>
  <r>
    <x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01"/>
    <n v="30.133333333333333"/>
    <s v="theater"/>
    <s v="musical"/>
    <x v="3850"/>
    <d v="2015-02-12T17:23:12"/>
    <n v="29.408194444498804"/>
  </r>
  <r>
    <x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51"/>
    <d v="2014-06-03T04:07:58"/>
    <n v="30"/>
  </r>
  <r>
    <x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7"/>
    <n v="13.333333333333334"/>
    <s v="theater"/>
    <s v="musical"/>
    <x v="3852"/>
    <d v="2017-01-28T18:44:10"/>
    <n v="59.958333333299379"/>
  </r>
  <r>
    <x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s v="theater"/>
    <s v="musical"/>
    <x v="3853"/>
    <d v="2015-06-25T03:29:56"/>
    <n v="50"/>
  </r>
  <r>
    <x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s v="theater"/>
    <s v="musical"/>
    <x v="3854"/>
    <d v="2015-09-08T16:42:15"/>
    <n v="30"/>
  </r>
  <r>
    <x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s v="theater"/>
    <s v="musical"/>
    <x v="3855"/>
    <d v="2015-01-03T00:23:42"/>
    <n v="21.025208333398041"/>
  </r>
  <r>
    <x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s v="theater"/>
    <s v="musical"/>
    <x v="3856"/>
    <d v="2016-09-02T08:19:25"/>
    <n v="1.0698495371034369"/>
  </r>
  <r>
    <x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2.794871794871788"/>
    <n v="44.760869565217391"/>
    <s v="theater"/>
    <s v="musical"/>
    <x v="3857"/>
    <d v="2016-01-03T14:58:48"/>
    <n v="30"/>
  </r>
  <r>
    <x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5"/>
    <n v="88.642857142857139"/>
    <s v="theater"/>
    <s v="musical"/>
    <x v="3858"/>
    <d v="2016-11-08T16:15:52"/>
    <n v="30"/>
  </r>
  <r>
    <x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2E-2"/>
    <n v="10"/>
    <s v="theater"/>
    <s v="musical"/>
    <x v="3859"/>
    <d v="2015-05-30T19:39:06"/>
    <n v="30.347152777801966"/>
  </r>
  <r>
    <x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s v="theater"/>
    <s v="musical"/>
    <x v="3860"/>
    <d v="2014-12-26T20:39:56"/>
    <n v="30"/>
  </r>
  <r>
    <x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.066666666666665"/>
    <n v="57.647058823529413"/>
    <s v="theater"/>
    <s v="musical"/>
    <x v="3792"/>
    <d v="2014-06-25T19:33:40"/>
    <n v="35.143287036997208"/>
  </r>
  <r>
    <x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s v="theater"/>
    <s v="musical"/>
    <x v="3861"/>
    <d v="2017-01-21T00:26:39"/>
    <n v="30"/>
  </r>
  <r>
    <x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s v="theater"/>
    <s v="musical"/>
    <x v="3862"/>
    <d v="2016-01-04T23:36:10"/>
    <n v="26.976967592599976"/>
  </r>
  <r>
    <x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s v="theater"/>
    <s v="musical"/>
    <x v="3863"/>
    <d v="2014-08-03T14:27:49"/>
    <n v="30"/>
  </r>
  <r>
    <x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s v="theater"/>
    <s v="musical"/>
    <x v="3864"/>
    <d v="2015-03-02T18:59:52"/>
    <n v="24.958333333299379"/>
  </r>
  <r>
    <x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s v="theater"/>
    <s v="musical"/>
    <x v="3865"/>
    <d v="2016-04-09T22:49:51"/>
    <n v="30"/>
  </r>
  <r>
    <x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s v="theater"/>
    <s v="musical"/>
    <x v="3866"/>
    <d v="2014-11-11T05:28:22"/>
    <n v="30"/>
  </r>
  <r>
    <x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"/>
    <n v="17.5"/>
    <s v="theater"/>
    <s v="musical"/>
    <x v="3867"/>
    <d v="2015-03-16T20:35:29"/>
    <n v="46.058692129699921"/>
  </r>
  <r>
    <x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.1"/>
    <n v="38.714285714285715"/>
    <s v="theater"/>
    <s v="plays"/>
    <x v="3868"/>
    <d v="2017-01-27T13:05:58"/>
    <n v="30"/>
  </r>
  <r>
    <x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"/>
    <n v="13.111111111111111"/>
    <s v="theater"/>
    <s v="plays"/>
    <x v="3869"/>
    <d v="2014-12-04T00:07:10"/>
    <n v="31.971412036997208"/>
  </r>
  <r>
    <x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6.826666666666668"/>
    <n v="315.5"/>
    <s v="theater"/>
    <s v="plays"/>
    <x v="3870"/>
    <d v="2015-06-16T18:12:24"/>
    <n v="60"/>
  </r>
  <r>
    <x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2.5"/>
    <n v="37.142857142857146"/>
    <s v="theater"/>
    <s v="plays"/>
    <x v="3871"/>
    <d v="2015-02-21T03:10:44"/>
    <n v="30.075185185203736"/>
  </r>
  <r>
    <x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s v="theater"/>
    <s v="plays"/>
    <x v="3872"/>
    <d v="2014-08-16T15:39:17"/>
    <n v="7.6393865740974434"/>
  </r>
  <r>
    <x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1.55"/>
    <n v="128.27380952380952"/>
    <s v="theater"/>
    <s v="plays"/>
    <x v="3873"/>
    <d v="2014-05-20T15:47:20"/>
    <n v="41.592129629600095"/>
  </r>
  <r>
    <x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3"/>
    <n v="47.272727272727273"/>
    <s v="theater"/>
    <s v="plays"/>
    <x v="3874"/>
    <d v="2016-11-05T23:00:12"/>
    <n v="30.249166666704696"/>
  </r>
  <r>
    <x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s v="theater"/>
    <s v="plays"/>
    <x v="3875"/>
    <d v="2015-01-28T06:00:18"/>
    <n v="31"/>
  </r>
  <r>
    <x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0.625"/>
    <n v="42.5"/>
    <s v="theater"/>
    <s v="plays"/>
    <x v="3876"/>
    <d v="2014-06-03T04:36:18"/>
    <n v="14"/>
  </r>
  <r>
    <x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7.599999999999998"/>
    <n v="44"/>
    <s v="theater"/>
    <s v="plays"/>
    <x v="3877"/>
    <d v="2014-12-09T20:58:03"/>
    <n v="30"/>
  </r>
  <r>
    <x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2.56"/>
    <n v="50.875"/>
    <s v="theater"/>
    <s v="plays"/>
    <x v="3878"/>
    <d v="2015-07-08T11:34:30"/>
    <n v="40.18437499999709"/>
  </r>
  <r>
    <x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"/>
    <n v="62.5"/>
    <s v="theater"/>
    <s v="plays"/>
    <x v="3879"/>
    <d v="2014-07-23T18:36:01"/>
    <n v="20"/>
  </r>
  <r>
    <x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4"/>
    <n v="27"/>
    <s v="theater"/>
    <s v="plays"/>
    <x v="3880"/>
    <d v="2015-05-12T02:13:11"/>
    <n v="30"/>
  </r>
  <r>
    <x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0.83333333333333337"/>
    <n v="25"/>
    <s v="theater"/>
    <s v="plays"/>
    <x v="3881"/>
    <d v="2015-11-09T19:49:59"/>
    <n v="40"/>
  </r>
  <r>
    <x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8.833333333333336"/>
    <n v="47.258064516129032"/>
    <s v="theater"/>
    <s v="plays"/>
    <x v="3882"/>
    <d v="2016-10-20T11:14:02"/>
    <n v="25.041666666700621"/>
  </r>
  <r>
    <x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s v="theater"/>
    <s v="plays"/>
    <x v="3883"/>
    <d v="2015-07-01T00:16:05"/>
    <n v="44.806886574100645"/>
  </r>
  <r>
    <x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.03"/>
    <n v="1.5"/>
    <s v="theater"/>
    <s v="plays"/>
    <x v="3884"/>
    <d v="2015-04-01T05:30:00"/>
    <n v="13.981944444400142"/>
  </r>
  <r>
    <x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1.533333333333333"/>
    <n v="24.714285714285715"/>
    <s v="theater"/>
    <s v="plays"/>
    <x v="3885"/>
    <d v="2015-04-30T14:58:23"/>
    <n v="42.334456018499623"/>
  </r>
  <r>
    <x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.333333333333329"/>
    <n v="63.125"/>
    <s v="theater"/>
    <s v="plays"/>
    <x v="3886"/>
    <d v="2015-05-19T22:01:33"/>
    <n v="37.641284722201817"/>
  </r>
  <r>
    <x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.299999999999999"/>
    <n v="38.25"/>
    <s v="theater"/>
    <s v="plays"/>
    <x v="3887"/>
    <d v="2014-09-24T19:40:06"/>
    <n v="32.019375000003492"/>
  </r>
  <r>
    <x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9"/>
    <n v="16.25"/>
    <s v="theater"/>
    <s v="plays"/>
    <x v="3888"/>
    <d v="2014-07-14T03:14:56"/>
    <n v="15"/>
  </r>
  <r>
    <x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.22499999999999998"/>
    <n v="33.75"/>
    <s v="theater"/>
    <s v="plays"/>
    <x v="3889"/>
    <d v="2014-08-12T08:37:22"/>
    <n v="30"/>
  </r>
  <r>
    <x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5"/>
    <n v="61.666666666666664"/>
    <s v="theater"/>
    <s v="plays"/>
    <x v="3890"/>
    <d v="2015-08-08T18:09:57"/>
    <n v="30"/>
  </r>
  <r>
    <x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.412500000000001"/>
    <n v="83.138888888888886"/>
    <s v="theater"/>
    <s v="plays"/>
    <x v="3891"/>
    <d v="2014-10-27T19:29:37"/>
    <n v="30.041666666700621"/>
  </r>
  <r>
    <x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1E-3"/>
    <n v="1"/>
    <s v="theater"/>
    <s v="plays"/>
    <x v="3892"/>
    <d v="2015-02-24T06:28:50"/>
    <n v="59.920949074097734"/>
  </r>
  <r>
    <x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4285714286"/>
    <s v="theater"/>
    <s v="plays"/>
    <x v="3893"/>
    <d v="2015-10-31T05:04:09"/>
    <n v="30.041666666598758"/>
  </r>
  <r>
    <x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.36"/>
    <n v="33.666666666666664"/>
    <s v="theater"/>
    <s v="plays"/>
    <x v="3894"/>
    <d v="2015-04-20T19:39:16"/>
    <n v="20.138703703705687"/>
  </r>
  <r>
    <x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.33333333333333337"/>
    <n v="5"/>
    <s v="theater"/>
    <s v="plays"/>
    <x v="3895"/>
    <d v="2016-05-02T23:38:29"/>
    <n v="30"/>
  </r>
  <r>
    <x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s v="theater"/>
    <s v="plays"/>
    <x v="3896"/>
    <d v="2016-05-04T11:19:12"/>
    <n v="30"/>
  </r>
  <r>
    <x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.2857142857142857"/>
    <n v="10"/>
    <s v="theater"/>
    <s v="plays"/>
    <x v="3897"/>
    <d v="2014-08-12T12:39:21"/>
    <n v="30"/>
  </r>
  <r>
    <x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.2"/>
    <n v="40"/>
    <s v="theater"/>
    <s v="plays"/>
    <x v="3898"/>
    <d v="2014-07-23T15:57:03"/>
    <n v="12.002048611102509"/>
  </r>
  <r>
    <x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8"/>
    <n v="30"/>
    <s v="theater"/>
    <s v="plays"/>
    <x v="3899"/>
    <d v="2015-12-20T16:26:13"/>
    <n v="28.315127314803249"/>
  </r>
  <r>
    <x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4"/>
    <n v="45"/>
    <s v="theater"/>
    <s v="plays"/>
    <x v="3900"/>
    <d v="2016-10-14T09:17:40"/>
    <n v="30.041666666700621"/>
  </r>
  <r>
    <x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s v="theater"/>
    <s v="plays"/>
    <x v="3901"/>
    <d v="2014-10-14T13:00:55"/>
    <n v="12.207696759302053"/>
  </r>
  <r>
    <x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9"/>
    <n v="10.166666666666666"/>
    <s v="theater"/>
    <s v="plays"/>
    <x v="3902"/>
    <d v="2015-01-16T18:26:50"/>
    <n v="45.189699073998781"/>
  </r>
  <r>
    <x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.034782608695652"/>
    <n v="81.411764705882348"/>
    <s v="theater"/>
    <s v="plays"/>
    <x v="3903"/>
    <d v="2015-03-12T23:31:11"/>
    <n v="28"/>
  </r>
  <r>
    <x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.266666666666667"/>
    <n v="57.25"/>
    <s v="theater"/>
    <s v="plays"/>
    <x v="3904"/>
    <d v="2014-05-27T23:02:02"/>
    <n v="30"/>
  </r>
  <r>
    <x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s v="theater"/>
    <s v="plays"/>
    <x v="3905"/>
    <d v="2014-06-30T20:53:59"/>
    <n v="30"/>
  </r>
  <r>
    <x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.3"/>
    <n v="15"/>
    <s v="theater"/>
    <s v="plays"/>
    <x v="3906"/>
    <d v="2014-11-27T02:02:28"/>
    <n v="30"/>
  </r>
  <r>
    <x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s v="theater"/>
    <s v="plays"/>
    <x v="3907"/>
    <d v="2014-07-10T06:25:04"/>
    <n v="30"/>
  </r>
  <r>
    <x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.020000000000001"/>
    <n v="93"/>
    <s v="theater"/>
    <s v="plays"/>
    <x v="3908"/>
    <d v="2015-09-18T16:23:47"/>
    <n v="27.524456018501951"/>
  </r>
  <r>
    <x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0000000000001"/>
    <n v="32.357142857142854"/>
    <s v="theater"/>
    <s v="plays"/>
    <x v="3909"/>
    <d v="2016-08-19T19:51:05"/>
    <n v="30"/>
  </r>
  <r>
    <x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s v="theater"/>
    <s v="plays"/>
    <x v="3910"/>
    <d v="2016-03-04T08:07:48"/>
    <n v="27.911249999997381"/>
  </r>
  <r>
    <x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s v="theater"/>
    <s v="plays"/>
    <x v="3911"/>
    <d v="2015-08-12T03:38:27"/>
    <n v="25"/>
  </r>
  <r>
    <x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2E-3"/>
    <n v="1"/>
    <s v="theater"/>
    <s v="plays"/>
    <x v="3912"/>
    <d v="2016-02-15T04:02:44"/>
    <n v="29.958333333299379"/>
  </r>
  <r>
    <x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5.742857142857142"/>
    <n v="91.833333333333329"/>
    <s v="theater"/>
    <s v="plays"/>
    <x v="3913"/>
    <d v="2016-06-17T23:14:22"/>
    <n v="29.061550925900519"/>
  </r>
  <r>
    <x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3333333333336"/>
    <s v="theater"/>
    <s v="plays"/>
    <x v="3914"/>
    <d v="2015-08-17T16:07:19"/>
    <n v="44.869918981501542"/>
  </r>
  <r>
    <x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3.833333333333336"/>
    <n v="57.173913043478258"/>
    <s v="theater"/>
    <s v="plays"/>
    <x v="3915"/>
    <d v="2015-08-05T15:45:46"/>
    <n v="60"/>
  </r>
  <r>
    <x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s v="theater"/>
    <s v="plays"/>
    <x v="3916"/>
    <d v="2016-11-01T06:18:40"/>
    <n v="30.041666666700621"/>
  </r>
  <r>
    <x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.135181975736558"/>
    <n v="248.5"/>
    <s v="theater"/>
    <s v="plays"/>
    <x v="3917"/>
    <d v="2016-06-13T15:09:20"/>
    <n v="28"/>
  </r>
  <r>
    <x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.196620583717358"/>
    <n v="79.400000000000006"/>
    <s v="theater"/>
    <s v="plays"/>
    <x v="3918"/>
    <d v="2015-05-27T21:44:14"/>
    <n v="31"/>
  </r>
  <r>
    <x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.1"/>
    <n v="5"/>
    <s v="theater"/>
    <s v="plays"/>
    <x v="3919"/>
    <d v="2014-10-03T09:36:19"/>
    <n v="3.7872800925979391"/>
  </r>
  <r>
    <x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.22"/>
    <n v="5.5"/>
    <s v="theater"/>
    <s v="plays"/>
    <x v="3920"/>
    <d v="2014-11-18T11:49:11"/>
    <n v="45"/>
  </r>
  <r>
    <x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0.90909090909090906"/>
    <n v="25"/>
    <s v="theater"/>
    <s v="plays"/>
    <x v="3921"/>
    <d v="2014-10-28T14:05:37"/>
    <n v="27.454432870399614"/>
  </r>
  <r>
    <x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s v="theater"/>
    <s v="plays"/>
    <x v="3922"/>
    <d v="2015-04-17T21:41:54"/>
    <n v="60"/>
  </r>
  <r>
    <x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5.64"/>
    <n v="137.07692307692307"/>
    <s v="theater"/>
    <s v="plays"/>
    <x v="3923"/>
    <d v="2015-10-02T18:41:08"/>
    <n v="30.922824074099481"/>
  </r>
  <r>
    <x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s v="theater"/>
    <s v="plays"/>
    <x v="3924"/>
    <d v="2015-07-28T15:54:35"/>
    <n v="30"/>
  </r>
  <r>
    <x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.25"/>
    <n v="5"/>
    <s v="theater"/>
    <s v="plays"/>
    <x v="3925"/>
    <d v="2015-04-15T19:14:28"/>
    <n v="30"/>
  </r>
  <r>
    <x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"/>
    <n v="39"/>
    <s v="theater"/>
    <s v="plays"/>
    <x v="3926"/>
    <d v="2015-01-27T20:00:22"/>
    <n v="31.499745370296296"/>
  </r>
  <r>
    <x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3"/>
    <n v="50.5"/>
    <s v="theater"/>
    <s v="plays"/>
    <x v="3927"/>
    <d v="2016-09-02T03:25:44"/>
    <n v="30"/>
  </r>
  <r>
    <x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s v="theater"/>
    <s v="plays"/>
    <x v="3928"/>
    <d v="2014-07-09T07:48:43"/>
    <n v="60"/>
  </r>
  <r>
    <x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5.770000000000001"/>
    <n v="49.28125"/>
    <s v="theater"/>
    <s v="plays"/>
    <x v="3929"/>
    <d v="2015-01-12T02:53:41"/>
    <n v="30"/>
  </r>
  <r>
    <x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0.625"/>
    <n v="25"/>
    <s v="theater"/>
    <s v="plays"/>
    <x v="3930"/>
    <d v="2016-03-10T16:51:20"/>
    <n v="29.071990740798356"/>
  </r>
  <r>
    <x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1E-4"/>
    <n v="1"/>
    <s v="theater"/>
    <s v="plays"/>
    <x v="3931"/>
    <d v="2016-03-04T19:49:02"/>
    <n v="59.958333333299379"/>
  </r>
  <r>
    <x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2"/>
    <n v="25"/>
    <s v="theater"/>
    <s v="plays"/>
    <x v="3932"/>
    <d v="2015-08-27T18:58:10"/>
    <n v="60"/>
  </r>
  <r>
    <x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s v="theater"/>
    <s v="plays"/>
    <x v="3933"/>
    <d v="2016-06-29T01:09:46"/>
    <n v="30.930023148102919"/>
  </r>
  <r>
    <x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s v="theater"/>
    <s v="plays"/>
    <x v="3934"/>
    <d v="2014-05-15T15:37:44"/>
    <n v="60"/>
  </r>
  <r>
    <x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.285714285714285"/>
    <n v="53.125"/>
    <s v="theater"/>
    <s v="plays"/>
    <x v="3935"/>
    <d v="2015-10-29T20:22:21"/>
    <n v="30.041666666598758"/>
  </r>
  <r>
    <x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s v="theater"/>
    <s v="plays"/>
    <x v="3936"/>
    <d v="2016-03-28T22:22:07"/>
    <n v="27.081863425897609"/>
  </r>
  <r>
    <x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2"/>
    <n v="7"/>
    <s v="theater"/>
    <s v="plays"/>
    <x v="3937"/>
    <d v="2016-05-23T23:25:54"/>
    <n v="46"/>
  </r>
  <r>
    <x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.049999999999997"/>
    <n v="40.0625"/>
    <s v="theater"/>
    <s v="plays"/>
    <x v="3938"/>
    <d v="2014-06-26T22:48:32"/>
    <n v="36.632962962896272"/>
  </r>
  <r>
    <x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.333333333333336"/>
    <n v="24.333333333333332"/>
    <s v="theater"/>
    <s v="plays"/>
    <x v="3939"/>
    <d v="2014-08-29T18:55:56"/>
    <n v="30"/>
  </r>
  <r>
    <x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5"/>
    <n v="11.25"/>
    <s v="theater"/>
    <s v="plays"/>
    <x v="3940"/>
    <d v="2015-12-04T20:17:36"/>
    <n v="30"/>
  </r>
  <r>
    <x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.42"/>
    <n v="10.5"/>
    <s v="theater"/>
    <s v="plays"/>
    <x v="3941"/>
    <d v="2014-04-16T21:23:30"/>
    <n v="22"/>
  </r>
  <r>
    <x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"/>
    <n v="15"/>
    <s v="theater"/>
    <s v="plays"/>
    <x v="3942"/>
    <d v="2015-11-03T14:54:54"/>
    <n v="25"/>
  </r>
  <r>
    <x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s v="theater"/>
    <s v="plays"/>
    <x v="3943"/>
    <d v="2015-10-19T03:41:57"/>
    <n v="30.041666666700621"/>
  </r>
  <r>
    <x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"/>
    <n v="42"/>
    <s v="theater"/>
    <s v="plays"/>
    <x v="3944"/>
    <d v="2015-02-18T17:19:46"/>
    <n v="59.958333333299379"/>
  </r>
  <r>
    <x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.249999999999998"/>
    <n v="71.25"/>
    <s v="theater"/>
    <s v="plays"/>
    <x v="3945"/>
    <d v="2016-02-14T05:39:40"/>
    <n v="59.958333333393966"/>
  </r>
  <r>
    <x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0.6"/>
    <n v="22.5"/>
    <s v="theater"/>
    <s v="plays"/>
    <x v="3946"/>
    <d v="2014-06-11T17:04:38"/>
    <n v="42.412754629694973"/>
  </r>
  <r>
    <x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.117647058823529"/>
    <n v="41"/>
    <s v="theater"/>
    <s v="plays"/>
    <x v="3947"/>
    <d v="2017-02-04T06:58:27"/>
    <n v="30"/>
  </r>
  <r>
    <x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0.54"/>
    <n v="47.909090909090907"/>
    <s v="theater"/>
    <s v="plays"/>
    <x v="3948"/>
    <d v="2016-03-23T19:34:33"/>
    <n v="60"/>
  </r>
  <r>
    <x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4"/>
    <n v="35.166666666666664"/>
    <s v="theater"/>
    <s v="plays"/>
    <x v="3949"/>
    <d v="2016-08-19T20:30:46"/>
    <n v="9.3084953703000792"/>
  </r>
  <r>
    <x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2"/>
    <n v="5.5"/>
    <s v="theater"/>
    <s v="plays"/>
    <x v="3950"/>
    <d v="2016-03-18T20:43:31"/>
    <n v="30"/>
  </r>
  <r>
    <x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0.97142857142857131"/>
    <n v="22.666666666666668"/>
    <s v="theater"/>
    <s v="plays"/>
    <x v="3951"/>
    <d v="2014-06-21T12:52:06"/>
    <n v="30"/>
  </r>
  <r>
    <x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.099999999999998"/>
    <n v="26.375"/>
    <s v="theater"/>
    <s v="plays"/>
    <x v="3952"/>
    <d v="2014-12-08T01:37:14"/>
    <n v="60"/>
  </r>
  <r>
    <x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.100000000000009"/>
    <n v="105.54054054054055"/>
    <s v="theater"/>
    <s v="plays"/>
    <x v="3953"/>
    <d v="2016-04-09T16:25:10"/>
    <n v="29.482523148202745"/>
  </r>
  <r>
    <x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090909090909"/>
    <s v="theater"/>
    <s v="plays"/>
    <x v="3954"/>
    <d v="2016-05-03T13:07:28"/>
    <n v="30"/>
  </r>
  <r>
    <x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s v="theater"/>
    <s v="plays"/>
    <x v="3955"/>
    <d v="2016-06-13T20:48:18"/>
    <n v="30"/>
  </r>
  <r>
    <x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7.692307692307693"/>
    <n v="62"/>
    <s v="theater"/>
    <s v="plays"/>
    <x v="3956"/>
    <d v="2014-07-10T20:36:01"/>
    <n v="21.43332175930118"/>
  </r>
  <r>
    <x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2"/>
    <n v="217.5"/>
    <s v="theater"/>
    <s v="plays"/>
    <x v="3957"/>
    <d v="2016-06-22T18:55:32"/>
    <n v="30"/>
  </r>
  <r>
    <x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0.7"/>
    <n v="26.75"/>
    <s v="theater"/>
    <s v="plays"/>
    <x v="3958"/>
    <d v="2014-12-02T15:25:53"/>
    <n v="60"/>
  </r>
  <r>
    <x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"/>
    <n v="18.333333333333332"/>
    <s v="theater"/>
    <s v="plays"/>
    <x v="3959"/>
    <d v="2015-03-06T21:40:57"/>
    <n v="22.929895833301998"/>
  </r>
  <r>
    <x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85714285714292"/>
    <s v="theater"/>
    <s v="plays"/>
    <x v="3960"/>
    <d v="2014-06-05T14:22:27"/>
    <n v="30"/>
  </r>
  <r>
    <x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"/>
    <n v="175"/>
    <s v="theater"/>
    <s v="plays"/>
    <x v="3961"/>
    <d v="2016-05-18T04:19:09"/>
    <n v="60"/>
  </r>
  <r>
    <x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s v="theater"/>
    <s v="plays"/>
    <x v="3962"/>
    <d v="2015-05-08T19:26:20"/>
    <n v="60"/>
  </r>
  <r>
    <x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4.802513464991023"/>
    <n v="84.282608695652172"/>
    <s v="theater"/>
    <s v="plays"/>
    <x v="3963"/>
    <d v="2014-04-18T20:52:36"/>
    <n v="31.42111111109989"/>
  </r>
  <r>
    <x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"/>
    <n v="9.5"/>
    <s v="theater"/>
    <s v="plays"/>
    <x v="3964"/>
    <d v="2014-10-08T23:07:24"/>
    <n v="30.036527777796437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.049999999999997"/>
    <n v="33.736842105263158"/>
    <s v="theater"/>
    <s v="plays"/>
    <x v="3965"/>
    <d v="2016-01-30T16:58:40"/>
    <n v="21.171064814800047"/>
  </r>
  <r>
    <x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"/>
    <n v="37.53846153846154"/>
    <s v="theater"/>
    <s v="plays"/>
    <x v="3966"/>
    <d v="2016-04-07T13:09:54"/>
    <n v="28.995902777700394"/>
  </r>
  <r>
    <x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7.75"/>
    <n v="11.615384615384615"/>
    <s v="theater"/>
    <s v="plays"/>
    <x v="3967"/>
    <d v="2014-05-06T22:11:30"/>
    <n v="10"/>
  </r>
  <r>
    <x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"/>
    <n v="8"/>
    <s v="theater"/>
    <s v="plays"/>
    <x v="3968"/>
    <d v="2015-08-14T01:56:53"/>
    <n v="15"/>
  </r>
  <r>
    <x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s v="theater"/>
    <s v="plays"/>
    <x v="3969"/>
    <d v="2015-10-09T17:59:41"/>
    <n v="30.041666666700621"/>
  </r>
  <r>
    <x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"/>
    <n v="23"/>
    <s v="theater"/>
    <s v="plays"/>
    <x v="3970"/>
    <d v="2016-02-01T16:08:13"/>
    <n v="30"/>
  </r>
  <r>
    <x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s v="theater"/>
    <s v="plays"/>
    <x v="3971"/>
    <d v="2015-05-01T15:28:02"/>
    <n v="30"/>
  </r>
  <r>
    <x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"/>
    <n v="60.111111111111114"/>
    <s v="theater"/>
    <s v="plays"/>
    <x v="3972"/>
    <d v="2015-10-12T22:34:19"/>
    <n v="60.041666666700621"/>
  </r>
  <r>
    <x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1E-3"/>
    <n v="3"/>
    <s v="theater"/>
    <s v="plays"/>
    <x v="3973"/>
    <d v="2015-04-13T20:45:12"/>
    <n v="30"/>
  </r>
  <r>
    <x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.25"/>
    <n v="5"/>
    <s v="theater"/>
    <s v="plays"/>
    <x v="3974"/>
    <d v="2014-06-19T09:21:30"/>
    <n v="30"/>
  </r>
  <r>
    <x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s v="theater"/>
    <s v="plays"/>
    <x v="3975"/>
    <d v="2015-01-15T16:24:37"/>
    <n v="29.793321759199898"/>
  </r>
  <r>
    <x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6.566666666666666"/>
    <n v="29.235294117647058"/>
    <s v="theater"/>
    <s v="plays"/>
    <x v="3976"/>
    <d v="2014-11-07T06:24:24"/>
    <n v="13.402499999996508"/>
  </r>
  <r>
    <x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s v="theater"/>
    <s v="plays"/>
    <x v="3977"/>
    <d v="2015-03-06T09:23:41"/>
    <n v="29.958333333299379"/>
  </r>
  <r>
    <x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.199999999999996"/>
    <n v="59.583333333333336"/>
    <s v="theater"/>
    <s v="plays"/>
    <x v="3978"/>
    <d v="2015-02-26T23:07:06"/>
    <n v="29.958333333299379"/>
  </r>
  <r>
    <x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6.514285714285716"/>
    <n v="82.571428571428569"/>
    <s v="theater"/>
    <s v="plays"/>
    <x v="3979"/>
    <d v="2014-07-22T19:53:18"/>
    <n v="39.998969907399442"/>
  </r>
  <r>
    <x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.125"/>
    <n v="10"/>
    <s v="theater"/>
    <s v="plays"/>
    <x v="3980"/>
    <d v="2016-03-08T15:29:18"/>
    <n v="59.958333333401242"/>
  </r>
  <r>
    <x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7.75"/>
    <n v="32.357142857142854"/>
    <s v="theater"/>
    <s v="plays"/>
    <x v="1748"/>
    <d v="2017-02-09T23:08:28"/>
    <n v="19.827453703699575"/>
  </r>
  <r>
    <x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399999999999999"/>
    <n v="5.75"/>
    <s v="theater"/>
    <s v="plays"/>
    <x v="3981"/>
    <d v="2014-08-28T01:02:41"/>
    <n v="30"/>
  </r>
  <r>
    <x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.050000000000001"/>
    <n v="100.5"/>
    <s v="theater"/>
    <s v="plays"/>
    <x v="3982"/>
    <d v="2015-01-16T14:05:47"/>
    <n v="30"/>
  </r>
  <r>
    <x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.2"/>
    <n v="1"/>
    <s v="theater"/>
    <s v="plays"/>
    <x v="3983"/>
    <d v="2014-09-08T03:54:17"/>
    <n v="30"/>
  </r>
  <r>
    <x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5"/>
    <n v="20"/>
    <s v="theater"/>
    <s v="plays"/>
    <x v="3984"/>
    <d v="2014-08-21T19:23:05"/>
    <n v="60"/>
  </r>
  <r>
    <x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1E-3"/>
    <n v="2"/>
    <s v="theater"/>
    <s v="plays"/>
    <x v="3985"/>
    <d v="2016-01-22T18:33:07"/>
    <n v="25"/>
  </r>
  <r>
    <x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.25"/>
    <n v="5"/>
    <s v="theater"/>
    <s v="plays"/>
    <x v="3986"/>
    <d v="2014-07-28T18:33:01"/>
    <n v="28.913182870397577"/>
  </r>
  <r>
    <x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s v="theater"/>
    <s v="plays"/>
    <x v="3987"/>
    <d v="2015-06-22T23:08:27"/>
    <n v="30"/>
  </r>
  <r>
    <x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6"/>
    <n v="25"/>
    <s v="theater"/>
    <s v="plays"/>
    <x v="3988"/>
    <d v="2014-07-31T16:49:20"/>
    <n v="40"/>
  </r>
  <r>
    <x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.194444444444443"/>
    <n v="45.842105263157897"/>
    <s v="theater"/>
    <s v="plays"/>
    <x v="3989"/>
    <d v="2014-10-09T18:29:26"/>
    <n v="17"/>
  </r>
  <r>
    <x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6"/>
    <n v="4.75"/>
    <s v="theater"/>
    <s v="plays"/>
    <x v="3990"/>
    <d v="2014-12-29T13:04:38"/>
    <n v="30"/>
  </r>
  <r>
    <x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s v="theater"/>
    <s v="plays"/>
    <x v="3991"/>
    <d v="2015-04-02T13:04:09"/>
    <n v="30"/>
  </r>
  <r>
    <x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3"/>
    <n v="13"/>
    <s v="theater"/>
    <s v="plays"/>
    <x v="3992"/>
    <d v="2015-01-17T07:13:43"/>
    <n v="30"/>
  </r>
  <r>
    <x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s v="theater"/>
    <s v="plays"/>
    <x v="3993"/>
    <d v="2016-02-19T05:54:29"/>
    <n v="15"/>
  </r>
  <r>
    <x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2"/>
    <n v="1"/>
    <s v="theater"/>
    <s v="plays"/>
    <x v="3994"/>
    <d v="2015-06-19T18:44:23"/>
    <n v="30"/>
  </r>
  <r>
    <x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.000000000000002"/>
    <n v="10"/>
    <s v="theater"/>
    <s v="plays"/>
    <x v="3995"/>
    <d v="2014-08-18T20:56:40"/>
    <n v="30"/>
  </r>
  <r>
    <x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"/>
    <n v="52.5"/>
    <s v="theater"/>
    <s v="plays"/>
    <x v="3996"/>
    <d v="2014-08-05T16:07:54"/>
    <n v="30"/>
  </r>
  <r>
    <x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9"/>
    <n v="32.5"/>
    <s v="theater"/>
    <s v="plays"/>
    <x v="3997"/>
    <d v="2016-09-07T21:51:48"/>
    <n v="30"/>
  </r>
  <r>
    <x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0.82857142857142851"/>
    <n v="7.25"/>
    <s v="theater"/>
    <s v="plays"/>
    <x v="3998"/>
    <d v="2016-02-17T16:13:16"/>
    <n v="58.010231481501251"/>
  </r>
  <r>
    <x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6.666666666666664"/>
    <n v="33.333333333333336"/>
    <s v="theater"/>
    <s v="plays"/>
    <x v="3999"/>
    <d v="2015-02-22T04:34:59"/>
    <n v="29.958333333401242"/>
  </r>
  <r>
    <x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0.83333333333333337"/>
    <n v="62.5"/>
    <s v="theater"/>
    <s v="plays"/>
    <x v="4000"/>
    <d v="2014-08-27T21:52:38"/>
    <n v="60"/>
  </r>
  <r>
    <x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69.561111111111103"/>
    <n v="63.558375634517766"/>
    <s v="theater"/>
    <s v="plays"/>
    <x v="4001"/>
    <d v="2014-12-17T14:01:07"/>
    <n v="45.536724536999827"/>
  </r>
  <r>
    <x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s v="theater"/>
    <s v="plays"/>
    <x v="4002"/>
    <d v="2016-02-08T23:59:23"/>
    <n v="44.958333333393966"/>
  </r>
  <r>
    <x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"/>
    <n v="10"/>
    <s v="theater"/>
    <s v="plays"/>
    <x v="4003"/>
    <d v="2015-08-01T16:04:57"/>
    <n v="30"/>
  </r>
  <r>
    <x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s v="theater"/>
    <s v="plays"/>
    <x v="4004"/>
    <d v="2015-05-27T05:42:16"/>
    <n v="60"/>
  </r>
  <r>
    <x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s v="theater"/>
    <s v="plays"/>
    <x v="4005"/>
    <d v="2015-10-05T15:43:59"/>
    <n v="60.041666666598758"/>
  </r>
  <r>
    <x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"/>
    <n v="30.714285714285715"/>
    <s v="theater"/>
    <s v="plays"/>
    <x v="4006"/>
    <d v="2017-02-02T23:18:01"/>
    <n v="20.070821759298269"/>
  </r>
  <r>
    <x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.050000000000004"/>
    <n v="51"/>
    <s v="theater"/>
    <s v="plays"/>
    <x v="4007"/>
    <d v="2014-05-06T22:31:40"/>
    <n v="30"/>
  </r>
  <r>
    <x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s v="theater"/>
    <s v="plays"/>
    <x v="4008"/>
    <d v="2015-11-14T00:36:10"/>
    <n v="30"/>
  </r>
  <r>
    <x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66666666666671"/>
    <s v="theater"/>
    <s v="plays"/>
    <x v="4009"/>
    <d v="2016-01-05T15:43:19"/>
    <n v="29.128946759301471"/>
  </r>
  <r>
    <x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s v="theater"/>
    <s v="plays"/>
    <x v="4010"/>
    <d v="2014-10-29T14:02:44"/>
    <n v="50.041666666598758"/>
  </r>
  <r>
    <x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3"/>
    <n v="59"/>
    <s v="theater"/>
    <s v="plays"/>
    <x v="4011"/>
    <d v="2015-10-16T19:25:16"/>
    <n v="60.041666666598758"/>
  </r>
  <r>
    <x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5.698702928870294"/>
    <n v="65.340319148936175"/>
    <s v="theater"/>
    <s v="plays"/>
    <x v="4012"/>
    <d v="2016-09-01T06:27:04"/>
    <n v="31.106203703697247"/>
  </r>
  <r>
    <x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6"/>
    <n v="100"/>
    <s v="theater"/>
    <s v="plays"/>
    <x v="4013"/>
    <d v="2015-03-04T22:44:10"/>
    <n v="29.958333333299379"/>
  </r>
  <r>
    <x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6.85"/>
    <n v="147.4"/>
    <s v="theater"/>
    <s v="plays"/>
    <x v="4014"/>
    <d v="2014-09-21T21:11:27"/>
    <n v="30"/>
  </r>
  <r>
    <x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.05"/>
    <n v="166.05882352941177"/>
    <s v="theater"/>
    <s v="plays"/>
    <x v="4015"/>
    <d v="2014-06-14T22:29:24"/>
    <n v="17.000416666698584"/>
  </r>
  <r>
    <x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.428571428571429"/>
    <n v="40"/>
    <s v="theater"/>
    <s v="plays"/>
    <x v="4016"/>
    <d v="2016-05-07T01:41:55"/>
    <n v="17.529918981403171"/>
  </r>
  <r>
    <x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.04"/>
    <n v="75.25"/>
    <s v="theater"/>
    <s v="plays"/>
    <x v="4017"/>
    <d v="2014-08-18T19:10:10"/>
    <n v="60"/>
  </r>
  <r>
    <x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s v="theater"/>
    <s v="plays"/>
    <x v="4018"/>
    <d v="2015-10-28T16:06:07"/>
    <n v="33.578391203700448"/>
  </r>
  <r>
    <x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.25"/>
    <n v="1250"/>
    <s v="theater"/>
    <s v="plays"/>
    <x v="4019"/>
    <d v="2015-05-20T05:33:24"/>
    <n v="58.893472222196579"/>
  </r>
  <r>
    <x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.42"/>
    <n v="10.5"/>
    <s v="theater"/>
    <s v="plays"/>
    <x v="4020"/>
    <d v="2016-07-08T11:22:34"/>
    <n v="60"/>
  </r>
  <r>
    <x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.21"/>
    <n v="7"/>
    <s v="theater"/>
    <s v="plays"/>
    <x v="4021"/>
    <d v="2014-12-22T02:01:04"/>
    <n v="29.718703703700157"/>
  </r>
  <r>
    <x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s v="theater"/>
    <s v="plays"/>
    <x v="4022"/>
    <d v="2014-11-05T22:58:45"/>
    <n v="15"/>
  </r>
  <r>
    <x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7.5"/>
    <n v="56.25"/>
    <s v="theater"/>
    <s v="plays"/>
    <x v="4023"/>
    <d v="2015-03-11T05:16:22"/>
    <n v="29.988634259199898"/>
  </r>
  <r>
    <x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.02"/>
    <n v="1"/>
    <s v="theater"/>
    <s v="plays"/>
    <x v="4024"/>
    <d v="2014-07-22T04:49:49"/>
    <n v="30"/>
  </r>
  <r>
    <x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35"/>
    <n v="38.333333333333336"/>
    <s v="theater"/>
    <s v="plays"/>
    <x v="4025"/>
    <d v="2014-09-22T15:36:50"/>
    <n v="30"/>
  </r>
  <r>
    <x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7"/>
    <n v="27.5"/>
    <s v="theater"/>
    <s v="plays"/>
    <x v="4026"/>
    <d v="2014-12-18T00:32:23"/>
    <n v="24.019178240800102"/>
  </r>
  <r>
    <x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7.652941176470588"/>
    <n v="32.978021978021978"/>
    <s v="theater"/>
    <s v="plays"/>
    <x v="4027"/>
    <d v="2016-03-07T12:13:07"/>
    <n v="34.958333333299379"/>
  </r>
  <r>
    <x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.08"/>
    <n v="16"/>
    <s v="theater"/>
    <s v="plays"/>
    <x v="4028"/>
    <d v="2015-06-14T23:00:15"/>
    <n v="30"/>
  </r>
  <r>
    <x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6E-2"/>
    <n v="1"/>
    <s v="theater"/>
    <s v="plays"/>
    <x v="4029"/>
    <d v="2014-09-23T15:16:31"/>
    <n v="30"/>
  </r>
  <r>
    <x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s v="theater"/>
    <s v="plays"/>
    <x v="4030"/>
    <d v="2014-05-02T19:26:37"/>
    <n v="6.4766550925996853"/>
  </r>
  <r>
    <x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7.533333333333339"/>
    <n v="86.615384615384613"/>
    <s v="theater"/>
    <s v="plays"/>
    <x v="4031"/>
    <d v="2014-08-14T21:05:16"/>
    <n v="60"/>
  </r>
  <r>
    <x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s v="theater"/>
    <s v="plays"/>
    <x v="4032"/>
    <d v="2014-10-16T16:33:48"/>
    <n v="30.143194444397523"/>
  </r>
  <r>
    <x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s v="theater"/>
    <s v="plays"/>
    <x v="4033"/>
    <d v="2016-08-31T20:11:25"/>
    <n v="30.325405092597066"/>
  </r>
  <r>
    <x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7.62"/>
    <n v="41.952380952380949"/>
    <s v="theater"/>
    <s v="plays"/>
    <x v="4034"/>
    <d v="2014-05-20T15:33:51"/>
    <n v="30"/>
  </r>
  <r>
    <x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3333333333329"/>
    <s v="theater"/>
    <s v="plays"/>
    <x v="4035"/>
    <d v="2016-06-13T22:23:59"/>
    <n v="19.899317129602423"/>
  </r>
  <r>
    <x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.142857142857142"/>
    <n v="129.16666666666666"/>
    <s v="theater"/>
    <s v="plays"/>
    <x v="4036"/>
    <d v="2015-11-02T23:14:40"/>
    <n v="22.989814814798592"/>
  </r>
  <r>
    <x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2"/>
    <n v="23.75"/>
    <s v="theater"/>
    <s v="plays"/>
    <x v="3268"/>
    <d v="2016-03-17T01:27:24"/>
    <n v="15.105277777802257"/>
  </r>
  <r>
    <x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"/>
    <n v="35.714285714285715"/>
    <s v="theater"/>
    <s v="plays"/>
    <x v="4037"/>
    <d v="2014-08-15T15:22:32"/>
    <n v="31.484351851897372"/>
  </r>
  <r>
    <x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"/>
    <n v="57"/>
    <s v="theater"/>
    <s v="plays"/>
    <x v="4038"/>
    <d v="2014-05-20T16:40:56"/>
    <n v="33.971574074101227"/>
  </r>
  <r>
    <x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s v="theater"/>
    <s v="plays"/>
    <x v="4039"/>
    <d v="2016-02-21T03:23:43"/>
    <n v="59.958333333299379"/>
  </r>
  <r>
    <x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2"/>
    <n v="163.33333333333334"/>
    <s v="theater"/>
    <s v="plays"/>
    <x v="4040"/>
    <d v="2016-06-02T17:44:28"/>
    <n v="30"/>
  </r>
  <r>
    <x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3"/>
    <n v="15"/>
    <s v="theater"/>
    <s v="plays"/>
    <x v="4041"/>
    <d v="2014-05-28T16:21:24"/>
    <n v="30"/>
  </r>
  <r>
    <x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.25"/>
    <n v="64.166666666666671"/>
    <s v="theater"/>
    <s v="plays"/>
    <x v="4042"/>
    <d v="2015-03-30T14:07:06"/>
    <n v="30"/>
  </r>
  <r>
    <x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0.67500000000000004"/>
    <n v="6.75"/>
    <s v="theater"/>
    <s v="plays"/>
    <x v="4043"/>
    <d v="2014-07-13T22:50:11"/>
    <n v="30"/>
  </r>
  <r>
    <x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.16666666666666669"/>
    <n v="25"/>
    <s v="theater"/>
    <s v="plays"/>
    <x v="4044"/>
    <d v="2016-04-19T00:56:28"/>
    <n v="30"/>
  </r>
  <r>
    <x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0.9"/>
    <n v="179.11764705882354"/>
    <s v="theater"/>
    <s v="plays"/>
    <x v="4045"/>
    <d v="2015-08-19T02:49:10"/>
    <n v="40"/>
  </r>
  <r>
    <x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46"/>
    <d v="2016-12-14T23:07:35"/>
    <n v="29.998206018601195"/>
  </r>
  <r>
    <x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.4"/>
    <n v="33.07692307692308"/>
    <s v="theater"/>
    <s v="plays"/>
    <x v="4047"/>
    <d v="2015-01-18T15:52:36"/>
    <n v="40.838472222203563"/>
  </r>
  <r>
    <x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6.5"/>
    <n v="27.5"/>
    <s v="theater"/>
    <s v="plays"/>
    <x v="4048"/>
    <d v="2015-01-27T16:00:20"/>
    <n v="32.458101851902029"/>
  </r>
  <r>
    <x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s v="theater"/>
    <s v="plays"/>
    <x v="4049"/>
    <d v="2016-11-26T19:18:51"/>
    <n v="30"/>
  </r>
  <r>
    <x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.4"/>
    <n v="2"/>
    <s v="theater"/>
    <s v="plays"/>
    <x v="4050"/>
    <d v="2014-06-22T18:35:11"/>
    <n v="60"/>
  </r>
  <r>
    <x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"/>
    <n v="18.5"/>
    <s v="theater"/>
    <s v="plays"/>
    <x v="4051"/>
    <d v="2015-03-15T08:17:06"/>
    <n v="54.821458333397459"/>
  </r>
  <r>
    <x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6.727272727272727"/>
    <n v="35"/>
    <s v="theater"/>
    <s v="plays"/>
    <x v="4052"/>
    <d v="2015-10-06T13:16:15"/>
    <n v="30.041666666700621"/>
  </r>
  <r>
    <x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8.799999999999997"/>
    <n v="44.307692307692307"/>
    <s v="theater"/>
    <s v="plays"/>
    <x v="4053"/>
    <d v="2014-05-20T01:06:09"/>
    <n v="41.681840277800802"/>
  </r>
  <r>
    <x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s v="theater"/>
    <s v="plays"/>
    <x v="4054"/>
    <d v="2014-09-23T19:05:49"/>
    <n v="28.03137731480092"/>
  </r>
  <r>
    <x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9"/>
    <n v="222.5"/>
    <s v="theater"/>
    <s v="plays"/>
    <x v="4055"/>
    <d v="2016-11-21T17:03:14"/>
    <n v="30"/>
  </r>
  <r>
    <x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s v="theater"/>
    <s v="plays"/>
    <x v="4056"/>
    <d v="2016-12-28T18:54:02"/>
    <n v="30"/>
  </r>
  <r>
    <x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.16666666666666669"/>
    <n v="5"/>
    <s v="theater"/>
    <s v="plays"/>
    <x v="4057"/>
    <d v="2016-05-20T22:32:01"/>
    <n v="30"/>
  </r>
  <r>
    <x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s v="theater"/>
    <s v="plays"/>
    <x v="4058"/>
    <d v="2016-05-21T16:45:16"/>
    <n v="24.089398148200416"/>
  </r>
  <r>
    <x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5.737410071942445"/>
    <n v="29.166666666666668"/>
    <s v="theater"/>
    <s v="plays"/>
    <x v="4059"/>
    <d v="2015-02-06T13:57:05"/>
    <n v="29.958333333299379"/>
  </r>
  <r>
    <x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s v="theater"/>
    <s v="plays"/>
    <x v="4060"/>
    <d v="2015-10-30T04:32:33"/>
    <n v="15.769062499995925"/>
  </r>
  <r>
    <x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1.685714285714287"/>
    <n v="126.5"/>
    <s v="theater"/>
    <s v="plays"/>
    <x v="4061"/>
    <d v="2015-12-15T18:16:56"/>
    <n v="30"/>
  </r>
  <r>
    <x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.33333333333333337"/>
    <n v="10"/>
    <s v="theater"/>
    <s v="plays"/>
    <x v="4062"/>
    <d v="2016-09-09T10:28:26"/>
    <n v="30"/>
  </r>
  <r>
    <x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.2857142857142857"/>
    <n v="10"/>
    <s v="theater"/>
    <s v="plays"/>
    <x v="4063"/>
    <d v="2015-02-23T14:29:35"/>
    <n v="28.562094907400024"/>
  </r>
  <r>
    <x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"/>
    <n v="9.4"/>
    <s v="theater"/>
    <s v="plays"/>
    <x v="4064"/>
    <d v="2015-10-27T22:34:59"/>
    <n v="24.225706018602068"/>
  </r>
  <r>
    <x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s v="theater"/>
    <s v="plays"/>
    <x v="4065"/>
    <d v="2016-06-17T17:49:46"/>
    <n v="30"/>
  </r>
  <r>
    <x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0.8"/>
    <n v="72"/>
    <s v="theater"/>
    <s v="plays"/>
    <x v="4066"/>
    <d v="2014-12-17T14:42:04"/>
    <n v="29.822175925895863"/>
  </r>
  <r>
    <x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"/>
    <n v="30"/>
    <s v="theater"/>
    <s v="plays"/>
    <x v="4067"/>
    <d v="2015-04-28T17:34:48"/>
    <n v="33.000138888899528"/>
  </r>
  <r>
    <x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"/>
    <n v="10.666666666666666"/>
    <s v="theater"/>
    <s v="plays"/>
    <x v="4068"/>
    <d v="2015-07-24T16:08:57"/>
    <n v="13.952118055596657"/>
  </r>
  <r>
    <x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2.75"/>
    <n v="25.5"/>
    <s v="theater"/>
    <s v="plays"/>
    <x v="4069"/>
    <d v="2014-12-17T12:09:11"/>
    <n v="30"/>
  </r>
  <r>
    <x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2"/>
    <n v="20"/>
    <s v="theater"/>
    <s v="plays"/>
    <x v="4070"/>
    <d v="2015-02-04T04:40:47"/>
    <n v="59.958333333401242"/>
  </r>
  <r>
    <x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"/>
    <n v="15"/>
    <s v="theater"/>
    <s v="plays"/>
    <x v="4071"/>
    <d v="2015-06-23T19:34:53"/>
    <n v="60"/>
  </r>
  <r>
    <x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6.5"/>
    <n v="91.25"/>
    <s v="theater"/>
    <s v="plays"/>
    <x v="4072"/>
    <d v="2014-09-08T02:05:00"/>
    <n v="44.1208333333052"/>
  </r>
  <r>
    <x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7"/>
    <n v="800"/>
    <s v="theater"/>
    <s v="plays"/>
    <x v="4073"/>
    <d v="2016-11-19T00:45:50"/>
    <n v="30"/>
  </r>
  <r>
    <x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.428571428571429"/>
    <n v="80"/>
    <s v="theater"/>
    <s v="plays"/>
    <x v="4074"/>
    <d v="2017-01-15T12:43:39"/>
    <n v="43.838437500002328"/>
  </r>
  <r>
    <x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s v="theater"/>
    <s v="plays"/>
    <x v="4075"/>
    <d v="2015-12-06T19:47:17"/>
    <n v="56.172025463005411"/>
  </r>
  <r>
    <x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s v="theater"/>
    <s v="plays"/>
    <x v="4076"/>
    <d v="2016-05-05T17:19:57"/>
    <n v="30"/>
  </r>
  <r>
    <x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"/>
    <n v="50"/>
    <s v="theater"/>
    <s v="plays"/>
    <x v="4077"/>
    <d v="2016-07-19T20:24:33"/>
    <n v="45"/>
  </r>
  <r>
    <x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s v="theater"/>
    <s v="plays"/>
    <x v="4078"/>
    <d v="2014-10-15T02:59:50"/>
    <n v="10"/>
  </r>
  <r>
    <x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s v="theater"/>
    <s v="plays"/>
    <x v="4079"/>
    <d v="2016-12-26T21:41:22"/>
    <n v="30"/>
  </r>
  <r>
    <x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.400000000000002"/>
    <n v="22.833333333333332"/>
    <s v="theater"/>
    <s v="plays"/>
    <x v="4080"/>
    <d v="2016-04-15T20:21:13"/>
    <n v="30"/>
  </r>
  <r>
    <x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66666666668"/>
    <s v="theater"/>
    <s v="plays"/>
    <x v="4081"/>
    <d v="2015-07-03T19:59:26"/>
    <n v="53.939282407402061"/>
  </r>
  <r>
    <x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.366666666666667"/>
    <n v="45.785714285714285"/>
    <s v="theater"/>
    <s v="plays"/>
    <x v="4082"/>
    <d v="2016-09-27T06:40:34"/>
    <n v="30"/>
  </r>
  <r>
    <x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6"/>
    <n v="383.33333333333331"/>
    <s v="theater"/>
    <s v="plays"/>
    <x v="4083"/>
    <d v="2016-11-23T00:15:09"/>
    <n v="33"/>
  </r>
  <r>
    <x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0.599999999999994"/>
    <n v="106.96969696969697"/>
    <s v="theater"/>
    <s v="plays"/>
    <x v="4084"/>
    <d v="2015-02-18T01:11:06"/>
    <n v="42.992291666698293"/>
  </r>
  <r>
    <x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3"/>
    <n v="10.25"/>
    <s v="theater"/>
    <s v="plays"/>
    <x v="4085"/>
    <d v="2014-09-01T22:00:01"/>
    <n v="23"/>
  </r>
  <r>
    <x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"/>
    <n v="59"/>
    <s v="theater"/>
    <s v="plays"/>
    <x v="4086"/>
    <d v="2017-02-01T00:45:37"/>
    <n v="30.176655092596775"/>
  </r>
  <r>
    <x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s v="theater"/>
    <s v="plays"/>
    <x v="4087"/>
    <d v="2015-10-30T12:56:44"/>
    <n v="30.041666666700621"/>
  </r>
  <r>
    <x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8.666666666666668"/>
    <n v="14.333333333333334"/>
    <s v="theater"/>
    <s v="plays"/>
    <x v="4088"/>
    <d v="2016-05-22T15:02:31"/>
    <n v="60"/>
  </r>
  <r>
    <x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3"/>
    <n v="15.666666666666666"/>
    <s v="theater"/>
    <s v="plays"/>
    <x v="4089"/>
    <d v="2015-01-25T03:15:40"/>
    <n v="30"/>
  </r>
  <r>
    <x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.04"/>
    <n v="1"/>
    <s v="theater"/>
    <s v="plays"/>
    <x v="4090"/>
    <d v="2016-01-31T22:43:06"/>
    <n v="27.053402777797601"/>
  </r>
  <r>
    <x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.2"/>
    <n v="1"/>
    <s v="theater"/>
    <s v="plays"/>
    <x v="4091"/>
    <d v="2015-12-20T13:45:23"/>
    <n v="18.7004282406996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0F0052-E826-4F11-8982-8A56387C9BA7}" name="PivotTable19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B23:G6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1DA86B-A6C9-4B0F-A2AC-C6034343DB5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B2:G13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0F47E3-FF39-41E0-9C0B-98FDD7615898}" name="PivotTable2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80:F94" firstHeaderRow="1" firstDataRow="2" firstDataCol="1" rowPageCount="3" colPageCount="1"/>
  <pivotFields count="23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axis="axisPage"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11">
        <item x="1419"/>
        <item x="996"/>
        <item x="1158"/>
        <item x="760"/>
        <item x="1445"/>
        <item x="44"/>
        <item x="1047"/>
        <item x="991"/>
        <item x="1074"/>
        <item x="847"/>
        <item x="1300"/>
        <item x="792"/>
        <item x="1480"/>
        <item x="5"/>
        <item x="410"/>
        <item x="994"/>
        <item x="1426"/>
        <item x="992"/>
        <item x="324"/>
        <item x="63"/>
        <item x="447"/>
        <item x="959"/>
        <item x="1072"/>
        <item x="392"/>
        <item x="1220"/>
        <item x="1207"/>
        <item x="980"/>
        <item x="1342"/>
        <item x="1284"/>
        <item x="325"/>
        <item x="566"/>
        <item x="1454"/>
        <item x="1086"/>
        <item x="1201"/>
        <item x="47"/>
        <item x="1024"/>
        <item x="1361"/>
        <item x="2"/>
        <item x="860"/>
        <item x="475"/>
        <item x="1320"/>
        <item x="780"/>
        <item x="1159"/>
        <item x="1203"/>
        <item x="1175"/>
        <item x="1405"/>
        <item x="1265"/>
        <item x="1328"/>
        <item x="1245"/>
        <item x="343"/>
        <item x="205"/>
        <item x="1252"/>
        <item x="775"/>
        <item x="999"/>
        <item x="607"/>
        <item x="944"/>
        <item x="1403"/>
        <item x="635"/>
        <item x="1437"/>
        <item x="793"/>
        <item x="1247"/>
        <item x="1439"/>
        <item x="618"/>
        <item x="969"/>
        <item x="1334"/>
        <item x="743"/>
        <item x="1238"/>
        <item x="241"/>
        <item x="1008"/>
        <item x="331"/>
        <item x="416"/>
        <item x="504"/>
        <item x="1256"/>
        <item x="466"/>
        <item x="681"/>
        <item x="1217"/>
        <item x="1254"/>
        <item x="1463"/>
        <item x="740"/>
        <item x="1331"/>
        <item x="1173"/>
        <item x="1016"/>
        <item x="616"/>
        <item x="1152"/>
        <item x="855"/>
        <item x="582"/>
        <item x="207"/>
        <item x="418"/>
        <item x="1033"/>
        <item x="1500"/>
        <item x="764"/>
        <item x="1431"/>
        <item x="60"/>
        <item x="1301"/>
        <item x="1193"/>
        <item x="1156"/>
        <item x="1178"/>
        <item x="32"/>
        <item x="768"/>
        <item x="1378"/>
        <item x="748"/>
        <item x="1377"/>
        <item x="339"/>
        <item x="894"/>
        <item x="1167"/>
        <item x="1251"/>
        <item x="997"/>
        <item x="1032"/>
        <item x="30"/>
        <item x="1058"/>
        <item x="1303"/>
        <item x="1264"/>
        <item x="522"/>
        <item x="1414"/>
        <item x="1339"/>
        <item x="1297"/>
        <item x="705"/>
        <item x="480"/>
        <item x="45"/>
        <item x="650"/>
        <item x="149"/>
        <item x="1018"/>
        <item x="1002"/>
        <item x="673"/>
        <item x="954"/>
        <item x="1117"/>
        <item x="20"/>
        <item x="842"/>
        <item x="321"/>
        <item x="723"/>
        <item x="555"/>
        <item x="1485"/>
        <item x="72"/>
        <item x="741"/>
        <item x="680"/>
        <item x="450"/>
        <item x="739"/>
        <item x="15"/>
        <item x="1037"/>
        <item x="308"/>
        <item x="261"/>
        <item x="1270"/>
        <item x="67"/>
        <item x="1495"/>
        <item x="1228"/>
        <item x="1136"/>
        <item x="203"/>
        <item x="476"/>
        <item x="685"/>
        <item x="437"/>
        <item x="952"/>
        <item x="1132"/>
        <item x="667"/>
        <item x="861"/>
        <item x="1250"/>
        <item x="3"/>
        <item x="1257"/>
        <item x="1025"/>
        <item x="953"/>
        <item x="1399"/>
        <item x="1214"/>
        <item x="797"/>
        <item x="1081"/>
        <item x="1022"/>
        <item x="523"/>
        <item x="1356"/>
        <item x="92"/>
        <item x="644"/>
        <item x="1473"/>
        <item x="908"/>
        <item x="315"/>
        <item x="336"/>
        <item x="798"/>
        <item x="1142"/>
        <item x="298"/>
        <item x="1000"/>
        <item x="1187"/>
        <item x="1030"/>
        <item x="1057"/>
        <item x="1474"/>
        <item x="1308"/>
        <item x="289"/>
        <item x="1315"/>
        <item x="1177"/>
        <item x="1237"/>
        <item x="18"/>
        <item x="471"/>
        <item x="422"/>
        <item x="1206"/>
        <item x="1283"/>
        <item x="664"/>
        <item x="292"/>
        <item x="306"/>
        <item x="139"/>
        <item x="59"/>
        <item x="169"/>
        <item x="804"/>
        <item x="1298"/>
        <item x="872"/>
        <item x="1411"/>
        <item x="11"/>
        <item x="491"/>
        <item x="1127"/>
        <item x="873"/>
        <item x="1400"/>
        <item x="1508"/>
        <item x="424"/>
        <item x="1179"/>
        <item x="808"/>
        <item x="1073"/>
        <item x="1210"/>
        <item x="34"/>
        <item x="646"/>
        <item x="950"/>
        <item x="1376"/>
        <item x="1147"/>
        <item x="1027"/>
        <item x="425"/>
        <item x="244"/>
        <item x="1244"/>
        <item x="115"/>
        <item x="288"/>
        <item x="135"/>
        <item x="1465"/>
        <item x="1483"/>
        <item x="24"/>
        <item x="971"/>
        <item x="148"/>
        <item x="473"/>
        <item x="40"/>
        <item x="52"/>
        <item x="295"/>
        <item x="55"/>
        <item x="1010"/>
        <item x="1148"/>
        <item x="801"/>
        <item x="1469"/>
        <item x="652"/>
        <item x="1436"/>
        <item x="1026"/>
        <item x="640"/>
        <item x="611"/>
        <item x="1268"/>
        <item x="114"/>
        <item x="942"/>
        <item x="549"/>
        <item x="828"/>
        <item x="1332"/>
        <item x="1368"/>
        <item x="1335"/>
        <item x="788"/>
        <item x="1379"/>
        <item x="1165"/>
        <item x="1183"/>
        <item x="1260"/>
        <item x="506"/>
        <item x="329"/>
        <item x="1076"/>
        <item x="234"/>
        <item x="1198"/>
        <item x="31"/>
        <item x="1235"/>
        <item x="1418"/>
        <item x="197"/>
        <item x="80"/>
        <item x="512"/>
        <item x="1234"/>
        <item x="1066"/>
        <item x="845"/>
        <item x="825"/>
        <item x="1151"/>
        <item x="1351"/>
        <item x="1215"/>
        <item x="1146"/>
        <item x="1460"/>
        <item x="235"/>
        <item x="1349"/>
        <item x="1348"/>
        <item x="1115"/>
        <item x="920"/>
        <item x="1329"/>
        <item x="373"/>
        <item x="1456"/>
        <item x="214"/>
        <item x="236"/>
        <item x="1082"/>
        <item x="1274"/>
        <item x="560"/>
        <item x="1176"/>
        <item x="1128"/>
        <item x="1162"/>
        <item x="1169"/>
        <item x="1209"/>
        <item x="977"/>
        <item x="179"/>
        <item x="1180"/>
        <item x="695"/>
        <item x="492"/>
        <item x="1364"/>
        <item x="35"/>
        <item x="1090"/>
        <item x="869"/>
        <item x="1383"/>
        <item x="319"/>
        <item x="678"/>
        <item x="1276"/>
        <item x="1292"/>
        <item x="177"/>
        <item x="1157"/>
        <item x="1029"/>
        <item x="781"/>
        <item x="956"/>
        <item x="621"/>
        <item x="1327"/>
        <item x="1281"/>
        <item x="701"/>
        <item x="668"/>
        <item x="347"/>
        <item x="975"/>
        <item x="493"/>
        <item x="402"/>
        <item x="449"/>
        <item x="907"/>
        <item x="524"/>
        <item x="875"/>
        <item x="1071"/>
        <item x="777"/>
        <item x="1223"/>
        <item x="1218"/>
        <item x="779"/>
        <item x="866"/>
        <item x="1363"/>
        <item x="837"/>
        <item x="1255"/>
        <item x="1163"/>
        <item x="396"/>
        <item x="1457"/>
        <item x="436"/>
        <item x="1088"/>
        <item x="1196"/>
        <item x="976"/>
        <item x="1410"/>
        <item x="1484"/>
        <item x="57"/>
        <item x="246"/>
        <item x="550"/>
        <item x="1253"/>
        <item x="1330"/>
        <item x="1324"/>
        <item x="1321"/>
        <item x="222"/>
        <item x="37"/>
        <item x="58"/>
        <item x="1131"/>
        <item x="633"/>
        <item x="464"/>
        <item x="465"/>
        <item x="1168"/>
        <item x="1221"/>
        <item x="1120"/>
        <item x="161"/>
        <item x="21"/>
        <item x="1184"/>
        <item x="251"/>
        <item x="1242"/>
        <item x="1124"/>
        <item x="984"/>
        <item x="1306"/>
        <item x="605"/>
        <item x="987"/>
        <item x="56"/>
        <item x="558"/>
        <item x="1479"/>
        <item x="62"/>
        <item x="96"/>
        <item x="832"/>
        <item x="1083"/>
        <item x="1275"/>
        <item x="1494"/>
        <item x="542"/>
        <item x="1186"/>
        <item x="1497"/>
        <item x="966"/>
        <item x="1293"/>
        <item x="963"/>
        <item x="1311"/>
        <item x="187"/>
        <item x="800"/>
        <item x="1386"/>
        <item x="1189"/>
        <item x="657"/>
        <item x="1240"/>
        <item x="883"/>
        <item x="204"/>
        <item x="388"/>
        <item x="1121"/>
        <item x="211"/>
        <item x="802"/>
        <item x="1407"/>
        <item x="1005"/>
        <item x="556"/>
        <item x="1211"/>
        <item x="36"/>
        <item x="385"/>
        <item x="1230"/>
        <item x="904"/>
        <item x="674"/>
        <item x="816"/>
        <item x="1192"/>
        <item x="291"/>
        <item x="1299"/>
        <item x="799"/>
        <item x="403"/>
        <item x="1338"/>
        <item x="948"/>
        <item x="353"/>
        <item x="356"/>
        <item x="1212"/>
        <item x="812"/>
        <item x="10"/>
        <item x="968"/>
        <item x="1261"/>
        <item x="1350"/>
        <item x="1216"/>
        <item x="1239"/>
        <item x="1412"/>
        <item x="48"/>
        <item x="496"/>
        <item x="314"/>
        <item x="1296"/>
        <item x="786"/>
        <item x="1138"/>
        <item x="330"/>
        <item x="1096"/>
        <item x="38"/>
        <item x="1289"/>
        <item x="978"/>
        <item x="1046"/>
        <item x="902"/>
        <item x="922"/>
        <item x="1367"/>
        <item x="1408"/>
        <item x="1095"/>
        <item x="219"/>
        <item x="1194"/>
        <item x="16"/>
        <item x="1422"/>
        <item x="1226"/>
        <item x="413"/>
        <item x="744"/>
        <item x="83"/>
        <item x="1048"/>
        <item x="1507"/>
        <item x="679"/>
        <item x="1451"/>
        <item x="159"/>
        <item x="1236"/>
        <item x="470"/>
        <item x="591"/>
        <item x="1381"/>
        <item x="1200"/>
        <item x="1160"/>
        <item x="1039"/>
        <item x="905"/>
        <item x="577"/>
        <item x="1326"/>
        <item x="882"/>
        <item x="706"/>
        <item x="1089"/>
        <item x="1219"/>
        <item x="1446"/>
        <item x="1035"/>
        <item x="773"/>
        <item x="440"/>
        <item x="1441"/>
        <item x="745"/>
        <item x="670"/>
        <item x="1153"/>
        <item x="1262"/>
        <item x="530"/>
        <item x="1357"/>
        <item x="1442"/>
        <item x="1266"/>
        <item x="637"/>
        <item x="71"/>
        <item x="964"/>
        <item x="1013"/>
        <item x="1161"/>
        <item x="340"/>
        <item x="598"/>
        <item x="1287"/>
        <item x="1317"/>
        <item x="912"/>
        <item x="1389"/>
        <item x="1031"/>
        <item x="394"/>
        <item x="274"/>
        <item x="1020"/>
        <item x="156"/>
        <item x="51"/>
        <item x="1493"/>
        <item x="1014"/>
        <item x="677"/>
        <item x="818"/>
        <item x="675"/>
        <item x="1036"/>
        <item x="770"/>
        <item x="1222"/>
        <item x="871"/>
        <item x="1285"/>
        <item x="783"/>
        <item x="208"/>
        <item x="1041"/>
        <item x="536"/>
        <item x="807"/>
        <item x="970"/>
        <item x="1269"/>
        <item x="836"/>
        <item x="1122"/>
        <item x="934"/>
        <item x="1438"/>
        <item x="98"/>
        <item x="645"/>
        <item x="1019"/>
        <item x="947"/>
        <item x="1370"/>
        <item x="1204"/>
        <item x="1231"/>
        <item x="935"/>
        <item x="806"/>
        <item x="529"/>
        <item x="993"/>
        <item x="1277"/>
        <item x="1208"/>
        <item x="1021"/>
        <item x="1042"/>
        <item x="1227"/>
        <item x="900"/>
        <item x="515"/>
        <item x="461"/>
        <item x="1004"/>
        <item x="1496"/>
        <item x="586"/>
        <item x="886"/>
        <item x="1388"/>
        <item x="1091"/>
        <item x="1028"/>
        <item x="1126"/>
        <item x="176"/>
        <item x="563"/>
        <item x="658"/>
        <item x="854"/>
        <item x="1466"/>
        <item x="690"/>
        <item x="766"/>
        <item x="1246"/>
        <item x="660"/>
        <item x="981"/>
        <item x="1051"/>
        <item x="1461"/>
        <item x="928"/>
        <item x="260"/>
        <item x="554"/>
        <item x="257"/>
        <item x="915"/>
        <item x="1061"/>
        <item x="1443"/>
        <item x="477"/>
        <item x="1449"/>
        <item x="659"/>
        <item x="544"/>
        <item x="1385"/>
        <item x="725"/>
        <item x="1340"/>
        <item x="849"/>
        <item x="231"/>
        <item x="1470"/>
        <item x="1267"/>
        <item x="101"/>
        <item x="1372"/>
        <item x="624"/>
        <item x="1055"/>
        <item x="129"/>
        <item x="90"/>
        <item x="702"/>
        <item x="481"/>
        <item x="489"/>
        <item x="972"/>
        <item x="199"/>
        <item x="270"/>
        <item x="631"/>
        <item x="1191"/>
        <item x="1049"/>
        <item x="1129"/>
        <item x="921"/>
        <item x="154"/>
        <item x="1417"/>
        <item x="533"/>
        <item x="380"/>
        <item x="1355"/>
        <item x="1093"/>
        <item x="1455"/>
        <item x="302"/>
        <item x="1197"/>
        <item x="1322"/>
        <item x="727"/>
        <item x="945"/>
        <item x="1202"/>
        <item x="929"/>
        <item x="367"/>
        <item x="603"/>
        <item x="391"/>
        <item x="256"/>
        <item x="1003"/>
        <item x="1259"/>
        <item x="718"/>
        <item x="1060"/>
        <item x="949"/>
        <item x="1398"/>
        <item x="508"/>
        <item x="1477"/>
        <item x="1343"/>
        <item x="722"/>
        <item x="1272"/>
        <item x="389"/>
        <item x="1462"/>
        <item x="75"/>
        <item x="892"/>
        <item x="1498"/>
        <item x="763"/>
        <item x="66"/>
        <item x="623"/>
        <item x="1102"/>
        <item x="74"/>
        <item x="610"/>
        <item x="362"/>
        <item x="527"/>
        <item x="985"/>
        <item x="100"/>
        <item x="1068"/>
        <item x="1098"/>
        <item x="834"/>
        <item x="753"/>
        <item x="22"/>
        <item x="164"/>
        <item x="111"/>
        <item x="70"/>
        <item x="986"/>
        <item x="395"/>
        <item x="500"/>
        <item x="1185"/>
        <item x="865"/>
        <item x="626"/>
        <item x="435"/>
        <item x="1015"/>
        <item x="1478"/>
        <item x="1365"/>
        <item x="1104"/>
        <item x="383"/>
        <item x="103"/>
        <item x="259"/>
        <item x="1052"/>
        <item x="1133"/>
        <item x="110"/>
        <item x="1488"/>
        <item x="671"/>
        <item x="998"/>
        <item x="191"/>
        <item x="311"/>
        <item x="230"/>
        <item x="876"/>
        <item x="817"/>
        <item x="1"/>
        <item x="967"/>
        <item x="95"/>
        <item x="390"/>
        <item x="1459"/>
        <item x="186"/>
        <item x="174"/>
        <item x="703"/>
        <item x="145"/>
        <item x="13"/>
        <item x="909"/>
        <item x="546"/>
        <item x="1323"/>
        <item x="826"/>
        <item x="407"/>
        <item x="919"/>
        <item x="1425"/>
        <item x="1345"/>
        <item x="732"/>
        <item x="606"/>
        <item x="824"/>
        <item x="1101"/>
        <item x="534"/>
        <item x="122"/>
        <item x="906"/>
        <item x="472"/>
        <item x="1481"/>
        <item x="85"/>
        <item x="488"/>
        <item x="1017"/>
        <item x="932"/>
        <item x="1506"/>
        <item x="458"/>
        <item x="346"/>
        <item x="594"/>
        <item x="962"/>
        <item x="168"/>
        <item x="444"/>
        <item x="25"/>
        <item x="345"/>
        <item x="160"/>
        <item x="1305"/>
        <item x="1243"/>
        <item x="939"/>
        <item x="936"/>
        <item x="1428"/>
        <item x="1065"/>
        <item x="951"/>
        <item x="540"/>
        <item x="1354"/>
        <item x="509"/>
        <item x="181"/>
        <item x="503"/>
        <item x="1482"/>
        <item x="782"/>
        <item x="1420"/>
        <item x="283"/>
        <item x="1118"/>
        <item x="684"/>
        <item x="326"/>
        <item x="443"/>
        <item x="170"/>
        <item x="1359"/>
        <item x="518"/>
        <item x="192"/>
        <item x="784"/>
        <item x="296"/>
        <item x="441"/>
        <item x="758"/>
        <item x="576"/>
        <item x="514"/>
        <item x="439"/>
        <item x="233"/>
        <item x="69"/>
        <item x="196"/>
        <item x="827"/>
        <item x="735"/>
        <item x="1225"/>
        <item x="1075"/>
        <item x="189"/>
        <item x="430"/>
        <item x="561"/>
        <item x="290"/>
        <item x="759"/>
        <item x="195"/>
        <item x="412"/>
        <item x="1043"/>
        <item x="1279"/>
        <item x="468"/>
        <item x="421"/>
        <item x="535"/>
        <item x="593"/>
        <item x="878"/>
        <item x="253"/>
        <item x="940"/>
        <item x="463"/>
        <item x="1374"/>
        <item x="771"/>
        <item x="772"/>
        <item x="212"/>
        <item x="1130"/>
        <item x="1358"/>
        <item x="629"/>
        <item x="839"/>
        <item x="137"/>
        <item x="483"/>
        <item x="293"/>
        <item x="23"/>
        <item x="602"/>
        <item x="1447"/>
        <item x="742"/>
        <item x="419"/>
        <item x="1450"/>
        <item x="686"/>
        <item x="79"/>
        <item x="926"/>
        <item x="665"/>
        <item x="925"/>
        <item x="28"/>
        <item x="249"/>
        <item x="269"/>
        <item x="287"/>
        <item x="1062"/>
        <item x="1182"/>
        <item x="221"/>
        <item x="106"/>
        <item x="924"/>
        <item x="467"/>
        <item x="880"/>
        <item x="1369"/>
        <item x="794"/>
        <item x="417"/>
        <item x="372"/>
        <item x="175"/>
        <item x="286"/>
        <item x="452"/>
        <item x="1085"/>
        <item x="1213"/>
        <item x="1409"/>
        <item x="1224"/>
        <item x="887"/>
        <item x="1472"/>
        <item x="712"/>
        <item x="1271"/>
        <item x="232"/>
        <item x="0"/>
        <item x="1141"/>
        <item x="1110"/>
        <item x="361"/>
        <item x="1056"/>
        <item x="312"/>
        <item x="1069"/>
        <item x="166"/>
        <item x="382"/>
        <item x="587"/>
        <item x="1406"/>
        <item x="538"/>
        <item x="835"/>
        <item x="1143"/>
        <item x="495"/>
        <item x="1006"/>
        <item x="1113"/>
        <item x="819"/>
        <item x="1134"/>
        <item x="7"/>
        <item x="1366"/>
        <item x="1288"/>
        <item x="322"/>
        <item x="1034"/>
        <item x="955"/>
        <item x="282"/>
        <item x="1241"/>
        <item x="1458"/>
        <item x="734"/>
        <item x="1145"/>
        <item x="553"/>
        <item x="762"/>
        <item x="590"/>
        <item x="358"/>
        <item x="1012"/>
        <item x="1125"/>
        <item x="943"/>
        <item x="1486"/>
        <item x="628"/>
        <item x="1107"/>
        <item x="1116"/>
        <item x="1448"/>
        <item x="911"/>
        <item x="822"/>
        <item x="359"/>
        <item x="1063"/>
        <item x="1318"/>
        <item x="1352"/>
        <item x="704"/>
        <item x="215"/>
        <item x="33"/>
        <item x="162"/>
        <item x="258"/>
        <item x="696"/>
        <item x="821"/>
        <item x="846"/>
        <item x="888"/>
        <item x="988"/>
        <item x="965"/>
        <item x="1092"/>
        <item x="632"/>
        <item x="931"/>
        <item x="428"/>
        <item x="1302"/>
        <item x="401"/>
        <item x="190"/>
        <item x="634"/>
        <item x="107"/>
        <item x="1278"/>
        <item x="1424"/>
        <item x="620"/>
        <item x="400"/>
        <item x="432"/>
        <item x="120"/>
        <item x="641"/>
        <item x="1434"/>
        <item x="960"/>
        <item x="202"/>
        <item x="411"/>
        <item x="39"/>
        <item x="377"/>
        <item x="938"/>
        <item x="456"/>
        <item x="643"/>
        <item x="426"/>
        <item x="583"/>
        <item x="1105"/>
        <item x="541"/>
        <item x="787"/>
        <item x="874"/>
        <item x="600"/>
        <item x="438"/>
        <item x="756"/>
        <item x="140"/>
        <item x="923"/>
        <item x="341"/>
        <item x="870"/>
        <item x="568"/>
        <item x="1490"/>
        <item x="1391"/>
        <item x="721"/>
        <item x="520"/>
        <item x="692"/>
        <item x="266"/>
        <item x="1384"/>
        <item x="1154"/>
        <item x="1304"/>
        <item x="434"/>
        <item x="663"/>
        <item x="601"/>
        <item x="88"/>
        <item x="1164"/>
        <item x="1307"/>
        <item x="889"/>
        <item x="1123"/>
        <item x="254"/>
        <item x="1111"/>
        <item x="17"/>
        <item x="157"/>
        <item x="1499"/>
        <item x="1319"/>
        <item x="859"/>
        <item x="210"/>
        <item x="661"/>
        <item x="279"/>
        <item x="699"/>
        <item x="427"/>
        <item x="1380"/>
        <item x="1094"/>
        <item x="318"/>
        <item x="852"/>
        <item x="572"/>
        <item x="914"/>
        <item x="275"/>
        <item x="1119"/>
        <item x="1009"/>
        <item x="386"/>
        <item x="152"/>
        <item x="778"/>
        <item x="281"/>
        <item x="333"/>
        <item x="517"/>
        <item x="647"/>
        <item x="584"/>
        <item x="76"/>
        <item x="814"/>
        <item x="307"/>
        <item x="268"/>
        <item x="575"/>
        <item x="1475"/>
        <item x="710"/>
        <item x="1337"/>
        <item x="648"/>
        <item x="899"/>
        <item x="267"/>
        <item x="158"/>
        <item x="599"/>
        <item x="1394"/>
        <item x="132"/>
        <item x="497"/>
        <item x="1079"/>
        <item x="711"/>
        <item x="397"/>
        <item x="1487"/>
        <item x="851"/>
        <item x="370"/>
        <item x="420"/>
        <item x="548"/>
        <item x="604"/>
        <item x="89"/>
        <item x="1112"/>
        <item x="1135"/>
        <item x="200"/>
        <item x="738"/>
        <item x="1258"/>
        <item x="813"/>
        <item x="714"/>
        <item x="442"/>
        <item x="811"/>
        <item x="1139"/>
        <item x="300"/>
        <item x="1333"/>
        <item x="327"/>
        <item x="803"/>
        <item x="1402"/>
        <item x="916"/>
        <item x="61"/>
        <item x="131"/>
        <item x="796"/>
        <item x="1336"/>
        <item x="1140"/>
        <item x="188"/>
        <item x="365"/>
        <item x="335"/>
        <item x="482"/>
        <item x="769"/>
        <item x="487"/>
        <item x="881"/>
        <item x="501"/>
        <item x="850"/>
        <item x="884"/>
        <item x="1295"/>
        <item x="457"/>
        <item x="863"/>
        <item x="183"/>
        <item x="91"/>
        <item x="754"/>
        <item x="830"/>
        <item x="6"/>
        <item x="930"/>
        <item x="795"/>
        <item x="1188"/>
        <item x="155"/>
        <item x="767"/>
        <item x="1421"/>
        <item x="218"/>
        <item x="1282"/>
        <item x="761"/>
        <item x="1170"/>
        <item x="662"/>
        <item x="990"/>
        <item x="381"/>
        <item x="726"/>
        <item x="143"/>
        <item x="1174"/>
        <item x="317"/>
        <item x="351"/>
        <item x="785"/>
        <item x="431"/>
        <item x="478"/>
        <item x="791"/>
        <item x="669"/>
        <item x="141"/>
        <item x="1040"/>
        <item x="453"/>
        <item x="271"/>
        <item x="1044"/>
        <item x="910"/>
        <item x="1387"/>
        <item x="622"/>
        <item x="193"/>
        <item x="639"/>
        <item x="262"/>
        <item x="1181"/>
        <item x="709"/>
        <item x="328"/>
        <item x="856"/>
        <item x="68"/>
        <item x="730"/>
        <item x="9"/>
        <item x="1144"/>
        <item x="54"/>
        <item x="958"/>
        <item x="790"/>
        <item x="1397"/>
        <item x="537"/>
        <item x="682"/>
        <item x="545"/>
        <item x="736"/>
        <item x="765"/>
        <item x="1077"/>
        <item x="243"/>
        <item x="272"/>
        <item x="118"/>
        <item x="1452"/>
        <item x="469"/>
        <item x="507"/>
        <item x="933"/>
        <item x="700"/>
        <item x="625"/>
        <item x="843"/>
        <item x="713"/>
        <item x="903"/>
        <item x="1344"/>
        <item x="485"/>
        <item x="250"/>
        <item x="1273"/>
        <item x="379"/>
        <item x="716"/>
        <item x="134"/>
        <item x="265"/>
        <item x="901"/>
        <item x="1190"/>
        <item x="613"/>
        <item x="1171"/>
        <item x="917"/>
        <item x="276"/>
        <item x="1108"/>
        <item x="1054"/>
        <item x="653"/>
        <item x="630"/>
        <item x="683"/>
        <item x="1064"/>
        <item x="1373"/>
        <item x="688"/>
        <item x="531"/>
        <item x="1346"/>
        <item x="1109"/>
        <item x="301"/>
        <item x="1433"/>
        <item x="1382"/>
        <item x="717"/>
        <item x="1232"/>
        <item x="1150"/>
        <item x="973"/>
        <item x="348"/>
        <item x="376"/>
        <item x="1290"/>
        <item x="1362"/>
        <item x="1199"/>
        <item x="578"/>
        <item x="848"/>
        <item x="172"/>
        <item x="165"/>
        <item x="649"/>
        <item x="305"/>
        <item x="751"/>
        <item x="360"/>
        <item x="585"/>
        <item x="337"/>
        <item x="697"/>
        <item x="1396"/>
        <item x="687"/>
        <item x="879"/>
        <item x="1347"/>
        <item x="29"/>
        <item x="147"/>
        <item x="369"/>
        <item x="913"/>
        <item x="474"/>
        <item x="303"/>
        <item x="238"/>
        <item x="729"/>
        <item x="898"/>
        <item x="755"/>
        <item x="728"/>
        <item x="840"/>
        <item x="1001"/>
        <item x="1415"/>
        <item x="182"/>
        <item x="853"/>
        <item x="93"/>
        <item x="1155"/>
        <item x="173"/>
        <item x="146"/>
        <item x="338"/>
        <item x="694"/>
        <item x="116"/>
        <item x="1464"/>
        <item x="4"/>
        <item x="574"/>
        <item x="201"/>
        <item x="240"/>
        <item x="974"/>
        <item x="280"/>
        <item x="1371"/>
        <item x="184"/>
        <item x="895"/>
        <item x="557"/>
        <item x="1429"/>
        <item x="414"/>
        <item x="833"/>
        <item x="789"/>
        <item x="676"/>
        <item x="239"/>
        <item x="1195"/>
        <item x="505"/>
        <item x="1489"/>
        <item x="1316"/>
        <item x="1233"/>
        <item x="519"/>
        <item x="220"/>
        <item x="733"/>
        <item x="1080"/>
        <item x="408"/>
        <item x="150"/>
        <item x="693"/>
        <item x="108"/>
        <item x="897"/>
        <item x="571"/>
        <item x="1229"/>
        <item x="608"/>
        <item x="1413"/>
        <item x="815"/>
        <item x="979"/>
        <item x="19"/>
        <item x="1427"/>
        <item x="125"/>
        <item x="163"/>
        <item x="1492"/>
        <item x="185"/>
        <item x="278"/>
        <item x="284"/>
        <item x="374"/>
        <item x="547"/>
        <item x="364"/>
        <item x="224"/>
        <item x="918"/>
        <item x="99"/>
        <item x="86"/>
        <item x="1280"/>
        <item x="528"/>
        <item x="1432"/>
        <item x="264"/>
        <item x="194"/>
        <item x="627"/>
        <item x="1453"/>
        <item x="310"/>
        <item x="273"/>
        <item x="1038"/>
        <item x="565"/>
        <item x="334"/>
        <item x="404"/>
        <item x="104"/>
        <item x="941"/>
        <item x="588"/>
        <item x="1087"/>
        <item x="957"/>
        <item x="927"/>
        <item x="809"/>
        <item x="499"/>
        <item x="1505"/>
        <item x="84"/>
        <item x="87"/>
        <item x="579"/>
        <item x="1205"/>
        <item x="896"/>
        <item x="1312"/>
        <item x="1390"/>
        <item x="1050"/>
        <item x="612"/>
        <item x="989"/>
        <item x="368"/>
        <item x="1502"/>
        <item x="672"/>
        <item x="708"/>
        <item x="77"/>
        <item x="406"/>
        <item x="1501"/>
        <item x="171"/>
        <item x="564"/>
        <item x="1137"/>
        <item x="178"/>
        <item x="589"/>
        <item x="8"/>
        <item x="151"/>
        <item x="433"/>
        <item x="242"/>
        <item x="1341"/>
        <item x="1149"/>
        <item x="498"/>
        <item x="229"/>
        <item x="1430"/>
        <item x="1444"/>
        <item x="136"/>
        <item x="511"/>
        <item x="366"/>
        <item x="1099"/>
        <item x="26"/>
        <item x="213"/>
        <item x="127"/>
        <item x="228"/>
        <item x="838"/>
        <item x="73"/>
        <item x="180"/>
        <item x="1440"/>
        <item x="581"/>
        <item x="398"/>
        <item x="237"/>
        <item x="1291"/>
        <item x="357"/>
        <item x="720"/>
        <item x="961"/>
        <item x="715"/>
        <item x="12"/>
        <item x="666"/>
        <item x="1468"/>
        <item x="123"/>
        <item x="609"/>
        <item x="64"/>
        <item x="252"/>
        <item x="354"/>
        <item x="294"/>
        <item x="1286"/>
        <item x="1423"/>
        <item x="375"/>
        <item x="698"/>
        <item x="50"/>
        <item x="313"/>
        <item x="868"/>
        <item x="1325"/>
        <item x="1395"/>
        <item x="595"/>
        <item x="691"/>
        <item x="655"/>
        <item x="198"/>
        <item x="446"/>
        <item x="1106"/>
        <item x="1114"/>
        <item x="752"/>
        <item x="1313"/>
        <item x="510"/>
        <item x="864"/>
        <item x="750"/>
        <item x="1067"/>
        <item x="737"/>
        <item x="891"/>
        <item x="112"/>
        <item x="844"/>
        <item x="642"/>
        <item x="455"/>
        <item x="597"/>
        <item x="539"/>
        <item x="1011"/>
        <item x="543"/>
        <item x="946"/>
        <item x="1416"/>
        <item x="460"/>
        <item x="124"/>
        <item x="105"/>
        <item x="138"/>
        <item x="217"/>
        <item x="829"/>
        <item x="78"/>
        <item x="1471"/>
        <item x="117"/>
        <item x="654"/>
        <item x="445"/>
        <item x="299"/>
        <item x="316"/>
        <item x="363"/>
        <item x="592"/>
        <item x="128"/>
        <item x="1309"/>
        <item x="1393"/>
        <item x="285"/>
        <item x="1078"/>
        <item x="757"/>
        <item x="1053"/>
        <item x="862"/>
        <item x="877"/>
        <item x="486"/>
        <item x="823"/>
        <item x="355"/>
        <item x="893"/>
        <item x="371"/>
        <item x="479"/>
        <item x="320"/>
        <item x="387"/>
        <item x="113"/>
        <item x="656"/>
        <item x="43"/>
        <item x="502"/>
        <item x="223"/>
        <item x="569"/>
        <item x="1375"/>
        <item x="573"/>
        <item x="323"/>
        <item x="749"/>
        <item x="1504"/>
        <item x="724"/>
        <item x="689"/>
        <item x="399"/>
        <item x="384"/>
        <item x="1249"/>
        <item x="1070"/>
        <item x="423"/>
        <item x="615"/>
        <item x="1491"/>
        <item x="513"/>
        <item x="225"/>
        <item x="263"/>
        <item x="277"/>
        <item x="1404"/>
        <item x="719"/>
        <item x="1392"/>
        <item x="309"/>
        <item x="247"/>
        <item x="1097"/>
        <item x="494"/>
        <item x="867"/>
        <item x="831"/>
        <item x="1503"/>
        <item x="580"/>
        <item x="167"/>
        <item x="393"/>
        <item x="614"/>
        <item x="885"/>
        <item x="454"/>
        <item x="405"/>
        <item x="1172"/>
        <item x="559"/>
        <item x="81"/>
        <item x="94"/>
        <item x="1294"/>
        <item x="1353"/>
        <item x="1263"/>
        <item x="304"/>
        <item x="937"/>
        <item x="776"/>
        <item x="731"/>
        <item x="841"/>
        <item x="1467"/>
        <item x="516"/>
        <item x="1059"/>
        <item x="1007"/>
        <item x="109"/>
        <item x="1103"/>
        <item x="525"/>
        <item x="1310"/>
        <item x="484"/>
        <item x="448"/>
        <item x="532"/>
        <item x="1476"/>
        <item x="1166"/>
        <item x="526"/>
        <item x="619"/>
        <item x="245"/>
        <item x="226"/>
        <item x="551"/>
        <item x="1401"/>
        <item x="1023"/>
        <item x="890"/>
        <item x="774"/>
        <item x="350"/>
        <item x="995"/>
        <item x="144"/>
        <item x="344"/>
        <item x="521"/>
        <item x="617"/>
        <item x="227"/>
        <item x="415"/>
        <item x="638"/>
        <item x="858"/>
        <item x="255"/>
        <item x="332"/>
        <item x="570"/>
        <item x="636"/>
        <item x="1248"/>
        <item x="409"/>
        <item x="1360"/>
        <item x="983"/>
        <item x="596"/>
        <item x="982"/>
        <item x="1435"/>
        <item x="342"/>
        <item x="1314"/>
        <item x="82"/>
        <item x="378"/>
        <item x="206"/>
        <item x="102"/>
        <item x="562"/>
        <item x="1100"/>
        <item x="216"/>
        <item x="142"/>
        <item x="14"/>
        <item x="429"/>
        <item x="97"/>
        <item x="27"/>
        <item x="248"/>
        <item x="42"/>
        <item x="349"/>
        <item x="130"/>
        <item x="297"/>
        <item x="451"/>
        <item x="49"/>
        <item x="805"/>
        <item x="490"/>
        <item x="747"/>
        <item x="651"/>
        <item x="121"/>
        <item x="707"/>
        <item x="53"/>
        <item x="746"/>
        <item x="459"/>
        <item x="552"/>
        <item x="857"/>
        <item x="209"/>
        <item x="46"/>
        <item x="1045"/>
        <item x="820"/>
        <item x="41"/>
        <item x="810"/>
        <item x="119"/>
        <item x="133"/>
        <item x="126"/>
        <item x="352"/>
        <item x="153"/>
        <item x="1084"/>
        <item x="65"/>
        <item x="567"/>
        <item x="462"/>
        <item x="1509"/>
        <item t="default"/>
      </items>
    </pivotField>
    <pivotField name="Months" dataField="1" numFmtId="164" showAll="0" sortType="ascending">
      <items count="7">
        <item sd="0" x="0"/>
        <item sd="0" x="5"/>
        <item x="1"/>
        <item x="2"/>
        <item x="3"/>
        <item x="4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3">
    <pageField fld="22" hier="-1"/>
    <pageField fld="16" hier="-1"/>
    <pageField fld="8" hier="-1"/>
  </pageFields>
  <dataFields count="1">
    <dataField name="Count of Months" fld="2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FBE0F3-AD6A-4B38-BCDA-D6A4EEE49807}" name="PivotTable27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139:J154" firstHeaderRow="1" firstDataRow="3" firstDataCol="1"/>
  <pivotFields count="23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axis="axisRow" dataField="1" showAll="0" sortType="ascending">
      <items count="13">
        <item x="0"/>
        <item x="11"/>
        <item x="1"/>
        <item x="3"/>
        <item x="4"/>
        <item x="5"/>
        <item x="6"/>
        <item x="7"/>
        <item x="8"/>
        <item x="9"/>
        <item x="10"/>
        <item x="2"/>
        <item t="default"/>
      </items>
    </pivotField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64" showAll="0"/>
    <pivotField numFmtI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5"/>
    <field x="-2"/>
  </colFields>
  <colItems count="8">
    <i>
      <x/>
      <x/>
    </i>
    <i r="1" i="1">
      <x v="1"/>
    </i>
    <i>
      <x v="1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Count of goal" fld="3" subtotal="count" baseField="0" baseItem="0"/>
    <dataField name="Count of state" fld="5" subtotal="count" baseField="0" baseItem="0"/>
  </dataFields>
  <formats count="2">
    <format dxfId="5">
      <pivotArea outline="0" collapsedLevelsAreSubtotals="1" fieldPosition="0">
        <references count="2">
          <reference field="4294967294" count="2" selected="0">
            <x v="0"/>
            <x v="1"/>
          </reference>
          <reference field="5" count="1" selected="0">
            <x v="3"/>
          </reference>
        </references>
      </pivotArea>
    </format>
    <format dxfId="4">
      <pivotArea field="5" grandCol="1" outline="0" collapsedLevelsAreSubtotals="1" axis="axisCol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4831C2-FC25-44B7-9D49-7133243D1C4A}" name="PivotTable2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B123:G13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14DDB8-18E1-4F4A-8AD3-777348F1ABC7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E3:F1534" firstHeaderRow="1" firstDataRow="1" firstDataCol="1" rowPageCount="1" colPageCount="1"/>
  <pivotFields count="23">
    <pivotField axis="axisRow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Page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numFmtId="1" showAll="0"/>
    <pivotField showAll="0" defaultSubtotal="0"/>
    <pivotField showAll="0" defaultSubtotal="0"/>
  </pivotFields>
  <rowFields count="1">
    <field x="0"/>
  </rowFields>
  <rowItems count="1531"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41"/>
    </i>
    <i>
      <x v="2642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Items count="1">
    <i/>
  </colItems>
  <pageFields count="1">
    <pageField fld="5" item="1" hier="-1"/>
  </pageField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CAE225-37A4-4579-8F13-96F65F10BA12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3:C2189" firstHeaderRow="1" firstDataRow="1" firstDataCol="1" rowPageCount="1" colPageCount="1"/>
  <pivotFields count="23">
    <pivotField axis="axisRow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Page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numFmtId="1" showAll="0"/>
    <pivotField showAll="0" defaultSubtotal="0"/>
    <pivotField showAll="0" defaultSubtotal="0"/>
  </pivotFields>
  <rowFields count="1">
    <field x="0"/>
  </rowFields>
  <rowItems count="2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 t="grand">
      <x/>
    </i>
  </rowItems>
  <colItems count="1">
    <i/>
  </colItems>
  <pageFields count="1">
    <pageField fld="5" item="3" hier="-1"/>
  </pageField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0" row="0">
    <wetp:webextensionref xmlns:r="http://schemas.openxmlformats.org/officeDocument/2006/relationships" r:id="rId1"/>
  </wetp:taskpane>
  <wetp:taskpane dockstate="right" visibility="0" width="129" row="2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61EB4703-5B52-4FE2-B607-9356C6BF6C82}">
  <we:reference id="wa200000018" version="21.5.1.1" store="en-US" storeType="OMEX"/>
  <we:alternateReferences>
    <we:reference id="wa200000018" version="21.5.1.1" store="WA200000018" storeType="OMEX"/>
  </we:alternateReferences>
  <we:properties/>
  <we:bindings/>
  <we:snapshot xmlns:r="http://schemas.openxmlformats.org/officeDocument/2006/relationships"/>
</we:webextension>
</file>

<file path=xl/webextensions/webextension2.xml><?xml version="1.0" encoding="utf-8"?>
<we:webextension xmlns:we="http://schemas.microsoft.com/office/webextensions/webextension/2010/11" id="{E97AACAF-B937-420D-A5DE-62FFAB9642B5}">
  <we:reference id="wa104379190" version="2.0.0.0" store="en-US" storeType="OMEX"/>
  <we:alternateReferences>
    <we:reference id="wa104379190" version="2.0.0.0" store="WA104379190" storeType="OMEX"/>
  </we:alternateReferences>
  <we:properties/>
  <we:bindings>
    <we:binding id="RangeSelect" type="matrix" appref="{EEFEA925-12D3-494F-BC6A-8A6F399793B7}"/>
    <we:binding id="Input" type="matrix" appref="{E83F02A1-052B-490C-8755-DBE538FDA614}"/>
    <we:binding id="Output" type="matrix" appref="{63FC9109-FFEE-4096-A637-AF35BC64FD93}"/>
    <we:binding id="rngBin" type="matrix" appref="{6081FC2C-2223-4A54-A78E-F229A950F44A}"/>
  </we:bindings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5" zoomScaleNormal="75" workbookViewId="0">
      <selection activeCell="B1" sqref="B1"/>
    </sheetView>
  </sheetViews>
  <sheetFormatPr defaultRowHeight="15" x14ac:dyDescent="0.25"/>
  <cols>
    <col min="2" max="2" width="39.140625" style="3" bestFit="1" customWidth="1"/>
    <col min="3" max="3" width="42" style="3" bestFit="1" customWidth="1"/>
    <col min="4" max="4" width="11.5703125" bestFit="1" customWidth="1"/>
    <col min="5" max="5" width="14.5703125" bestFit="1" customWidth="1"/>
    <col min="6" max="6" width="11.7109375" bestFit="1" customWidth="1"/>
    <col min="7" max="7" width="14.28515625" bestFit="1" customWidth="1"/>
    <col min="8" max="9" width="15.140625" bestFit="1" customWidth="1"/>
    <col min="10" max="10" width="18.28515625" bestFit="1" customWidth="1"/>
    <col min="11" max="11" width="15.5703125" bestFit="1" customWidth="1"/>
    <col min="12" max="12" width="20.140625" bestFit="1" customWidth="1"/>
    <col min="13" max="13" width="15.140625" bestFit="1" customWidth="1"/>
    <col min="14" max="14" width="31.42578125" bestFit="1" customWidth="1"/>
    <col min="15" max="15" width="21.7109375" bestFit="1" customWidth="1"/>
    <col min="16" max="16" width="23.42578125" bestFit="1" customWidth="1"/>
    <col min="17" max="17" width="15.140625" bestFit="1" customWidth="1"/>
    <col min="18" max="18" width="19" bestFit="1" customWidth="1"/>
    <col min="19" max="19" width="20" bestFit="1" customWidth="1"/>
    <col min="20" max="20" width="17.140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8367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 t="shared" ref="P2:P32" si="0">IF(L2=0, 0,E2/L2)</f>
        <v>63.917582417582416</v>
      </c>
      <c r="Q2" t="str">
        <f>LEFT(N2,_xlfn.NUMBERVALUE(FIND("/",N2)-1))</f>
        <v>film &amp; video</v>
      </c>
      <c r="R2" t="str">
        <f>RIGHT(N2,LEN(N2)-LEN(Q2)-1)</f>
        <v>television</v>
      </c>
      <c r="S2" s="9">
        <f>_xlfn.NUMBERVALUE((((I2/60)/60)/24)+DATE(1970,1,1))</f>
        <v>42208.125</v>
      </c>
      <c r="T2" s="9">
        <f>_xlfn.NUMBERVALUE((((J2/60)/60)/24)+DATE(1970,1,1))</f>
        <v>42177.007071759297</v>
      </c>
      <c r="U2" s="8">
        <f>S2-T2</f>
        <v>31.117928240702895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1">E3/D3*100</f>
        <v>142.60827250608273</v>
      </c>
      <c r="P3">
        <f t="shared" si="0"/>
        <v>185.48101265822785</v>
      </c>
      <c r="Q3" t="str">
        <f t="shared" ref="Q3:Q66" si="2">LEFT(N3,_xlfn.NUMBERVALUE(FIND("/",N3)-1))</f>
        <v>film &amp; video</v>
      </c>
      <c r="R3" t="str">
        <f t="shared" ref="R3:R66" si="3">RIGHT(N3,LEN(N3)-LEN(Q3)-1)</f>
        <v>television</v>
      </c>
      <c r="S3" s="9">
        <f t="shared" ref="S3:S66" si="4">_xlfn.NUMBERVALUE((((I3/60)/60)/24)+DATE(1970,1,1))</f>
        <v>42796.600497685198</v>
      </c>
      <c r="T3" s="9">
        <f t="shared" ref="T3:T66" si="5">_xlfn.NUMBERVALUE((((J3/60)/60)/24)+DATE(1970,1,1))</f>
        <v>42766.600497685198</v>
      </c>
      <c r="U3" s="8">
        <f t="shared" ref="U3:U66" si="6">S3-T3</f>
        <v>30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1"/>
        <v>105</v>
      </c>
      <c r="P4">
        <f t="shared" si="0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42415.702349537001</v>
      </c>
      <c r="T4" s="9">
        <f t="shared" si="5"/>
        <v>42405.702349537001</v>
      </c>
      <c r="U4" s="8">
        <f t="shared" si="6"/>
        <v>10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1"/>
        <v>103.89999999999999</v>
      </c>
      <c r="P5">
        <f t="shared" si="0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41858.5151273148</v>
      </c>
      <c r="T5" s="9">
        <f t="shared" si="5"/>
        <v>41828.5151273148</v>
      </c>
      <c r="U5" s="8">
        <f t="shared" si="6"/>
        <v>30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1"/>
        <v>122.99154545454545</v>
      </c>
      <c r="P6">
        <f t="shared" si="0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42357.834247685198</v>
      </c>
      <c r="T6" s="9">
        <f t="shared" si="5"/>
        <v>42327.834247685198</v>
      </c>
      <c r="U6" s="8">
        <f t="shared" si="6"/>
        <v>30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1"/>
        <v>109.77744436109028</v>
      </c>
      <c r="P7">
        <f t="shared" si="0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42580.232638888898</v>
      </c>
      <c r="T7" s="9">
        <f t="shared" si="5"/>
        <v>42563.932951388902</v>
      </c>
      <c r="U7" s="8">
        <f t="shared" si="6"/>
        <v>16.299687499995343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1"/>
        <v>106.4875</v>
      </c>
      <c r="P8">
        <f t="shared" si="0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41804.072337963</v>
      </c>
      <c r="T8" s="9">
        <f t="shared" si="5"/>
        <v>41794.072337963</v>
      </c>
      <c r="U8" s="8">
        <f t="shared" si="6"/>
        <v>10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1"/>
        <v>101.22222222222221</v>
      </c>
      <c r="P9">
        <f t="shared" si="0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42556.047071759298</v>
      </c>
      <c r="T9" s="9">
        <f t="shared" si="5"/>
        <v>42516.047071759298</v>
      </c>
      <c r="U9" s="8">
        <f t="shared" si="6"/>
        <v>40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1"/>
        <v>100.04342857142856</v>
      </c>
      <c r="P10">
        <f t="shared" si="0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42475.875</v>
      </c>
      <c r="T10" s="9">
        <f t="shared" si="5"/>
        <v>42468.944583333301</v>
      </c>
      <c r="U10" s="8">
        <f t="shared" si="6"/>
        <v>6.9304166666988749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1"/>
        <v>125.998</v>
      </c>
      <c r="P11">
        <f t="shared" si="0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42477.103518518503</v>
      </c>
      <c r="T11" s="9">
        <f t="shared" si="5"/>
        <v>42447.103518518503</v>
      </c>
      <c r="U11" s="8">
        <f t="shared" si="6"/>
        <v>30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1"/>
        <v>100.49999999999999</v>
      </c>
      <c r="P12">
        <f t="shared" si="0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41815.068043981497</v>
      </c>
      <c r="T12" s="9">
        <f t="shared" si="5"/>
        <v>41780.068043981497</v>
      </c>
      <c r="U12" s="8">
        <f t="shared" si="6"/>
        <v>35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1"/>
        <v>120.5</v>
      </c>
      <c r="P13">
        <f t="shared" si="0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42604.125</v>
      </c>
      <c r="T13" s="9">
        <f t="shared" si="5"/>
        <v>42572.778495370403</v>
      </c>
      <c r="U13" s="8">
        <f t="shared" si="6"/>
        <v>31.346504629596893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1"/>
        <v>165.29333333333335</v>
      </c>
      <c r="P14">
        <f t="shared" si="0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41836.125</v>
      </c>
      <c r="T14" s="9">
        <f t="shared" si="5"/>
        <v>41791.713252314803</v>
      </c>
      <c r="U14" s="8">
        <f t="shared" si="6"/>
        <v>44.411747685197042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1"/>
        <v>159.97142857142856</v>
      </c>
      <c r="P15">
        <f t="shared" si="0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42544.852083333302</v>
      </c>
      <c r="T15" s="9">
        <f t="shared" si="5"/>
        <v>42508.677187499998</v>
      </c>
      <c r="U15" s="8">
        <f t="shared" si="6"/>
        <v>36.174895833304618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1"/>
        <v>100.93333333333334</v>
      </c>
      <c r="P16">
        <f t="shared" si="0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41833.582638888904</v>
      </c>
      <c r="T16" s="9">
        <f t="shared" si="5"/>
        <v>41808.026481481502</v>
      </c>
      <c r="U16" s="8">
        <f t="shared" si="6"/>
        <v>25.55615740740177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1"/>
        <v>106.60000000000001</v>
      </c>
      <c r="P17">
        <f t="shared" si="0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42274.843055555597</v>
      </c>
      <c r="T17" s="9">
        <f t="shared" si="5"/>
        <v>42256.391875000001</v>
      </c>
      <c r="U17" s="8">
        <f t="shared" si="6"/>
        <v>18.451180555595784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1"/>
        <v>100.24166666666667</v>
      </c>
      <c r="P18">
        <f t="shared" si="0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41806.229166666701</v>
      </c>
      <c r="T18" s="9">
        <f t="shared" si="5"/>
        <v>41760.7964236111</v>
      </c>
      <c r="U18" s="8">
        <f t="shared" si="6"/>
        <v>45.43274305560044</v>
      </c>
    </row>
    <row r="19" spans="1:21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1"/>
        <v>100.66666666666666</v>
      </c>
      <c r="P19">
        <f t="shared" si="0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41947.773402777799</v>
      </c>
      <c r="T19" s="9">
        <f t="shared" si="5"/>
        <v>41917.731736111098</v>
      </c>
      <c r="U19" s="8">
        <f t="shared" si="6"/>
        <v>30.041666666700621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1"/>
        <v>106.32110000000002</v>
      </c>
      <c r="P20">
        <f t="shared" si="0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41899.542314814797</v>
      </c>
      <c r="T20" s="9">
        <f t="shared" si="5"/>
        <v>41869.542314814797</v>
      </c>
      <c r="U20" s="8">
        <f t="shared" si="6"/>
        <v>30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1"/>
        <v>145.29411764705881</v>
      </c>
      <c r="P21">
        <f t="shared" si="0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42205.816365740699</v>
      </c>
      <c r="T21" s="9">
        <f t="shared" si="5"/>
        <v>42175.816365740699</v>
      </c>
      <c r="U21" s="8">
        <f t="shared" si="6"/>
        <v>30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1"/>
        <v>100.2</v>
      </c>
      <c r="P22">
        <f t="shared" si="0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42260.758240740703</v>
      </c>
      <c r="T22" s="9">
        <f t="shared" si="5"/>
        <v>42200.758240740703</v>
      </c>
      <c r="U22" s="8">
        <f t="shared" si="6"/>
        <v>60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1"/>
        <v>109.13513513513513</v>
      </c>
      <c r="P23">
        <f t="shared" si="0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41908.627187500002</v>
      </c>
      <c r="T23" s="9">
        <f t="shared" si="5"/>
        <v>41878.627187500002</v>
      </c>
      <c r="U23" s="8">
        <f t="shared" si="6"/>
        <v>30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1"/>
        <v>117.14285714285715</v>
      </c>
      <c r="P24">
        <f t="shared" si="0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42005.332638888904</v>
      </c>
      <c r="T24" s="9">
        <f t="shared" si="5"/>
        <v>41989.911342592597</v>
      </c>
      <c r="U24" s="8">
        <f t="shared" si="6"/>
        <v>15.421296296306537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1"/>
        <v>118.5</v>
      </c>
      <c r="P25">
        <f t="shared" si="0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42124.638888888898</v>
      </c>
      <c r="T25" s="9">
        <f t="shared" si="5"/>
        <v>42097.778946759303</v>
      </c>
      <c r="U25" s="8">
        <f t="shared" si="6"/>
        <v>26.859942129594856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1"/>
        <v>108.80768571428572</v>
      </c>
      <c r="P26">
        <f t="shared" si="0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42262.818749999999</v>
      </c>
      <c r="T26" s="9">
        <f t="shared" si="5"/>
        <v>42229.8201736111</v>
      </c>
      <c r="U26" s="8">
        <f t="shared" si="6"/>
        <v>32.998576388898073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1"/>
        <v>133.33333333333331</v>
      </c>
      <c r="P27">
        <f t="shared" si="0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42378.0250115741</v>
      </c>
      <c r="T27" s="9">
        <f t="shared" si="5"/>
        <v>42318.0250115741</v>
      </c>
      <c r="U27" s="8">
        <f t="shared" si="6"/>
        <v>60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1"/>
        <v>155.20000000000002</v>
      </c>
      <c r="P28">
        <f t="shared" si="0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41868.515555555598</v>
      </c>
      <c r="T28" s="9">
        <f t="shared" si="5"/>
        <v>41828.515555555598</v>
      </c>
      <c r="U28" s="8">
        <f t="shared" si="6"/>
        <v>40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1"/>
        <v>111.72500000000001</v>
      </c>
      <c r="P29">
        <f t="shared" si="0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41959.206400463001</v>
      </c>
      <c r="T29" s="9">
        <f t="shared" si="5"/>
        <v>41929.1647337963</v>
      </c>
      <c r="U29" s="8">
        <f t="shared" si="6"/>
        <v>30.041666666700621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1"/>
        <v>100.35000000000001</v>
      </c>
      <c r="P30">
        <f t="shared" si="0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42354.963935185202</v>
      </c>
      <c r="T30" s="9">
        <f t="shared" si="5"/>
        <v>42324.963935185202</v>
      </c>
      <c r="U30" s="8">
        <f t="shared" si="6"/>
        <v>30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1"/>
        <v>123.33333333333334</v>
      </c>
      <c r="P31">
        <f t="shared" si="0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41842.673240740703</v>
      </c>
      <c r="T31" s="9">
        <f t="shared" si="5"/>
        <v>41812.673240740703</v>
      </c>
      <c r="U31" s="8">
        <f t="shared" si="6"/>
        <v>30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1"/>
        <v>101.29975</v>
      </c>
      <c r="P32">
        <f t="shared" si="0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41872.292997685203</v>
      </c>
      <c r="T32" s="9">
        <f t="shared" si="5"/>
        <v>41842.292997685203</v>
      </c>
      <c r="U32" s="8">
        <f t="shared" si="6"/>
        <v>30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1"/>
        <v>100</v>
      </c>
      <c r="P33">
        <f>IF(L33=0, 0,E33/L33)</f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42394.792060185202</v>
      </c>
      <c r="T33" s="9">
        <f t="shared" si="5"/>
        <v>42376.792060185202</v>
      </c>
      <c r="U33" s="8">
        <f t="shared" si="6"/>
        <v>18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1"/>
        <v>100.24604569420035</v>
      </c>
      <c r="P34">
        <f t="shared" ref="P34:P97" si="7">IF(L34=0, 0,E34/L34)</f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42503.165972222203</v>
      </c>
      <c r="T34" s="9">
        <f t="shared" si="5"/>
        <v>42461.627511574101</v>
      </c>
      <c r="U34" s="8">
        <f t="shared" si="6"/>
        <v>41.538460648102046</v>
      </c>
    </row>
    <row r="35" spans="1:21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1"/>
        <v>102.0952380952381</v>
      </c>
      <c r="P35">
        <f t="shared" si="7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42316.702557870398</v>
      </c>
      <c r="T35" s="9">
        <f t="shared" si="5"/>
        <v>42286.660891203697</v>
      </c>
      <c r="U35" s="8">
        <f t="shared" si="6"/>
        <v>30.041666666700621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1"/>
        <v>130.46153846153845</v>
      </c>
      <c r="P36">
        <f t="shared" si="7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41856.321770833303</v>
      </c>
      <c r="T36" s="9">
        <f t="shared" si="5"/>
        <v>41841.321770833303</v>
      </c>
      <c r="U36" s="8">
        <f t="shared" si="6"/>
        <v>15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1"/>
        <v>166.5</v>
      </c>
      <c r="P37">
        <f t="shared" si="7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42122</v>
      </c>
      <c r="T37" s="9">
        <f t="shared" si="5"/>
        <v>42098.291828703703</v>
      </c>
      <c r="U37" s="8">
        <f t="shared" si="6"/>
        <v>23.708171296297223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1"/>
        <v>142.15</v>
      </c>
      <c r="P38">
        <f t="shared" si="7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42098.265335648102</v>
      </c>
      <c r="T38" s="9">
        <f t="shared" si="5"/>
        <v>42068.307002314803</v>
      </c>
      <c r="U38" s="8">
        <f t="shared" si="6"/>
        <v>29.958333333299379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1"/>
        <v>183.44090909090909</v>
      </c>
      <c r="P39">
        <f t="shared" si="7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42062.693043981497</v>
      </c>
      <c r="T39" s="9">
        <f t="shared" si="5"/>
        <v>42032.693043981497</v>
      </c>
      <c r="U39" s="8">
        <f t="shared" si="6"/>
        <v>30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1"/>
        <v>110.04</v>
      </c>
      <c r="P40">
        <f t="shared" si="7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41405.057222222204</v>
      </c>
      <c r="T40" s="9">
        <f t="shared" si="5"/>
        <v>41375.057222222204</v>
      </c>
      <c r="U40" s="8">
        <f t="shared" si="6"/>
        <v>30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1"/>
        <v>130.98000000000002</v>
      </c>
      <c r="P41">
        <f t="shared" si="7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41784.957638888904</v>
      </c>
      <c r="T41" s="9">
        <f t="shared" si="5"/>
        <v>41754.047083333302</v>
      </c>
      <c r="U41" s="8">
        <f t="shared" si="6"/>
        <v>30.910555555601604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1"/>
        <v>101.35000000000001</v>
      </c>
      <c r="P42">
        <f t="shared" si="7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41809.166666666701</v>
      </c>
      <c r="T42" s="9">
        <f t="shared" si="5"/>
        <v>41789.213981481502</v>
      </c>
      <c r="U42" s="8">
        <f t="shared" si="6"/>
        <v>19.952685185198789</v>
      </c>
    </row>
    <row r="43" spans="1:21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1"/>
        <v>100</v>
      </c>
      <c r="P43">
        <f t="shared" si="7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41917.568912037001</v>
      </c>
      <c r="T43" s="9">
        <f t="shared" si="5"/>
        <v>41887.568912037001</v>
      </c>
      <c r="U43" s="8">
        <f t="shared" si="6"/>
        <v>30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1"/>
        <v>141.85714285714286</v>
      </c>
      <c r="P44">
        <f t="shared" si="7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42001.639189814799</v>
      </c>
      <c r="T44" s="9">
        <f t="shared" si="5"/>
        <v>41971.639189814799</v>
      </c>
      <c r="U44" s="8">
        <f t="shared" si="6"/>
        <v>30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1"/>
        <v>308.65999999999997</v>
      </c>
      <c r="P45">
        <f t="shared" si="7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41833</v>
      </c>
      <c r="T45" s="9">
        <f t="shared" si="5"/>
        <v>41802.790347222202</v>
      </c>
      <c r="U45" s="8">
        <f t="shared" si="6"/>
        <v>30.209652777797601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1"/>
        <v>100</v>
      </c>
      <c r="P46">
        <f t="shared" si="7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41919.098807870403</v>
      </c>
      <c r="T46" s="9">
        <f t="shared" si="5"/>
        <v>41874.098807870403</v>
      </c>
      <c r="U46" s="8">
        <f t="shared" si="6"/>
        <v>45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1"/>
        <v>120</v>
      </c>
      <c r="P47">
        <f t="shared" si="7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42487.6239236111</v>
      </c>
      <c r="T47" s="9">
        <f t="shared" si="5"/>
        <v>42457.6239236111</v>
      </c>
      <c r="U47" s="8">
        <f t="shared" si="6"/>
        <v>30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1"/>
        <v>104.16666666666667</v>
      </c>
      <c r="P48">
        <f t="shared" si="7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42353.964976851901</v>
      </c>
      <c r="T48" s="9">
        <f t="shared" si="5"/>
        <v>42323.964976851901</v>
      </c>
      <c r="U48" s="8">
        <f t="shared" si="6"/>
        <v>30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1"/>
        <v>107.61100000000002</v>
      </c>
      <c r="P49">
        <f t="shared" si="7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41992.861192129603</v>
      </c>
      <c r="T49" s="9">
        <f t="shared" si="5"/>
        <v>41932.819525462997</v>
      </c>
      <c r="U49" s="8">
        <f t="shared" si="6"/>
        <v>60.041666666606034</v>
      </c>
    </row>
    <row r="50" spans="1:21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1"/>
        <v>107.94999999999999</v>
      </c>
      <c r="P50">
        <f t="shared" si="7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42064.5</v>
      </c>
      <c r="T50" s="9">
        <f t="shared" si="5"/>
        <v>42033.516898148097</v>
      </c>
      <c r="U50" s="8">
        <f t="shared" si="6"/>
        <v>30.983101851903484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1"/>
        <v>100</v>
      </c>
      <c r="P51">
        <f t="shared" si="7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42301.176446759302</v>
      </c>
      <c r="T51" s="9">
        <f t="shared" si="5"/>
        <v>42271.176446759302</v>
      </c>
      <c r="U51" s="8">
        <f t="shared" si="6"/>
        <v>30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1"/>
        <v>100</v>
      </c>
      <c r="P52">
        <f t="shared" si="7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42034.708333333299</v>
      </c>
      <c r="T52" s="9">
        <f t="shared" si="5"/>
        <v>41995.752986111103</v>
      </c>
      <c r="U52" s="8">
        <f t="shared" si="6"/>
        <v>38.955347222195996</v>
      </c>
    </row>
    <row r="53" spans="1:21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1"/>
        <v>128.0181818181818</v>
      </c>
      <c r="P53">
        <f t="shared" si="7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42226.928668981498</v>
      </c>
      <c r="T53" s="9">
        <f t="shared" si="5"/>
        <v>42196.928668981498</v>
      </c>
      <c r="U53" s="8">
        <f t="shared" si="6"/>
        <v>30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1"/>
        <v>116.21</v>
      </c>
      <c r="P54">
        <f t="shared" si="7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41837.701921296299</v>
      </c>
      <c r="T54" s="9">
        <f t="shared" si="5"/>
        <v>41807.701921296299</v>
      </c>
      <c r="U54" s="8">
        <f t="shared" si="6"/>
        <v>30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1"/>
        <v>109.63333333333334</v>
      </c>
      <c r="P55">
        <f t="shared" si="7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41733.916666666701</v>
      </c>
      <c r="T55" s="9">
        <f t="shared" si="5"/>
        <v>41719.549131944397</v>
      </c>
      <c r="U55" s="8">
        <f t="shared" si="6"/>
        <v>14.36753472230339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1"/>
        <v>101</v>
      </c>
      <c r="P56">
        <f t="shared" si="7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42363.713206018503</v>
      </c>
      <c r="T56" s="9">
        <f t="shared" si="5"/>
        <v>42333.713206018503</v>
      </c>
      <c r="U56" s="8">
        <f t="shared" si="6"/>
        <v>30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1"/>
        <v>128.95348837209301</v>
      </c>
      <c r="P57">
        <f t="shared" si="7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42517.968935185199</v>
      </c>
      <c r="T57" s="9">
        <f t="shared" si="5"/>
        <v>42496.968935185199</v>
      </c>
      <c r="U57" s="8">
        <f t="shared" si="6"/>
        <v>21</v>
      </c>
    </row>
    <row r="58" spans="1:21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1"/>
        <v>107.26249999999999</v>
      </c>
      <c r="P58">
        <f t="shared" si="7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42163.666666666701</v>
      </c>
      <c r="T58" s="9">
        <f t="shared" si="5"/>
        <v>42149.548888888901</v>
      </c>
      <c r="U58" s="8">
        <f t="shared" si="6"/>
        <v>14.117777777799347</v>
      </c>
    </row>
    <row r="59" spans="1:21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1"/>
        <v>101.89999999999999</v>
      </c>
      <c r="P59">
        <f t="shared" si="7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42119.832893518498</v>
      </c>
      <c r="T59" s="9">
        <f t="shared" si="5"/>
        <v>42089.832893518498</v>
      </c>
      <c r="U59" s="8">
        <f t="shared" si="6"/>
        <v>30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1"/>
        <v>102.91</v>
      </c>
      <c r="P60">
        <f t="shared" si="7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41962.786712963003</v>
      </c>
      <c r="T60" s="9">
        <f t="shared" si="5"/>
        <v>41932.745046296302</v>
      </c>
      <c r="U60" s="8">
        <f t="shared" si="6"/>
        <v>30.041666666700621</v>
      </c>
    </row>
    <row r="61" spans="1:21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1"/>
        <v>100.12570000000001</v>
      </c>
      <c r="P61">
        <f t="shared" si="7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42261.875</v>
      </c>
      <c r="T61" s="9">
        <f t="shared" si="5"/>
        <v>42230.235833333303</v>
      </c>
      <c r="U61" s="8">
        <f t="shared" si="6"/>
        <v>31.639166666696838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1"/>
        <v>103.29622222222221</v>
      </c>
      <c r="P62">
        <f t="shared" si="7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41721</v>
      </c>
      <c r="T62" s="9">
        <f t="shared" si="5"/>
        <v>41701.901817129597</v>
      </c>
      <c r="U62" s="8">
        <f t="shared" si="6"/>
        <v>19.098182870402525</v>
      </c>
    </row>
    <row r="63" spans="1:21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1"/>
        <v>148.30000000000001</v>
      </c>
      <c r="P63">
        <f t="shared" si="7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41431.814317129603</v>
      </c>
      <c r="T63" s="9">
        <f t="shared" si="5"/>
        <v>41409.814317129603</v>
      </c>
      <c r="U63" s="8">
        <f t="shared" si="6"/>
        <v>22</v>
      </c>
    </row>
    <row r="64" spans="1:21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1"/>
        <v>154.73333333333332</v>
      </c>
      <c r="P64">
        <f t="shared" si="7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41336.799513888902</v>
      </c>
      <c r="T64" s="9">
        <f t="shared" si="5"/>
        <v>41311.799513888902</v>
      </c>
      <c r="U64" s="8">
        <f t="shared" si="6"/>
        <v>25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1"/>
        <v>113.51849999999999</v>
      </c>
      <c r="P65">
        <f t="shared" si="7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41636.207638888904</v>
      </c>
      <c r="T65" s="9">
        <f t="shared" si="5"/>
        <v>41612.912187499998</v>
      </c>
      <c r="U65" s="8">
        <f t="shared" si="6"/>
        <v>23.295451388905349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1"/>
        <v>173.33333333333334</v>
      </c>
      <c r="P66">
        <f t="shared" si="7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41463.018298611103</v>
      </c>
      <c r="T66" s="9">
        <f t="shared" si="5"/>
        <v>41433.018298611103</v>
      </c>
      <c r="U66" s="8">
        <f t="shared" si="6"/>
        <v>30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8">E67/D67*100</f>
        <v>107.52857142857141</v>
      </c>
      <c r="P67">
        <f t="shared" si="7"/>
        <v>132.05263157894737</v>
      </c>
      <c r="Q67" t="str">
        <f t="shared" ref="Q67:Q130" si="9">LEFT(N67,_xlfn.NUMBERVALUE(FIND("/",N67)-1))</f>
        <v>film &amp; video</v>
      </c>
      <c r="R67" t="str">
        <f t="shared" ref="R67:R130" si="10">RIGHT(N67,LEN(N67)-LEN(Q67)-1)</f>
        <v>shorts</v>
      </c>
      <c r="S67" s="9">
        <f t="shared" ref="S67:S130" si="11">_xlfn.NUMBERVALUE((((I67/60)/60)/24)+DATE(1970,1,1))</f>
        <v>41862.249305555597</v>
      </c>
      <c r="T67" s="9">
        <f t="shared" ref="T67:T130" si="12">_xlfn.NUMBERVALUE((((J67/60)/60)/24)+DATE(1970,1,1))</f>
        <v>41835.821226851898</v>
      </c>
      <c r="U67" s="8">
        <f t="shared" ref="U67:U130" si="13">S67-T67</f>
        <v>26.428078703698702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8"/>
        <v>118.6</v>
      </c>
      <c r="P68">
        <f t="shared" si="7"/>
        <v>91.230769230769226</v>
      </c>
      <c r="Q68" t="str">
        <f t="shared" si="9"/>
        <v>film &amp; video</v>
      </c>
      <c r="R68" t="str">
        <f t="shared" si="10"/>
        <v>shorts</v>
      </c>
      <c r="S68" s="9">
        <f t="shared" si="11"/>
        <v>42569.849768518499</v>
      </c>
      <c r="T68" s="9">
        <f t="shared" si="12"/>
        <v>42539.849768518499</v>
      </c>
      <c r="U68" s="8">
        <f t="shared" si="13"/>
        <v>30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8"/>
        <v>116.25000000000001</v>
      </c>
      <c r="P69">
        <f t="shared" si="7"/>
        <v>116.25</v>
      </c>
      <c r="Q69" t="str">
        <f t="shared" si="9"/>
        <v>film &amp; video</v>
      </c>
      <c r="R69" t="str">
        <f t="shared" si="10"/>
        <v>shorts</v>
      </c>
      <c r="S69" s="9">
        <f t="shared" si="11"/>
        <v>41105.583379629599</v>
      </c>
      <c r="T69" s="9">
        <f t="shared" si="12"/>
        <v>41075.583379629599</v>
      </c>
      <c r="U69" s="8">
        <f t="shared" si="13"/>
        <v>30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8"/>
        <v>127.16666666666667</v>
      </c>
      <c r="P70">
        <f t="shared" si="7"/>
        <v>21.194444444444443</v>
      </c>
      <c r="Q70" t="str">
        <f t="shared" si="9"/>
        <v>film &amp; video</v>
      </c>
      <c r="R70" t="str">
        <f t="shared" si="10"/>
        <v>shorts</v>
      </c>
      <c r="S70" s="9">
        <f t="shared" si="11"/>
        <v>41693.569340277798</v>
      </c>
      <c r="T70" s="9">
        <f t="shared" si="12"/>
        <v>41663.569340277798</v>
      </c>
      <c r="U70" s="8">
        <f t="shared" si="13"/>
        <v>30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8"/>
        <v>110.9423</v>
      </c>
      <c r="P71">
        <f t="shared" si="7"/>
        <v>62.327134831460668</v>
      </c>
      <c r="Q71" t="str">
        <f t="shared" si="9"/>
        <v>film &amp; video</v>
      </c>
      <c r="R71" t="str">
        <f t="shared" si="10"/>
        <v>shorts</v>
      </c>
      <c r="S71" s="9">
        <f t="shared" si="11"/>
        <v>40818.290972222203</v>
      </c>
      <c r="T71" s="9">
        <f t="shared" si="12"/>
        <v>40786.187789351898</v>
      </c>
      <c r="U71" s="8">
        <f t="shared" si="13"/>
        <v>32.103182870305318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8"/>
        <v>127.2</v>
      </c>
      <c r="P72">
        <f t="shared" si="7"/>
        <v>37.411764705882355</v>
      </c>
      <c r="Q72" t="str">
        <f t="shared" si="9"/>
        <v>film &amp; video</v>
      </c>
      <c r="R72" t="str">
        <f t="shared" si="10"/>
        <v>shorts</v>
      </c>
      <c r="S72" s="9">
        <f t="shared" si="11"/>
        <v>40790.896354166704</v>
      </c>
      <c r="T72" s="9">
        <f t="shared" si="12"/>
        <v>40730.896354166704</v>
      </c>
      <c r="U72" s="8">
        <f t="shared" si="13"/>
        <v>60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8"/>
        <v>123.94444444444443</v>
      </c>
      <c r="P73">
        <f t="shared" si="7"/>
        <v>69.71875</v>
      </c>
      <c r="Q73" t="str">
        <f t="shared" si="9"/>
        <v>film &amp; video</v>
      </c>
      <c r="R73" t="str">
        <f t="shared" si="10"/>
        <v>shorts</v>
      </c>
      <c r="S73" s="9">
        <f t="shared" si="11"/>
        <v>41057.271493055603</v>
      </c>
      <c r="T73" s="9">
        <f t="shared" si="12"/>
        <v>40997.271493055603</v>
      </c>
      <c r="U73" s="8">
        <f t="shared" si="13"/>
        <v>60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8"/>
        <v>108.40909090909091</v>
      </c>
      <c r="P74">
        <f t="shared" si="7"/>
        <v>58.170731707317074</v>
      </c>
      <c r="Q74" t="str">
        <f t="shared" si="9"/>
        <v>film &amp; video</v>
      </c>
      <c r="R74" t="str">
        <f t="shared" si="10"/>
        <v>shorts</v>
      </c>
      <c r="S74" s="9">
        <f t="shared" si="11"/>
        <v>41228</v>
      </c>
      <c r="T74" s="9">
        <f t="shared" si="12"/>
        <v>41208.0101967593</v>
      </c>
      <c r="U74" s="8">
        <f t="shared" si="13"/>
        <v>19.989803240699985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8"/>
        <v>100</v>
      </c>
      <c r="P75">
        <f t="shared" si="7"/>
        <v>50</v>
      </c>
      <c r="Q75" t="str">
        <f t="shared" si="9"/>
        <v>film &amp; video</v>
      </c>
      <c r="R75" t="str">
        <f t="shared" si="10"/>
        <v>shorts</v>
      </c>
      <c r="S75" s="9">
        <f t="shared" si="11"/>
        <v>40666.165972222203</v>
      </c>
      <c r="T75" s="9">
        <f t="shared" si="12"/>
        <v>40587.756759259297</v>
      </c>
      <c r="U75" s="8">
        <f t="shared" si="13"/>
        <v>78.409212962906167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8"/>
        <v>112.93199999999999</v>
      </c>
      <c r="P76">
        <f t="shared" si="7"/>
        <v>19.471034482758618</v>
      </c>
      <c r="Q76" t="str">
        <f t="shared" si="9"/>
        <v>film &amp; video</v>
      </c>
      <c r="R76" t="str">
        <f t="shared" si="10"/>
        <v>shorts</v>
      </c>
      <c r="S76" s="9">
        <f t="shared" si="11"/>
        <v>42390.487210648098</v>
      </c>
      <c r="T76" s="9">
        <f t="shared" si="12"/>
        <v>42360.487210648098</v>
      </c>
      <c r="U76" s="8">
        <f t="shared" si="13"/>
        <v>30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8"/>
        <v>115.42857142857143</v>
      </c>
      <c r="P77">
        <f t="shared" si="7"/>
        <v>85.957446808510639</v>
      </c>
      <c r="Q77" t="str">
        <f t="shared" si="9"/>
        <v>film &amp; video</v>
      </c>
      <c r="R77" t="str">
        <f t="shared" si="10"/>
        <v>shorts</v>
      </c>
      <c r="S77" s="9">
        <f t="shared" si="11"/>
        <v>41387.209166666697</v>
      </c>
      <c r="T77" s="9">
        <f t="shared" si="12"/>
        <v>41357.209166666697</v>
      </c>
      <c r="U77" s="8">
        <f t="shared" si="13"/>
        <v>30</v>
      </c>
    </row>
    <row r="78" spans="1:21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8"/>
        <v>153.33333333333334</v>
      </c>
      <c r="P78">
        <f t="shared" si="7"/>
        <v>30.666666666666668</v>
      </c>
      <c r="Q78" t="str">
        <f t="shared" si="9"/>
        <v>film &amp; video</v>
      </c>
      <c r="R78" t="str">
        <f t="shared" si="10"/>
        <v>shorts</v>
      </c>
      <c r="S78" s="9">
        <f t="shared" si="11"/>
        <v>40904.733310185198</v>
      </c>
      <c r="T78" s="9">
        <f t="shared" si="12"/>
        <v>40844.691643518498</v>
      </c>
      <c r="U78" s="8">
        <f t="shared" si="13"/>
        <v>60.041666666700621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8"/>
        <v>392.5</v>
      </c>
      <c r="P79">
        <f t="shared" si="7"/>
        <v>60.384615384615387</v>
      </c>
      <c r="Q79" t="str">
        <f t="shared" si="9"/>
        <v>film &amp; video</v>
      </c>
      <c r="R79" t="str">
        <f t="shared" si="10"/>
        <v>shorts</v>
      </c>
      <c r="S79" s="9">
        <f t="shared" si="11"/>
        <v>41050.124305555597</v>
      </c>
      <c r="T79" s="9">
        <f t="shared" si="12"/>
        <v>40997.144872685203</v>
      </c>
      <c r="U79" s="8">
        <f t="shared" si="13"/>
        <v>52.979432870393794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8"/>
        <v>2702</v>
      </c>
      <c r="P80">
        <f t="shared" si="7"/>
        <v>38.6</v>
      </c>
      <c r="Q80" t="str">
        <f t="shared" si="9"/>
        <v>film &amp; video</v>
      </c>
      <c r="R80" t="str">
        <f t="shared" si="10"/>
        <v>shorts</v>
      </c>
      <c r="S80" s="9">
        <f t="shared" si="11"/>
        <v>42614.730567129598</v>
      </c>
      <c r="T80" s="9">
        <f t="shared" si="12"/>
        <v>42604.730567129598</v>
      </c>
      <c r="U80" s="8">
        <f t="shared" si="13"/>
        <v>10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8"/>
        <v>127</v>
      </c>
      <c r="P81">
        <f t="shared" si="7"/>
        <v>40.268292682926827</v>
      </c>
      <c r="Q81" t="str">
        <f t="shared" si="9"/>
        <v>film &amp; video</v>
      </c>
      <c r="R81" t="str">
        <f t="shared" si="10"/>
        <v>shorts</v>
      </c>
      <c r="S81" s="9">
        <f t="shared" si="11"/>
        <v>41754.776539351798</v>
      </c>
      <c r="T81" s="9">
        <f t="shared" si="12"/>
        <v>41724.776539351798</v>
      </c>
      <c r="U81" s="8">
        <f t="shared" si="13"/>
        <v>30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8"/>
        <v>107.25</v>
      </c>
      <c r="P82">
        <f t="shared" si="7"/>
        <v>273.82978723404256</v>
      </c>
      <c r="Q82" t="str">
        <f t="shared" si="9"/>
        <v>film &amp; video</v>
      </c>
      <c r="R82" t="str">
        <f t="shared" si="10"/>
        <v>shorts</v>
      </c>
      <c r="S82" s="9">
        <f t="shared" si="11"/>
        <v>41618.083981481497</v>
      </c>
      <c r="T82" s="9">
        <f t="shared" si="12"/>
        <v>41583.083981481497</v>
      </c>
      <c r="U82" s="8">
        <f t="shared" si="13"/>
        <v>35</v>
      </c>
    </row>
    <row r="83" spans="1:21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8"/>
        <v>198</v>
      </c>
      <c r="P83">
        <f t="shared" si="7"/>
        <v>53.035714285714285</v>
      </c>
      <c r="Q83" t="str">
        <f t="shared" si="9"/>
        <v>film &amp; video</v>
      </c>
      <c r="R83" t="str">
        <f t="shared" si="10"/>
        <v>shorts</v>
      </c>
      <c r="S83" s="9">
        <f t="shared" si="11"/>
        <v>41104.126388888901</v>
      </c>
      <c r="T83" s="9">
        <f t="shared" si="12"/>
        <v>41100.158877314803</v>
      </c>
      <c r="U83" s="8">
        <f t="shared" si="13"/>
        <v>3.9675115740974434</v>
      </c>
    </row>
    <row r="84" spans="1:21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8"/>
        <v>100.01249999999999</v>
      </c>
      <c r="P84">
        <f t="shared" si="7"/>
        <v>40.005000000000003</v>
      </c>
      <c r="Q84" t="str">
        <f t="shared" si="9"/>
        <v>film &amp; video</v>
      </c>
      <c r="R84" t="str">
        <f t="shared" si="10"/>
        <v>shorts</v>
      </c>
      <c r="S84" s="9">
        <f t="shared" si="11"/>
        <v>40825.820150462998</v>
      </c>
      <c r="T84" s="9">
        <f t="shared" si="12"/>
        <v>40795.820150462998</v>
      </c>
      <c r="U84" s="8">
        <f t="shared" si="13"/>
        <v>30</v>
      </c>
    </row>
    <row r="85" spans="1:21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8"/>
        <v>102.49999999999999</v>
      </c>
      <c r="P85">
        <f t="shared" si="7"/>
        <v>15.76923076923077</v>
      </c>
      <c r="Q85" t="str">
        <f t="shared" si="9"/>
        <v>film &amp; video</v>
      </c>
      <c r="R85" t="str">
        <f t="shared" si="10"/>
        <v>shorts</v>
      </c>
      <c r="S85" s="9">
        <f t="shared" si="11"/>
        <v>42057.479166666701</v>
      </c>
      <c r="T85" s="9">
        <f t="shared" si="12"/>
        <v>42042.6156134259</v>
      </c>
      <c r="U85" s="8">
        <f t="shared" si="13"/>
        <v>14.863553240800684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8"/>
        <v>100</v>
      </c>
      <c r="P86">
        <f t="shared" si="7"/>
        <v>71.428571428571431</v>
      </c>
      <c r="Q86" t="str">
        <f t="shared" si="9"/>
        <v>film &amp; video</v>
      </c>
      <c r="R86" t="str">
        <f t="shared" si="10"/>
        <v>shorts</v>
      </c>
      <c r="S86" s="9">
        <f t="shared" si="11"/>
        <v>40678.757939814801</v>
      </c>
      <c r="T86" s="9">
        <f t="shared" si="12"/>
        <v>40648.757939814801</v>
      </c>
      <c r="U86" s="8">
        <f t="shared" si="13"/>
        <v>30</v>
      </c>
    </row>
    <row r="87" spans="1:21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8"/>
        <v>125.49999999999999</v>
      </c>
      <c r="P87">
        <f t="shared" si="7"/>
        <v>71.714285714285708</v>
      </c>
      <c r="Q87" t="str">
        <f t="shared" si="9"/>
        <v>film &amp; video</v>
      </c>
      <c r="R87" t="str">
        <f t="shared" si="10"/>
        <v>shorts</v>
      </c>
      <c r="S87" s="9">
        <f t="shared" si="11"/>
        <v>40809.125428240703</v>
      </c>
      <c r="T87" s="9">
        <f t="shared" si="12"/>
        <v>40779.125428240703</v>
      </c>
      <c r="U87" s="8">
        <f t="shared" si="13"/>
        <v>30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8"/>
        <v>106.46666666666667</v>
      </c>
      <c r="P88">
        <f t="shared" si="7"/>
        <v>375.76470588235293</v>
      </c>
      <c r="Q88" t="str">
        <f t="shared" si="9"/>
        <v>film &amp; video</v>
      </c>
      <c r="R88" t="str">
        <f t="shared" si="10"/>
        <v>shorts</v>
      </c>
      <c r="S88" s="9">
        <f t="shared" si="11"/>
        <v>42365.597743055499</v>
      </c>
      <c r="T88" s="9">
        <f t="shared" si="12"/>
        <v>42291.556076388901</v>
      </c>
      <c r="U88" s="8">
        <f t="shared" si="13"/>
        <v>74.041666666598758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8"/>
        <v>104.60000000000001</v>
      </c>
      <c r="P89">
        <f t="shared" si="7"/>
        <v>104.6</v>
      </c>
      <c r="Q89" t="str">
        <f t="shared" si="9"/>
        <v>film &amp; video</v>
      </c>
      <c r="R89" t="str">
        <f t="shared" si="10"/>
        <v>shorts</v>
      </c>
      <c r="S89" s="9">
        <f t="shared" si="11"/>
        <v>40332.070138888899</v>
      </c>
      <c r="T89" s="9">
        <f t="shared" si="12"/>
        <v>40322.539386574099</v>
      </c>
      <c r="U89" s="8">
        <f t="shared" si="13"/>
        <v>9.5307523148003384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8"/>
        <v>102.85714285714285</v>
      </c>
      <c r="P90">
        <f t="shared" si="7"/>
        <v>60</v>
      </c>
      <c r="Q90" t="str">
        <f t="shared" si="9"/>
        <v>film &amp; video</v>
      </c>
      <c r="R90" t="str">
        <f t="shared" si="10"/>
        <v>shorts</v>
      </c>
      <c r="S90" s="9">
        <f t="shared" si="11"/>
        <v>41812.658923611103</v>
      </c>
      <c r="T90" s="9">
        <f t="shared" si="12"/>
        <v>41786.658923611103</v>
      </c>
      <c r="U90" s="8">
        <f t="shared" si="13"/>
        <v>26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8"/>
        <v>115.06666666666668</v>
      </c>
      <c r="P91">
        <f t="shared" si="7"/>
        <v>123.28571428571429</v>
      </c>
      <c r="Q91" t="str">
        <f t="shared" si="9"/>
        <v>film &amp; video</v>
      </c>
      <c r="R91" t="str">
        <f t="shared" si="10"/>
        <v>shorts</v>
      </c>
      <c r="S91" s="9">
        <f t="shared" si="11"/>
        <v>41427.752222222203</v>
      </c>
      <c r="T91" s="9">
        <f t="shared" si="12"/>
        <v>41402.752222222203</v>
      </c>
      <c r="U91" s="8">
        <f t="shared" si="13"/>
        <v>25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8"/>
        <v>100.4</v>
      </c>
      <c r="P92">
        <f t="shared" si="7"/>
        <v>31.375</v>
      </c>
      <c r="Q92" t="str">
        <f t="shared" si="9"/>
        <v>film &amp; video</v>
      </c>
      <c r="R92" t="str">
        <f t="shared" si="10"/>
        <v>shorts</v>
      </c>
      <c r="S92" s="9">
        <f t="shared" si="11"/>
        <v>40736.297442129602</v>
      </c>
      <c r="T92" s="9">
        <f t="shared" si="12"/>
        <v>40706.297442129602</v>
      </c>
      <c r="U92" s="8">
        <f t="shared" si="13"/>
        <v>30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8"/>
        <v>120</v>
      </c>
      <c r="P93">
        <f t="shared" si="7"/>
        <v>78.260869565217391</v>
      </c>
      <c r="Q93" t="str">
        <f t="shared" si="9"/>
        <v>film &amp; video</v>
      </c>
      <c r="R93" t="str">
        <f t="shared" si="10"/>
        <v>shorts</v>
      </c>
      <c r="S93" s="9">
        <f t="shared" si="11"/>
        <v>40680.402361111097</v>
      </c>
      <c r="T93" s="9">
        <f t="shared" si="12"/>
        <v>40619.402361111097</v>
      </c>
      <c r="U93" s="8">
        <f t="shared" si="13"/>
        <v>61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8"/>
        <v>105.2</v>
      </c>
      <c r="P94">
        <f t="shared" si="7"/>
        <v>122.32558139534883</v>
      </c>
      <c r="Q94" t="str">
        <f t="shared" si="9"/>
        <v>film &amp; video</v>
      </c>
      <c r="R94" t="str">
        <f t="shared" si="10"/>
        <v>shorts</v>
      </c>
      <c r="S94" s="9">
        <f t="shared" si="11"/>
        <v>42767.333333333299</v>
      </c>
      <c r="T94" s="9">
        <f t="shared" si="12"/>
        <v>42721.198877314797</v>
      </c>
      <c r="U94" s="8">
        <f t="shared" si="13"/>
        <v>46.134456018502533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8"/>
        <v>110.60000000000001</v>
      </c>
      <c r="P95">
        <f t="shared" si="7"/>
        <v>73.733333333333334</v>
      </c>
      <c r="Q95" t="str">
        <f t="shared" si="9"/>
        <v>film &amp; video</v>
      </c>
      <c r="R95" t="str">
        <f t="shared" si="10"/>
        <v>shorts</v>
      </c>
      <c r="S95" s="9">
        <f t="shared" si="11"/>
        <v>41093.875</v>
      </c>
      <c r="T95" s="9">
        <f t="shared" si="12"/>
        <v>41065.8580671296</v>
      </c>
      <c r="U95" s="8">
        <f t="shared" si="13"/>
        <v>28.016932870399614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8"/>
        <v>104</v>
      </c>
      <c r="P96">
        <f t="shared" si="7"/>
        <v>21.666666666666668</v>
      </c>
      <c r="Q96" t="str">
        <f t="shared" si="9"/>
        <v>film &amp; video</v>
      </c>
      <c r="R96" t="str">
        <f t="shared" si="10"/>
        <v>shorts</v>
      </c>
      <c r="S96" s="9">
        <f t="shared" si="11"/>
        <v>41736.7178472222</v>
      </c>
      <c r="T96" s="9">
        <f t="shared" si="12"/>
        <v>41716.7178472222</v>
      </c>
      <c r="U96" s="8">
        <f t="shared" si="13"/>
        <v>20</v>
      </c>
    </row>
    <row r="97" spans="1:21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8"/>
        <v>131.42857142857142</v>
      </c>
      <c r="P97">
        <f t="shared" si="7"/>
        <v>21.904761904761905</v>
      </c>
      <c r="Q97" t="str">
        <f t="shared" si="9"/>
        <v>film &amp; video</v>
      </c>
      <c r="R97" t="str">
        <f t="shared" si="10"/>
        <v>shorts</v>
      </c>
      <c r="S97" s="9">
        <f t="shared" si="11"/>
        <v>40965.005104166703</v>
      </c>
      <c r="T97" s="9">
        <f t="shared" si="12"/>
        <v>40935.005104166703</v>
      </c>
      <c r="U97" s="8">
        <f t="shared" si="13"/>
        <v>30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8"/>
        <v>114.66666666666667</v>
      </c>
      <c r="P98">
        <f t="shared" ref="P98:P161" si="14">IF(L98=0, 0,E98/L98)</f>
        <v>50.588235294117645</v>
      </c>
      <c r="Q98" t="str">
        <f t="shared" si="9"/>
        <v>film &amp; video</v>
      </c>
      <c r="R98" t="str">
        <f t="shared" si="10"/>
        <v>shorts</v>
      </c>
      <c r="S98" s="9">
        <f t="shared" si="11"/>
        <v>40391.125</v>
      </c>
      <c r="T98" s="9">
        <f t="shared" si="12"/>
        <v>40324.662511574097</v>
      </c>
      <c r="U98" s="8">
        <f t="shared" si="13"/>
        <v>66.462488425902848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8"/>
        <v>106.25</v>
      </c>
      <c r="P99">
        <f t="shared" si="14"/>
        <v>53.125</v>
      </c>
      <c r="Q99" t="str">
        <f t="shared" si="9"/>
        <v>film &amp; video</v>
      </c>
      <c r="R99" t="str">
        <f t="shared" si="10"/>
        <v>shorts</v>
      </c>
      <c r="S99" s="9">
        <f t="shared" si="11"/>
        <v>40736.135208333297</v>
      </c>
      <c r="T99" s="9">
        <f t="shared" si="12"/>
        <v>40706.135208333297</v>
      </c>
      <c r="U99" s="8">
        <f t="shared" si="13"/>
        <v>30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8"/>
        <v>106.25</v>
      </c>
      <c r="P100">
        <f t="shared" si="14"/>
        <v>56.666666666666664</v>
      </c>
      <c r="Q100" t="str">
        <f t="shared" si="9"/>
        <v>film &amp; video</v>
      </c>
      <c r="R100" t="str">
        <f t="shared" si="10"/>
        <v>shorts</v>
      </c>
      <c r="S100" s="9">
        <f t="shared" si="11"/>
        <v>41250.979166666701</v>
      </c>
      <c r="T100" s="9">
        <f t="shared" si="12"/>
        <v>41214.794837963003</v>
      </c>
      <c r="U100" s="8">
        <f t="shared" si="13"/>
        <v>36.184328703697247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8"/>
        <v>106.01933333333334</v>
      </c>
      <c r="P101">
        <f t="shared" si="14"/>
        <v>40.776666666666664</v>
      </c>
      <c r="Q101" t="str">
        <f t="shared" si="9"/>
        <v>film &amp; video</v>
      </c>
      <c r="R101" t="str">
        <f t="shared" si="10"/>
        <v>shorts</v>
      </c>
      <c r="S101" s="9">
        <f t="shared" si="11"/>
        <v>41661.902766203697</v>
      </c>
      <c r="T101" s="9">
        <f t="shared" si="12"/>
        <v>41631.902766203697</v>
      </c>
      <c r="U101" s="8">
        <f t="shared" si="13"/>
        <v>30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8"/>
        <v>100</v>
      </c>
      <c r="P102">
        <f t="shared" si="14"/>
        <v>192.30769230769232</v>
      </c>
      <c r="Q102" t="str">
        <f t="shared" si="9"/>
        <v>film &amp; video</v>
      </c>
      <c r="R102" t="str">
        <f t="shared" si="10"/>
        <v>shorts</v>
      </c>
      <c r="S102" s="9">
        <f t="shared" si="11"/>
        <v>41217.794976851903</v>
      </c>
      <c r="T102" s="9">
        <f t="shared" si="12"/>
        <v>41197.753310185202</v>
      </c>
      <c r="U102" s="8">
        <f t="shared" si="13"/>
        <v>20.041666666700621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8"/>
        <v>100</v>
      </c>
      <c r="P103">
        <f t="shared" si="14"/>
        <v>100</v>
      </c>
      <c r="Q103" t="str">
        <f t="shared" si="9"/>
        <v>film &amp; video</v>
      </c>
      <c r="R103" t="str">
        <f t="shared" si="10"/>
        <v>shorts</v>
      </c>
      <c r="S103" s="9">
        <f t="shared" si="11"/>
        <v>41298.776736111096</v>
      </c>
      <c r="T103" s="9">
        <f t="shared" si="12"/>
        <v>41274.776736111096</v>
      </c>
      <c r="U103" s="8">
        <f t="shared" si="13"/>
        <v>24</v>
      </c>
    </row>
    <row r="104" spans="1:21" ht="45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8"/>
        <v>127.75000000000001</v>
      </c>
      <c r="P104">
        <f t="shared" si="14"/>
        <v>117.92307692307692</v>
      </c>
      <c r="Q104" t="str">
        <f t="shared" si="9"/>
        <v>film &amp; video</v>
      </c>
      <c r="R104" t="str">
        <f t="shared" si="10"/>
        <v>shorts</v>
      </c>
      <c r="S104" s="9">
        <f t="shared" si="11"/>
        <v>40535.131168981497</v>
      </c>
      <c r="T104" s="9">
        <f t="shared" si="12"/>
        <v>40505.131168981497</v>
      </c>
      <c r="U104" s="8">
        <f t="shared" si="13"/>
        <v>30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8"/>
        <v>105.15384615384616</v>
      </c>
      <c r="P105">
        <f t="shared" si="14"/>
        <v>27.897959183673468</v>
      </c>
      <c r="Q105" t="str">
        <f t="shared" si="9"/>
        <v>film &amp; video</v>
      </c>
      <c r="R105" t="str">
        <f t="shared" si="10"/>
        <v>shorts</v>
      </c>
      <c r="S105" s="9">
        <f t="shared" si="11"/>
        <v>41705.8059027778</v>
      </c>
      <c r="T105" s="9">
        <f t="shared" si="12"/>
        <v>41682.8059027778</v>
      </c>
      <c r="U105" s="8">
        <f t="shared" si="13"/>
        <v>23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8"/>
        <v>120</v>
      </c>
      <c r="P106">
        <f t="shared" si="14"/>
        <v>60</v>
      </c>
      <c r="Q106" t="str">
        <f t="shared" si="9"/>
        <v>film &amp; video</v>
      </c>
      <c r="R106" t="str">
        <f t="shared" si="10"/>
        <v>shorts</v>
      </c>
      <c r="S106" s="9">
        <f t="shared" si="11"/>
        <v>40636.041666666701</v>
      </c>
      <c r="T106" s="9">
        <f t="shared" si="12"/>
        <v>40612.695208333302</v>
      </c>
      <c r="U106" s="8">
        <f t="shared" si="13"/>
        <v>23.346458333398914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8"/>
        <v>107.40909090909089</v>
      </c>
      <c r="P107">
        <f t="shared" si="14"/>
        <v>39.383333333333333</v>
      </c>
      <c r="Q107" t="str">
        <f t="shared" si="9"/>
        <v>film &amp; video</v>
      </c>
      <c r="R107" t="str">
        <f t="shared" si="10"/>
        <v>shorts</v>
      </c>
      <c r="S107" s="9">
        <f t="shared" si="11"/>
        <v>42504</v>
      </c>
      <c r="T107" s="9">
        <f t="shared" si="12"/>
        <v>42485.724768518499</v>
      </c>
      <c r="U107" s="8">
        <f t="shared" si="13"/>
        <v>18.275231481500668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8"/>
        <v>100.49999999999999</v>
      </c>
      <c r="P108">
        <f t="shared" si="14"/>
        <v>186.11111111111111</v>
      </c>
      <c r="Q108" t="str">
        <f t="shared" si="9"/>
        <v>film &amp; video</v>
      </c>
      <c r="R108" t="str">
        <f t="shared" si="10"/>
        <v>shorts</v>
      </c>
      <c r="S108" s="9">
        <f t="shared" si="11"/>
        <v>41001.776631944398</v>
      </c>
      <c r="T108" s="9">
        <f t="shared" si="12"/>
        <v>40987.776631944398</v>
      </c>
      <c r="U108" s="8">
        <f t="shared" si="13"/>
        <v>14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8"/>
        <v>102.46666666666667</v>
      </c>
      <c r="P109">
        <f t="shared" si="14"/>
        <v>111.37681159420291</v>
      </c>
      <c r="Q109" t="str">
        <f t="shared" si="9"/>
        <v>film &amp; video</v>
      </c>
      <c r="R109" t="str">
        <f t="shared" si="10"/>
        <v>shorts</v>
      </c>
      <c r="S109" s="9">
        <f t="shared" si="11"/>
        <v>40657.9824884259</v>
      </c>
      <c r="T109" s="9">
        <f t="shared" si="12"/>
        <v>40635.9824884259</v>
      </c>
      <c r="U109" s="8">
        <f t="shared" si="13"/>
        <v>22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8"/>
        <v>246.66666666666669</v>
      </c>
      <c r="P110">
        <f t="shared" si="14"/>
        <v>78.723404255319153</v>
      </c>
      <c r="Q110" t="str">
        <f t="shared" si="9"/>
        <v>film &amp; video</v>
      </c>
      <c r="R110" t="str">
        <f t="shared" si="10"/>
        <v>shorts</v>
      </c>
      <c r="S110" s="9">
        <f t="shared" si="11"/>
        <v>41425.613078703696</v>
      </c>
      <c r="T110" s="9">
        <f t="shared" si="12"/>
        <v>41365.613078703696</v>
      </c>
      <c r="U110" s="8">
        <f t="shared" si="13"/>
        <v>60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8"/>
        <v>219.49999999999997</v>
      </c>
      <c r="P111">
        <f t="shared" si="14"/>
        <v>46.702127659574465</v>
      </c>
      <c r="Q111" t="str">
        <f t="shared" si="9"/>
        <v>film &amp; video</v>
      </c>
      <c r="R111" t="str">
        <f t="shared" si="10"/>
        <v>shorts</v>
      </c>
      <c r="S111" s="9">
        <f t="shared" si="11"/>
        <v>40600.025810185201</v>
      </c>
      <c r="T111" s="9">
        <f t="shared" si="12"/>
        <v>40570.025810185201</v>
      </c>
      <c r="U111" s="8">
        <f t="shared" si="13"/>
        <v>30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8"/>
        <v>130.76923076923077</v>
      </c>
      <c r="P112">
        <f t="shared" si="14"/>
        <v>65.384615384615387</v>
      </c>
      <c r="Q112" t="str">
        <f t="shared" si="9"/>
        <v>film &amp; video</v>
      </c>
      <c r="R112" t="str">
        <f t="shared" si="10"/>
        <v>shorts</v>
      </c>
      <c r="S112" s="9">
        <f t="shared" si="11"/>
        <v>41592.249305555597</v>
      </c>
      <c r="T112" s="9">
        <f t="shared" si="12"/>
        <v>41557.949687499997</v>
      </c>
      <c r="U112" s="8">
        <f t="shared" si="13"/>
        <v>34.299618055600149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8"/>
        <v>154.57142857142858</v>
      </c>
      <c r="P113">
        <f t="shared" si="14"/>
        <v>102.0754716981132</v>
      </c>
      <c r="Q113" t="str">
        <f t="shared" si="9"/>
        <v>film &amp; video</v>
      </c>
      <c r="R113" t="str">
        <f t="shared" si="10"/>
        <v>shorts</v>
      </c>
      <c r="S113" s="9">
        <f t="shared" si="11"/>
        <v>42155.333182870403</v>
      </c>
      <c r="T113" s="9">
        <f t="shared" si="12"/>
        <v>42125.333182870403</v>
      </c>
      <c r="U113" s="8">
        <f t="shared" si="13"/>
        <v>30</v>
      </c>
    </row>
    <row r="114" spans="1:21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8"/>
        <v>104</v>
      </c>
      <c r="P114">
        <f t="shared" si="14"/>
        <v>64.197530864197532</v>
      </c>
      <c r="Q114" t="str">
        <f t="shared" si="9"/>
        <v>film &amp; video</v>
      </c>
      <c r="R114" t="str">
        <f t="shared" si="10"/>
        <v>shorts</v>
      </c>
      <c r="S114" s="9">
        <f t="shared" si="11"/>
        <v>41742.083333333299</v>
      </c>
      <c r="T114" s="9">
        <f t="shared" si="12"/>
        <v>41718.043032407397</v>
      </c>
      <c r="U114" s="8">
        <f t="shared" si="13"/>
        <v>24.040300925902557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8"/>
        <v>141</v>
      </c>
      <c r="P115">
        <f t="shared" si="14"/>
        <v>90.384615384615387</v>
      </c>
      <c r="Q115" t="str">
        <f t="shared" si="9"/>
        <v>film &amp; video</v>
      </c>
      <c r="R115" t="str">
        <f t="shared" si="10"/>
        <v>shorts</v>
      </c>
      <c r="S115" s="9">
        <f t="shared" si="11"/>
        <v>40761.625</v>
      </c>
      <c r="T115" s="9">
        <f t="shared" si="12"/>
        <v>40753.758425925902</v>
      </c>
      <c r="U115" s="8">
        <f t="shared" si="13"/>
        <v>7.8665740740980254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8"/>
        <v>103.33333333333334</v>
      </c>
      <c r="P116">
        <f t="shared" si="14"/>
        <v>88.571428571428569</v>
      </c>
      <c r="Q116" t="str">
        <f t="shared" si="9"/>
        <v>film &amp; video</v>
      </c>
      <c r="R116" t="str">
        <f t="shared" si="10"/>
        <v>shorts</v>
      </c>
      <c r="S116" s="9">
        <f t="shared" si="11"/>
        <v>40921.274166666597</v>
      </c>
      <c r="T116" s="9">
        <f t="shared" si="12"/>
        <v>40861.274166666597</v>
      </c>
      <c r="U116" s="8">
        <f t="shared" si="13"/>
        <v>60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8"/>
        <v>140.44444444444443</v>
      </c>
      <c r="P117">
        <f t="shared" si="14"/>
        <v>28.727272727272727</v>
      </c>
      <c r="Q117" t="str">
        <f t="shared" si="9"/>
        <v>film &amp; video</v>
      </c>
      <c r="R117" t="str">
        <f t="shared" si="10"/>
        <v>shorts</v>
      </c>
      <c r="S117" s="9">
        <f t="shared" si="11"/>
        <v>40943.738935185203</v>
      </c>
      <c r="T117" s="9">
        <f t="shared" si="12"/>
        <v>40918.738935185203</v>
      </c>
      <c r="U117" s="8">
        <f t="shared" si="13"/>
        <v>25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8"/>
        <v>113.65714285714286</v>
      </c>
      <c r="P118">
        <f t="shared" si="14"/>
        <v>69.78947368421052</v>
      </c>
      <c r="Q118" t="str">
        <f t="shared" si="9"/>
        <v>film &amp; video</v>
      </c>
      <c r="R118" t="str">
        <f t="shared" si="10"/>
        <v>shorts</v>
      </c>
      <c r="S118" s="9">
        <f t="shared" si="11"/>
        <v>40641.455497685201</v>
      </c>
      <c r="T118" s="9">
        <f t="shared" si="12"/>
        <v>40595.497164351902</v>
      </c>
      <c r="U118" s="8">
        <f t="shared" si="13"/>
        <v>45.958333333299379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8"/>
        <v>100.49377777777779</v>
      </c>
      <c r="P119">
        <f t="shared" si="14"/>
        <v>167.48962962962963</v>
      </c>
      <c r="Q119" t="str">
        <f t="shared" si="9"/>
        <v>film &amp; video</v>
      </c>
      <c r="R119" t="str">
        <f t="shared" si="10"/>
        <v>shorts</v>
      </c>
      <c r="S119" s="9">
        <f t="shared" si="11"/>
        <v>40338.791666666701</v>
      </c>
      <c r="T119" s="9">
        <f t="shared" si="12"/>
        <v>40248.834999999999</v>
      </c>
      <c r="U119" s="8">
        <f t="shared" si="13"/>
        <v>89.956666666701494</v>
      </c>
    </row>
    <row r="120" spans="1:21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8"/>
        <v>113.03159999999998</v>
      </c>
      <c r="P120">
        <f t="shared" si="14"/>
        <v>144.91230769230768</v>
      </c>
      <c r="Q120" t="str">
        <f t="shared" si="9"/>
        <v>film &amp; video</v>
      </c>
      <c r="R120" t="str">
        <f t="shared" si="10"/>
        <v>shorts</v>
      </c>
      <c r="S120" s="9">
        <f t="shared" si="11"/>
        <v>40753.053657407399</v>
      </c>
      <c r="T120" s="9">
        <f t="shared" si="12"/>
        <v>40723.053657407399</v>
      </c>
      <c r="U120" s="8">
        <f t="shared" si="13"/>
        <v>30</v>
      </c>
    </row>
    <row r="121" spans="1:21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8"/>
        <v>104.55692307692308</v>
      </c>
      <c r="P121">
        <f t="shared" si="14"/>
        <v>91.840540540540545</v>
      </c>
      <c r="Q121" t="str">
        <f t="shared" si="9"/>
        <v>film &amp; video</v>
      </c>
      <c r="R121" t="str">
        <f t="shared" si="10"/>
        <v>shorts</v>
      </c>
      <c r="S121" s="9">
        <f t="shared" si="11"/>
        <v>40768.958333333299</v>
      </c>
      <c r="T121" s="9">
        <f t="shared" si="12"/>
        <v>40739.069282407399</v>
      </c>
      <c r="U121" s="8">
        <f t="shared" si="13"/>
        <v>29.889050925899937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8"/>
        <v>1.4285714285714287E-2</v>
      </c>
      <c r="P122">
        <f t="shared" si="14"/>
        <v>10</v>
      </c>
      <c r="Q122" t="str">
        <f t="shared" si="9"/>
        <v>film &amp; video</v>
      </c>
      <c r="R122" t="str">
        <f t="shared" si="10"/>
        <v>science fiction</v>
      </c>
      <c r="S122" s="9">
        <f t="shared" si="11"/>
        <v>42646.049849536997</v>
      </c>
      <c r="T122" s="9">
        <f t="shared" si="12"/>
        <v>42616.049849536997</v>
      </c>
      <c r="U122" s="8">
        <f t="shared" si="13"/>
        <v>30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8"/>
        <v>3.3333333333333333E-2</v>
      </c>
      <c r="P123">
        <f t="shared" si="14"/>
        <v>1</v>
      </c>
      <c r="Q123" t="str">
        <f t="shared" si="9"/>
        <v>film &amp; video</v>
      </c>
      <c r="R123" t="str">
        <f t="shared" si="10"/>
        <v>science fiction</v>
      </c>
      <c r="S123" s="9">
        <f t="shared" si="11"/>
        <v>42112.427777777797</v>
      </c>
      <c r="T123" s="9">
        <f t="shared" si="12"/>
        <v>42096.704976851797</v>
      </c>
      <c r="U123" s="8">
        <f t="shared" si="13"/>
        <v>15.722800925999763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8"/>
        <v>0</v>
      </c>
      <c r="P124">
        <f t="shared" si="14"/>
        <v>0</v>
      </c>
      <c r="Q124" t="str">
        <f t="shared" si="9"/>
        <v>film &amp; video</v>
      </c>
      <c r="R124" t="str">
        <f t="shared" si="10"/>
        <v>science fiction</v>
      </c>
      <c r="S124" s="9">
        <f t="shared" si="11"/>
        <v>42653.431793981501</v>
      </c>
      <c r="T124" s="9">
        <f t="shared" si="12"/>
        <v>42593.431793981501</v>
      </c>
      <c r="U124" s="8">
        <f t="shared" si="13"/>
        <v>60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8"/>
        <v>0.27454545454545454</v>
      </c>
      <c r="P125">
        <f t="shared" si="14"/>
        <v>25.166666666666668</v>
      </c>
      <c r="Q125" t="str">
        <f t="shared" si="9"/>
        <v>film &amp; video</v>
      </c>
      <c r="R125" t="str">
        <f t="shared" si="10"/>
        <v>science fiction</v>
      </c>
      <c r="S125" s="9">
        <f t="shared" si="11"/>
        <v>41940.916666666701</v>
      </c>
      <c r="T125" s="9">
        <f t="shared" si="12"/>
        <v>41904.781990740703</v>
      </c>
      <c r="U125" s="8">
        <f t="shared" si="13"/>
        <v>36.134675925997726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8"/>
        <v>0</v>
      </c>
      <c r="P126">
        <f t="shared" si="14"/>
        <v>0</v>
      </c>
      <c r="Q126" t="str">
        <f t="shared" si="9"/>
        <v>film &amp; video</v>
      </c>
      <c r="R126" t="str">
        <f t="shared" si="10"/>
        <v>science fiction</v>
      </c>
      <c r="S126" s="9">
        <f t="shared" si="11"/>
        <v>42139.928726851896</v>
      </c>
      <c r="T126" s="9">
        <f t="shared" si="12"/>
        <v>42114.928726851896</v>
      </c>
      <c r="U126" s="8">
        <f t="shared" si="13"/>
        <v>25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8"/>
        <v>14.000000000000002</v>
      </c>
      <c r="P127">
        <f t="shared" si="14"/>
        <v>11.666666666666666</v>
      </c>
      <c r="Q127" t="str">
        <f t="shared" si="9"/>
        <v>film &amp; video</v>
      </c>
      <c r="R127" t="str">
        <f t="shared" si="10"/>
        <v>science fiction</v>
      </c>
      <c r="S127" s="9">
        <f t="shared" si="11"/>
        <v>42769.993981481501</v>
      </c>
      <c r="T127" s="9">
        <f t="shared" si="12"/>
        <v>42709.993981481501</v>
      </c>
      <c r="U127" s="8">
        <f t="shared" si="13"/>
        <v>60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8"/>
        <v>5.548</v>
      </c>
      <c r="P128">
        <f t="shared" si="14"/>
        <v>106.69230769230769</v>
      </c>
      <c r="Q128" t="str">
        <f t="shared" si="9"/>
        <v>film &amp; video</v>
      </c>
      <c r="R128" t="str">
        <f t="shared" si="10"/>
        <v>science fiction</v>
      </c>
      <c r="S128" s="9">
        <f t="shared" si="11"/>
        <v>42166.083333333299</v>
      </c>
      <c r="T128" s="9">
        <f t="shared" si="12"/>
        <v>42135.589548611097</v>
      </c>
      <c r="U128" s="8">
        <f t="shared" si="13"/>
        <v>30.49378472220269</v>
      </c>
    </row>
    <row r="129" spans="1:21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8"/>
        <v>2.375</v>
      </c>
      <c r="P129">
        <f t="shared" si="14"/>
        <v>47.5</v>
      </c>
      <c r="Q129" t="str">
        <f t="shared" si="9"/>
        <v>film &amp; video</v>
      </c>
      <c r="R129" t="str">
        <f t="shared" si="10"/>
        <v>science fiction</v>
      </c>
      <c r="S129" s="9">
        <f t="shared" si="11"/>
        <v>42097.582650463002</v>
      </c>
      <c r="T129" s="9">
        <f t="shared" si="12"/>
        <v>42067.624317129601</v>
      </c>
      <c r="U129" s="8">
        <f t="shared" si="13"/>
        <v>29.958333333401242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8"/>
        <v>1.867</v>
      </c>
      <c r="P130">
        <f t="shared" si="14"/>
        <v>311.16666666666669</v>
      </c>
      <c r="Q130" t="str">
        <f t="shared" si="9"/>
        <v>film &amp; video</v>
      </c>
      <c r="R130" t="str">
        <f t="shared" si="10"/>
        <v>science fiction</v>
      </c>
      <c r="S130" s="9">
        <f t="shared" si="11"/>
        <v>42663.227928240703</v>
      </c>
      <c r="T130" s="9">
        <f t="shared" si="12"/>
        <v>42628.227928240703</v>
      </c>
      <c r="U130" s="8">
        <f t="shared" si="13"/>
        <v>35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5">E131/D131*100</f>
        <v>0</v>
      </c>
      <c r="P131">
        <f t="shared" si="14"/>
        <v>0</v>
      </c>
      <c r="Q131" t="str">
        <f t="shared" ref="Q131:Q194" si="16">LEFT(N131,_xlfn.NUMBERVALUE(FIND("/",N131)-1))</f>
        <v>film &amp; video</v>
      </c>
      <c r="R131" t="str">
        <f t="shared" ref="R131:R194" si="17">RIGHT(N131,LEN(N131)-LEN(Q131)-1)</f>
        <v>science fiction</v>
      </c>
      <c r="S131" s="9">
        <f t="shared" ref="S131:S194" si="18">_xlfn.NUMBERVALUE((((I131/60)/60)/24)+DATE(1970,1,1))</f>
        <v>41942.937303240702</v>
      </c>
      <c r="T131" s="9">
        <f t="shared" ref="T131:T194" si="19">_xlfn.NUMBERVALUE((((J131/60)/60)/24)+DATE(1970,1,1))</f>
        <v>41882.937303240702</v>
      </c>
      <c r="U131" s="8">
        <f t="shared" ref="U131:U194" si="20">S131-T131</f>
        <v>60</v>
      </c>
    </row>
    <row r="132" spans="1:21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5"/>
        <v>0</v>
      </c>
      <c r="P132">
        <f t="shared" si="14"/>
        <v>0</v>
      </c>
      <c r="Q132" t="str">
        <f t="shared" si="16"/>
        <v>film &amp; video</v>
      </c>
      <c r="R132" t="str">
        <f t="shared" si="17"/>
        <v>science fiction</v>
      </c>
      <c r="S132" s="9">
        <f t="shared" si="18"/>
        <v>41806.844444444403</v>
      </c>
      <c r="T132" s="9">
        <f t="shared" si="19"/>
        <v>41778.915416666699</v>
      </c>
      <c r="U132" s="8">
        <f t="shared" si="20"/>
        <v>27.929027777703595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5"/>
        <v>0</v>
      </c>
      <c r="P133">
        <f t="shared" si="14"/>
        <v>0</v>
      </c>
      <c r="Q133" t="str">
        <f t="shared" si="16"/>
        <v>film &amp; video</v>
      </c>
      <c r="R133" t="str">
        <f t="shared" si="17"/>
        <v>science fiction</v>
      </c>
      <c r="S133" s="9">
        <f t="shared" si="18"/>
        <v>42557</v>
      </c>
      <c r="T133" s="9">
        <f t="shared" si="19"/>
        <v>42541.8375115741</v>
      </c>
      <c r="U133" s="8">
        <f t="shared" si="20"/>
        <v>15.162488425899937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5"/>
        <v>9.5687499999999996</v>
      </c>
      <c r="P134">
        <f t="shared" si="14"/>
        <v>94.506172839506178</v>
      </c>
      <c r="Q134" t="str">
        <f t="shared" si="16"/>
        <v>film &amp; video</v>
      </c>
      <c r="R134" t="str">
        <f t="shared" si="17"/>
        <v>science fiction</v>
      </c>
      <c r="S134" s="9">
        <f t="shared" si="18"/>
        <v>41950.854247685202</v>
      </c>
      <c r="T134" s="9">
        <f t="shared" si="19"/>
        <v>41905.812581018501</v>
      </c>
      <c r="U134" s="8">
        <f t="shared" si="20"/>
        <v>45.041666666700621</v>
      </c>
    </row>
    <row r="135" spans="1:21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5"/>
        <v>0</v>
      </c>
      <c r="P135">
        <f t="shared" si="14"/>
        <v>0</v>
      </c>
      <c r="Q135" t="str">
        <f t="shared" si="16"/>
        <v>film &amp; video</v>
      </c>
      <c r="R135" t="str">
        <f t="shared" si="17"/>
        <v>science fiction</v>
      </c>
      <c r="S135" s="9">
        <f t="shared" si="18"/>
        <v>42521.729861111096</v>
      </c>
      <c r="T135" s="9">
        <f t="shared" si="19"/>
        <v>42491.807685185202</v>
      </c>
      <c r="U135" s="8">
        <f t="shared" si="20"/>
        <v>29.922175925894408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5"/>
        <v>0</v>
      </c>
      <c r="P136">
        <f t="shared" si="14"/>
        <v>0</v>
      </c>
      <c r="Q136" t="str">
        <f t="shared" si="16"/>
        <v>film &amp; video</v>
      </c>
      <c r="R136" t="str">
        <f t="shared" si="17"/>
        <v>science fiction</v>
      </c>
      <c r="S136" s="9">
        <f t="shared" si="18"/>
        <v>42251.708333333299</v>
      </c>
      <c r="T136" s="9">
        <f t="shared" si="19"/>
        <v>42221.909930555601</v>
      </c>
      <c r="U136" s="8">
        <f t="shared" si="20"/>
        <v>29.798402777698357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5"/>
        <v>13.433333333333334</v>
      </c>
      <c r="P137">
        <f t="shared" si="14"/>
        <v>80.599999999999994</v>
      </c>
      <c r="Q137" t="str">
        <f t="shared" si="16"/>
        <v>film &amp; video</v>
      </c>
      <c r="R137" t="str">
        <f t="shared" si="17"/>
        <v>science fiction</v>
      </c>
      <c r="S137" s="9">
        <f t="shared" si="18"/>
        <v>41821.791666666701</v>
      </c>
      <c r="T137" s="9">
        <f t="shared" si="19"/>
        <v>41788.3819097222</v>
      </c>
      <c r="U137" s="8">
        <f t="shared" si="20"/>
        <v>33.409756944500259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5"/>
        <v>0</v>
      </c>
      <c r="P138">
        <f t="shared" si="14"/>
        <v>0</v>
      </c>
      <c r="Q138" t="str">
        <f t="shared" si="16"/>
        <v>film &amp; video</v>
      </c>
      <c r="R138" t="str">
        <f t="shared" si="17"/>
        <v>science fiction</v>
      </c>
      <c r="S138" s="9">
        <f t="shared" si="18"/>
        <v>42140.427777777797</v>
      </c>
      <c r="T138" s="9">
        <f t="shared" si="19"/>
        <v>42096.410115740699</v>
      </c>
      <c r="U138" s="8">
        <f t="shared" si="20"/>
        <v>44.017662037098489</v>
      </c>
    </row>
    <row r="139" spans="1:21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5"/>
        <v>0</v>
      </c>
      <c r="P139">
        <f t="shared" si="14"/>
        <v>0</v>
      </c>
      <c r="Q139" t="str">
        <f t="shared" si="16"/>
        <v>film &amp; video</v>
      </c>
      <c r="R139" t="str">
        <f t="shared" si="17"/>
        <v>science fiction</v>
      </c>
      <c r="S139" s="9">
        <f t="shared" si="18"/>
        <v>42289.573993055601</v>
      </c>
      <c r="T139" s="9">
        <f t="shared" si="19"/>
        <v>42239.573993055601</v>
      </c>
      <c r="U139" s="8">
        <f t="shared" si="20"/>
        <v>50</v>
      </c>
    </row>
    <row r="140" spans="1:21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5"/>
        <v>3.1413333333333333</v>
      </c>
      <c r="P140">
        <f t="shared" si="14"/>
        <v>81.241379310344826</v>
      </c>
      <c r="Q140" t="str">
        <f t="shared" si="16"/>
        <v>film &amp; video</v>
      </c>
      <c r="R140" t="str">
        <f t="shared" si="17"/>
        <v>science fiction</v>
      </c>
      <c r="S140" s="9">
        <f t="shared" si="18"/>
        <v>42217.207638888904</v>
      </c>
      <c r="T140" s="9">
        <f t="shared" si="19"/>
        <v>42186.257418981499</v>
      </c>
      <c r="U140" s="8">
        <f t="shared" si="20"/>
        <v>30.950219907404971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5"/>
        <v>100</v>
      </c>
      <c r="P141">
        <f t="shared" si="14"/>
        <v>500</v>
      </c>
      <c r="Q141" t="str">
        <f t="shared" si="16"/>
        <v>film &amp; video</v>
      </c>
      <c r="R141" t="str">
        <f t="shared" si="17"/>
        <v>science fiction</v>
      </c>
      <c r="S141" s="9">
        <f t="shared" si="18"/>
        <v>42197.9209722222</v>
      </c>
      <c r="T141" s="9">
        <f t="shared" si="19"/>
        <v>42187.9209722222</v>
      </c>
      <c r="U141" s="8">
        <f t="shared" si="20"/>
        <v>10</v>
      </c>
    </row>
    <row r="142" spans="1:21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5"/>
        <v>0</v>
      </c>
      <c r="P142">
        <f t="shared" si="14"/>
        <v>0</v>
      </c>
      <c r="Q142" t="str">
        <f t="shared" si="16"/>
        <v>film &amp; video</v>
      </c>
      <c r="R142" t="str">
        <f t="shared" si="17"/>
        <v>science fiction</v>
      </c>
      <c r="S142" s="9">
        <f t="shared" si="18"/>
        <v>42083.156620370399</v>
      </c>
      <c r="T142" s="9">
        <f t="shared" si="19"/>
        <v>42053.198287036997</v>
      </c>
      <c r="U142" s="8">
        <f t="shared" si="20"/>
        <v>29.958333333401242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5"/>
        <v>10.775</v>
      </c>
      <c r="P143">
        <f t="shared" si="14"/>
        <v>46.178571428571431</v>
      </c>
      <c r="Q143" t="str">
        <f t="shared" si="16"/>
        <v>film &amp; video</v>
      </c>
      <c r="R143" t="str">
        <f t="shared" si="17"/>
        <v>science fiction</v>
      </c>
      <c r="S143" s="9">
        <f t="shared" si="18"/>
        <v>42155.153043981503</v>
      </c>
      <c r="T143" s="9">
        <f t="shared" si="19"/>
        <v>42110.153043981503</v>
      </c>
      <c r="U143" s="8">
        <f t="shared" si="20"/>
        <v>45</v>
      </c>
    </row>
    <row r="144" spans="1:21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5"/>
        <v>0.33333333333333337</v>
      </c>
      <c r="P144">
        <f t="shared" si="14"/>
        <v>10</v>
      </c>
      <c r="Q144" t="str">
        <f t="shared" si="16"/>
        <v>film &amp; video</v>
      </c>
      <c r="R144" t="str">
        <f t="shared" si="17"/>
        <v>science fiction</v>
      </c>
      <c r="S144" s="9">
        <f t="shared" si="18"/>
        <v>41959.934930555602</v>
      </c>
      <c r="T144" s="9">
        <f t="shared" si="19"/>
        <v>41938.893263888902</v>
      </c>
      <c r="U144" s="8">
        <f t="shared" si="20"/>
        <v>21.041666666700621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5"/>
        <v>0</v>
      </c>
      <c r="P145">
        <f t="shared" si="14"/>
        <v>0</v>
      </c>
      <c r="Q145" t="str">
        <f t="shared" si="16"/>
        <v>film &amp; video</v>
      </c>
      <c r="R145" t="str">
        <f t="shared" si="17"/>
        <v>science fiction</v>
      </c>
      <c r="S145" s="9">
        <f t="shared" si="18"/>
        <v>42616.246527777803</v>
      </c>
      <c r="T145" s="9">
        <f t="shared" si="19"/>
        <v>42559.064143518503</v>
      </c>
      <c r="U145" s="8">
        <f t="shared" si="20"/>
        <v>57.182384259300306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5"/>
        <v>27.6</v>
      </c>
      <c r="P146">
        <f t="shared" si="14"/>
        <v>55.945945945945944</v>
      </c>
      <c r="Q146" t="str">
        <f t="shared" si="16"/>
        <v>film &amp; video</v>
      </c>
      <c r="R146" t="str">
        <f t="shared" si="17"/>
        <v>science fiction</v>
      </c>
      <c r="S146" s="9">
        <f t="shared" si="18"/>
        <v>42107.720740740697</v>
      </c>
      <c r="T146" s="9">
        <f t="shared" si="19"/>
        <v>42047.762407407397</v>
      </c>
      <c r="U146" s="8">
        <f t="shared" si="20"/>
        <v>59.958333333299379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5"/>
        <v>7.5111111111111111</v>
      </c>
      <c r="P147">
        <f t="shared" si="14"/>
        <v>37.555555555555557</v>
      </c>
      <c r="Q147" t="str">
        <f t="shared" si="16"/>
        <v>film &amp; video</v>
      </c>
      <c r="R147" t="str">
        <f t="shared" si="17"/>
        <v>science fiction</v>
      </c>
      <c r="S147" s="9">
        <f t="shared" si="18"/>
        <v>42227.542268518497</v>
      </c>
      <c r="T147" s="9">
        <f t="shared" si="19"/>
        <v>42200.542268518497</v>
      </c>
      <c r="U147" s="8">
        <f t="shared" si="20"/>
        <v>27</v>
      </c>
    </row>
    <row r="148" spans="1:21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5"/>
        <v>0.57499999999999996</v>
      </c>
      <c r="P148">
        <f t="shared" si="14"/>
        <v>38.333333333333336</v>
      </c>
      <c r="Q148" t="str">
        <f t="shared" si="16"/>
        <v>film &amp; video</v>
      </c>
      <c r="R148" t="str">
        <f t="shared" si="17"/>
        <v>science fiction</v>
      </c>
      <c r="S148" s="9">
        <f t="shared" si="18"/>
        <v>42753.016180555598</v>
      </c>
      <c r="T148" s="9">
        <f t="shared" si="19"/>
        <v>42693.016180555598</v>
      </c>
      <c r="U148" s="8">
        <f t="shared" si="20"/>
        <v>60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5"/>
        <v>0</v>
      </c>
      <c r="P149">
        <f t="shared" si="14"/>
        <v>0</v>
      </c>
      <c r="Q149" t="str">
        <f t="shared" si="16"/>
        <v>film &amp; video</v>
      </c>
      <c r="R149" t="str">
        <f t="shared" si="17"/>
        <v>science fiction</v>
      </c>
      <c r="S149" s="9">
        <f t="shared" si="18"/>
        <v>42012.762499999997</v>
      </c>
      <c r="T149" s="9">
        <f t="shared" si="19"/>
        <v>41969.767824074101</v>
      </c>
      <c r="U149" s="8">
        <f t="shared" si="20"/>
        <v>42.994675925896445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5"/>
        <v>0.08</v>
      </c>
      <c r="P150">
        <f t="shared" si="14"/>
        <v>20</v>
      </c>
      <c r="Q150" t="str">
        <f t="shared" si="16"/>
        <v>film &amp; video</v>
      </c>
      <c r="R150" t="str">
        <f t="shared" si="17"/>
        <v>science fiction</v>
      </c>
      <c r="S150" s="9">
        <f t="shared" si="18"/>
        <v>42427.281666666699</v>
      </c>
      <c r="T150" s="9">
        <f t="shared" si="19"/>
        <v>42397.281666666699</v>
      </c>
      <c r="U150" s="8">
        <f t="shared" si="20"/>
        <v>30</v>
      </c>
    </row>
    <row r="151" spans="1:21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5"/>
        <v>0.91999999999999993</v>
      </c>
      <c r="P151">
        <f t="shared" si="14"/>
        <v>15.333333333333334</v>
      </c>
      <c r="Q151" t="str">
        <f t="shared" si="16"/>
        <v>film &amp; video</v>
      </c>
      <c r="R151" t="str">
        <f t="shared" si="17"/>
        <v>science fiction</v>
      </c>
      <c r="S151" s="9">
        <f t="shared" si="18"/>
        <v>41998.333333333299</v>
      </c>
      <c r="T151" s="9">
        <f t="shared" si="19"/>
        <v>41968.172106481499</v>
      </c>
      <c r="U151" s="8">
        <f t="shared" si="20"/>
        <v>30.161226851800166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5"/>
        <v>23.163076923076922</v>
      </c>
      <c r="P152">
        <f t="shared" si="14"/>
        <v>449.43283582089555</v>
      </c>
      <c r="Q152" t="str">
        <f t="shared" si="16"/>
        <v>film &amp; video</v>
      </c>
      <c r="R152" t="str">
        <f t="shared" si="17"/>
        <v>science fiction</v>
      </c>
      <c r="S152" s="9">
        <f t="shared" si="18"/>
        <v>42150.161828703698</v>
      </c>
      <c r="T152" s="9">
        <f t="shared" si="19"/>
        <v>42090.161828703698</v>
      </c>
      <c r="U152" s="8">
        <f t="shared" si="20"/>
        <v>60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5"/>
        <v>5.5999999999999994E-2</v>
      </c>
      <c r="P153">
        <f t="shared" si="14"/>
        <v>28</v>
      </c>
      <c r="Q153" t="str">
        <f t="shared" si="16"/>
        <v>film &amp; video</v>
      </c>
      <c r="R153" t="str">
        <f t="shared" si="17"/>
        <v>science fiction</v>
      </c>
      <c r="S153" s="9">
        <f t="shared" si="18"/>
        <v>42173.550821759301</v>
      </c>
      <c r="T153" s="9">
        <f t="shared" si="19"/>
        <v>42113.550821759301</v>
      </c>
      <c r="U153" s="8">
        <f t="shared" si="20"/>
        <v>60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5"/>
        <v>7.8947368421052634E-3</v>
      </c>
      <c r="P154">
        <f t="shared" si="14"/>
        <v>15</v>
      </c>
      <c r="Q154" t="str">
        <f t="shared" si="16"/>
        <v>film &amp; video</v>
      </c>
      <c r="R154" t="str">
        <f t="shared" si="17"/>
        <v>science fiction</v>
      </c>
      <c r="S154" s="9">
        <f t="shared" si="18"/>
        <v>41905.077546296299</v>
      </c>
      <c r="T154" s="9">
        <f t="shared" si="19"/>
        <v>41875.077546296299</v>
      </c>
      <c r="U154" s="8">
        <f t="shared" si="20"/>
        <v>30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5"/>
        <v>0.71799999999999997</v>
      </c>
      <c r="P155">
        <f t="shared" si="14"/>
        <v>35.9</v>
      </c>
      <c r="Q155" t="str">
        <f t="shared" si="16"/>
        <v>film &amp; video</v>
      </c>
      <c r="R155" t="str">
        <f t="shared" si="17"/>
        <v>science fiction</v>
      </c>
      <c r="S155" s="9">
        <f t="shared" si="18"/>
        <v>41975.627824074101</v>
      </c>
      <c r="T155" s="9">
        <f t="shared" si="19"/>
        <v>41933.586157407401</v>
      </c>
      <c r="U155" s="8">
        <f t="shared" si="20"/>
        <v>42.041666666700621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5"/>
        <v>2.666666666666667</v>
      </c>
      <c r="P156">
        <f t="shared" si="14"/>
        <v>13.333333333333334</v>
      </c>
      <c r="Q156" t="str">
        <f t="shared" si="16"/>
        <v>film &amp; video</v>
      </c>
      <c r="R156" t="str">
        <f t="shared" si="17"/>
        <v>science fiction</v>
      </c>
      <c r="S156" s="9">
        <f t="shared" si="18"/>
        <v>42158.547395833302</v>
      </c>
      <c r="T156" s="9">
        <f t="shared" si="19"/>
        <v>42115.547395833302</v>
      </c>
      <c r="U156" s="8">
        <f t="shared" si="20"/>
        <v>43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5"/>
        <v>6.0000000000000001E-3</v>
      </c>
      <c r="P157">
        <f t="shared" si="14"/>
        <v>20.25</v>
      </c>
      <c r="Q157" t="str">
        <f t="shared" si="16"/>
        <v>film &amp; video</v>
      </c>
      <c r="R157" t="str">
        <f t="shared" si="17"/>
        <v>science fiction</v>
      </c>
      <c r="S157" s="9">
        <f t="shared" si="18"/>
        <v>42208.559432870403</v>
      </c>
      <c r="T157" s="9">
        <f t="shared" si="19"/>
        <v>42168.559432870403</v>
      </c>
      <c r="U157" s="8">
        <f t="shared" si="20"/>
        <v>40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5"/>
        <v>5.0999999999999996</v>
      </c>
      <c r="P158">
        <f t="shared" si="14"/>
        <v>119</v>
      </c>
      <c r="Q158" t="str">
        <f t="shared" si="16"/>
        <v>film &amp; video</v>
      </c>
      <c r="R158" t="str">
        <f t="shared" si="17"/>
        <v>science fiction</v>
      </c>
      <c r="S158" s="9">
        <f t="shared" si="18"/>
        <v>41854.1249537037</v>
      </c>
      <c r="T158" s="9">
        <f t="shared" si="19"/>
        <v>41794.1249537037</v>
      </c>
      <c r="U158" s="8">
        <f t="shared" si="20"/>
        <v>60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5"/>
        <v>0.26711185308848079</v>
      </c>
      <c r="P159">
        <f t="shared" si="14"/>
        <v>4</v>
      </c>
      <c r="Q159" t="str">
        <f t="shared" si="16"/>
        <v>film &amp; video</v>
      </c>
      <c r="R159" t="str">
        <f t="shared" si="17"/>
        <v>science fiction</v>
      </c>
      <c r="S159" s="9">
        <f t="shared" si="18"/>
        <v>42426.911712963003</v>
      </c>
      <c r="T159" s="9">
        <f t="shared" si="19"/>
        <v>42396.911712963003</v>
      </c>
      <c r="U159" s="8">
        <f t="shared" si="20"/>
        <v>30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5"/>
        <v>0</v>
      </c>
      <c r="P160">
        <f t="shared" si="14"/>
        <v>0</v>
      </c>
      <c r="Q160" t="str">
        <f t="shared" si="16"/>
        <v>film &amp; video</v>
      </c>
      <c r="R160" t="str">
        <f t="shared" si="17"/>
        <v>science fiction</v>
      </c>
      <c r="S160" s="9">
        <f t="shared" si="18"/>
        <v>41934.076712962997</v>
      </c>
      <c r="T160" s="9">
        <f t="shared" si="19"/>
        <v>41904.076712962997</v>
      </c>
      <c r="U160" s="8">
        <f t="shared" si="20"/>
        <v>30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5"/>
        <v>2E-3</v>
      </c>
      <c r="P161">
        <f t="shared" si="14"/>
        <v>10</v>
      </c>
      <c r="Q161" t="str">
        <f t="shared" si="16"/>
        <v>film &amp; video</v>
      </c>
      <c r="R161" t="str">
        <f t="shared" si="17"/>
        <v>science fiction</v>
      </c>
      <c r="S161" s="9">
        <f t="shared" si="18"/>
        <v>42554.434548611098</v>
      </c>
      <c r="T161" s="9">
        <f t="shared" si="19"/>
        <v>42514.434548611098</v>
      </c>
      <c r="U161" s="8">
        <f t="shared" si="20"/>
        <v>40</v>
      </c>
    </row>
    <row r="162" spans="1:21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5"/>
        <v>0</v>
      </c>
      <c r="P162">
        <f t="shared" ref="P162:P225" si="21">IF(L162=0, 0,E162/L162)</f>
        <v>0</v>
      </c>
      <c r="Q162" t="str">
        <f t="shared" si="16"/>
        <v>film &amp; video</v>
      </c>
      <c r="R162" t="str">
        <f t="shared" si="17"/>
        <v>drama</v>
      </c>
      <c r="S162" s="9">
        <f t="shared" si="18"/>
        <v>42231.913090277798</v>
      </c>
      <c r="T162" s="9">
        <f t="shared" si="19"/>
        <v>42171.913090277798</v>
      </c>
      <c r="U162" s="8">
        <f t="shared" si="20"/>
        <v>60</v>
      </c>
    </row>
    <row r="163" spans="1:21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5"/>
        <v>0.01</v>
      </c>
      <c r="P163">
        <f t="shared" si="21"/>
        <v>5</v>
      </c>
      <c r="Q163" t="str">
        <f t="shared" si="16"/>
        <v>film &amp; video</v>
      </c>
      <c r="R163" t="str">
        <f t="shared" si="17"/>
        <v>drama</v>
      </c>
      <c r="S163" s="9">
        <f t="shared" si="18"/>
        <v>41822.687442129602</v>
      </c>
      <c r="T163" s="9">
        <f t="shared" si="19"/>
        <v>41792.687442129602</v>
      </c>
      <c r="U163" s="8">
        <f t="shared" si="20"/>
        <v>30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5"/>
        <v>15.535714285714286</v>
      </c>
      <c r="P164">
        <f t="shared" si="21"/>
        <v>43.5</v>
      </c>
      <c r="Q164" t="str">
        <f t="shared" si="16"/>
        <v>film &amp; video</v>
      </c>
      <c r="R164" t="str">
        <f t="shared" si="17"/>
        <v>drama</v>
      </c>
      <c r="S164" s="9">
        <f t="shared" si="18"/>
        <v>41867.987500000003</v>
      </c>
      <c r="T164" s="9">
        <f t="shared" si="19"/>
        <v>41835.126805555599</v>
      </c>
      <c r="U164" s="8">
        <f t="shared" si="20"/>
        <v>32.860694444403634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5"/>
        <v>0</v>
      </c>
      <c r="P165">
        <f t="shared" si="21"/>
        <v>0</v>
      </c>
      <c r="Q165" t="str">
        <f t="shared" si="16"/>
        <v>film &amp; video</v>
      </c>
      <c r="R165" t="str">
        <f t="shared" si="17"/>
        <v>drama</v>
      </c>
      <c r="S165" s="9">
        <f t="shared" si="18"/>
        <v>42278</v>
      </c>
      <c r="T165" s="9">
        <f t="shared" si="19"/>
        <v>42243.961273148103</v>
      </c>
      <c r="U165" s="8">
        <f t="shared" si="20"/>
        <v>34.038726851897081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5"/>
        <v>0.53333333333333333</v>
      </c>
      <c r="P166">
        <f t="shared" si="21"/>
        <v>91.428571428571431</v>
      </c>
      <c r="Q166" t="str">
        <f t="shared" si="16"/>
        <v>film &amp; video</v>
      </c>
      <c r="R166" t="str">
        <f t="shared" si="17"/>
        <v>drama</v>
      </c>
      <c r="S166" s="9">
        <f t="shared" si="18"/>
        <v>41901.762743055602</v>
      </c>
      <c r="T166" s="9">
        <f t="shared" si="19"/>
        <v>41841.762743055602</v>
      </c>
      <c r="U166" s="8">
        <f t="shared" si="20"/>
        <v>60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5"/>
        <v>0</v>
      </c>
      <c r="P167">
        <f t="shared" si="21"/>
        <v>0</v>
      </c>
      <c r="Q167" t="str">
        <f t="shared" si="16"/>
        <v>film &amp; video</v>
      </c>
      <c r="R167" t="str">
        <f t="shared" si="17"/>
        <v>drama</v>
      </c>
      <c r="S167" s="9">
        <f t="shared" si="18"/>
        <v>42381.658842592602</v>
      </c>
      <c r="T167" s="9">
        <f t="shared" si="19"/>
        <v>42351.658842592602</v>
      </c>
      <c r="U167" s="8">
        <f t="shared" si="20"/>
        <v>30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5"/>
        <v>60</v>
      </c>
      <c r="P168">
        <f t="shared" si="21"/>
        <v>3000</v>
      </c>
      <c r="Q168" t="str">
        <f t="shared" si="16"/>
        <v>film &amp; video</v>
      </c>
      <c r="R168" t="str">
        <f t="shared" si="17"/>
        <v>drama</v>
      </c>
      <c r="S168" s="9">
        <f t="shared" si="18"/>
        <v>42751.075949074097</v>
      </c>
      <c r="T168" s="9">
        <f t="shared" si="19"/>
        <v>42721.075949074097</v>
      </c>
      <c r="U168" s="8">
        <f t="shared" si="20"/>
        <v>30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5"/>
        <v>0.01</v>
      </c>
      <c r="P169">
        <f t="shared" si="21"/>
        <v>5.5</v>
      </c>
      <c r="Q169" t="str">
        <f t="shared" si="16"/>
        <v>film &amp; video</v>
      </c>
      <c r="R169" t="str">
        <f t="shared" si="17"/>
        <v>drama</v>
      </c>
      <c r="S169" s="9">
        <f t="shared" si="18"/>
        <v>42220.927488425899</v>
      </c>
      <c r="T169" s="9">
        <f t="shared" si="19"/>
        <v>42160.927488425899</v>
      </c>
      <c r="U169" s="8">
        <f t="shared" si="20"/>
        <v>60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5"/>
        <v>4.0625</v>
      </c>
      <c r="P170">
        <f t="shared" si="21"/>
        <v>108.33333333333333</v>
      </c>
      <c r="Q170" t="str">
        <f t="shared" si="16"/>
        <v>film &amp; video</v>
      </c>
      <c r="R170" t="str">
        <f t="shared" si="17"/>
        <v>drama</v>
      </c>
      <c r="S170" s="9">
        <f t="shared" si="18"/>
        <v>42082.793634259302</v>
      </c>
      <c r="T170" s="9">
        <f t="shared" si="19"/>
        <v>42052.835300925901</v>
      </c>
      <c r="U170" s="8">
        <f t="shared" si="20"/>
        <v>29.958333333401242</v>
      </c>
    </row>
    <row r="171" spans="1:21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5"/>
        <v>22.400000000000002</v>
      </c>
      <c r="P171">
        <f t="shared" si="21"/>
        <v>56</v>
      </c>
      <c r="Q171" t="str">
        <f t="shared" si="16"/>
        <v>film &amp; video</v>
      </c>
      <c r="R171" t="str">
        <f t="shared" si="17"/>
        <v>drama</v>
      </c>
      <c r="S171" s="9">
        <f t="shared" si="18"/>
        <v>41930.505312499998</v>
      </c>
      <c r="T171" s="9">
        <f t="shared" si="19"/>
        <v>41900.505312499998</v>
      </c>
      <c r="U171" s="8">
        <f t="shared" si="20"/>
        <v>30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5"/>
        <v>3.25</v>
      </c>
      <c r="P172">
        <f t="shared" si="21"/>
        <v>32.5</v>
      </c>
      <c r="Q172" t="str">
        <f t="shared" si="16"/>
        <v>film &amp; video</v>
      </c>
      <c r="R172" t="str">
        <f t="shared" si="17"/>
        <v>drama</v>
      </c>
      <c r="S172" s="9">
        <f t="shared" si="18"/>
        <v>42246.2277777778</v>
      </c>
      <c r="T172" s="9">
        <f t="shared" si="19"/>
        <v>42216.977812500001</v>
      </c>
      <c r="U172" s="8">
        <f t="shared" si="20"/>
        <v>29.249965277798765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5"/>
        <v>2E-3</v>
      </c>
      <c r="P173">
        <f t="shared" si="21"/>
        <v>1</v>
      </c>
      <c r="Q173" t="str">
        <f t="shared" si="16"/>
        <v>film &amp; video</v>
      </c>
      <c r="R173" t="str">
        <f t="shared" si="17"/>
        <v>drama</v>
      </c>
      <c r="S173" s="9">
        <f t="shared" si="18"/>
        <v>42594.180717592499</v>
      </c>
      <c r="T173" s="9">
        <f t="shared" si="19"/>
        <v>42534.180717592499</v>
      </c>
      <c r="U173" s="8">
        <f t="shared" si="20"/>
        <v>60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5"/>
        <v>0</v>
      </c>
      <c r="P174">
        <f t="shared" si="21"/>
        <v>0</v>
      </c>
      <c r="Q174" t="str">
        <f t="shared" si="16"/>
        <v>film &amp; video</v>
      </c>
      <c r="R174" t="str">
        <f t="shared" si="17"/>
        <v>drama</v>
      </c>
      <c r="S174" s="9">
        <f t="shared" si="18"/>
        <v>42082.353275463</v>
      </c>
      <c r="T174" s="9">
        <f t="shared" si="19"/>
        <v>42047.394942129598</v>
      </c>
      <c r="U174" s="8">
        <f t="shared" si="20"/>
        <v>34.958333333401242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5"/>
        <v>0</v>
      </c>
      <c r="P175">
        <f t="shared" si="21"/>
        <v>0</v>
      </c>
      <c r="Q175" t="str">
        <f t="shared" si="16"/>
        <v>film &amp; video</v>
      </c>
      <c r="R175" t="str">
        <f t="shared" si="17"/>
        <v>drama</v>
      </c>
      <c r="S175" s="9">
        <f t="shared" si="18"/>
        <v>42063.5730092593</v>
      </c>
      <c r="T175" s="9">
        <f t="shared" si="19"/>
        <v>42033.5730092593</v>
      </c>
      <c r="U175" s="8">
        <f t="shared" si="20"/>
        <v>30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5"/>
        <v>0</v>
      </c>
      <c r="P176">
        <f t="shared" si="21"/>
        <v>0</v>
      </c>
      <c r="Q176" t="str">
        <f t="shared" si="16"/>
        <v>film &amp; video</v>
      </c>
      <c r="R176" t="str">
        <f t="shared" si="17"/>
        <v>drama</v>
      </c>
      <c r="S176" s="9">
        <f t="shared" si="18"/>
        <v>42132.7589814815</v>
      </c>
      <c r="T176" s="9">
        <f t="shared" si="19"/>
        <v>42072.7589814815</v>
      </c>
      <c r="U176" s="8">
        <f t="shared" si="20"/>
        <v>60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5"/>
        <v>6.4850000000000003</v>
      </c>
      <c r="P177">
        <f t="shared" si="21"/>
        <v>49.884615384615387</v>
      </c>
      <c r="Q177" t="str">
        <f t="shared" si="16"/>
        <v>film &amp; video</v>
      </c>
      <c r="R177" t="str">
        <f t="shared" si="17"/>
        <v>drama</v>
      </c>
      <c r="S177" s="9">
        <f t="shared" si="18"/>
        <v>41880.777905092596</v>
      </c>
      <c r="T177" s="9">
        <f t="shared" si="19"/>
        <v>41855.777905092596</v>
      </c>
      <c r="U177" s="8">
        <f t="shared" si="20"/>
        <v>25</v>
      </c>
    </row>
    <row r="178" spans="1:21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5"/>
        <v>0</v>
      </c>
      <c r="P178">
        <f t="shared" si="21"/>
        <v>0</v>
      </c>
      <c r="Q178" t="str">
        <f t="shared" si="16"/>
        <v>film &amp; video</v>
      </c>
      <c r="R178" t="str">
        <f t="shared" si="17"/>
        <v>drama</v>
      </c>
      <c r="S178" s="9">
        <f t="shared" si="18"/>
        <v>42221.824062500003</v>
      </c>
      <c r="T178" s="9">
        <f t="shared" si="19"/>
        <v>42191.824062500003</v>
      </c>
      <c r="U178" s="8">
        <f t="shared" si="20"/>
        <v>30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5"/>
        <v>40</v>
      </c>
      <c r="P179">
        <f t="shared" si="21"/>
        <v>25.714285714285715</v>
      </c>
      <c r="Q179" t="str">
        <f t="shared" si="16"/>
        <v>film &amp; video</v>
      </c>
      <c r="R179" t="str">
        <f t="shared" si="17"/>
        <v>drama</v>
      </c>
      <c r="S179" s="9">
        <f t="shared" si="18"/>
        <v>42087.006087962996</v>
      </c>
      <c r="T179" s="9">
        <f t="shared" si="19"/>
        <v>42070.047754629602</v>
      </c>
      <c r="U179" s="8">
        <f t="shared" si="20"/>
        <v>16.958333333393966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5"/>
        <v>0</v>
      </c>
      <c r="P180">
        <f t="shared" si="21"/>
        <v>0</v>
      </c>
      <c r="Q180" t="str">
        <f t="shared" si="16"/>
        <v>film &amp; video</v>
      </c>
      <c r="R180" t="str">
        <f t="shared" si="17"/>
        <v>drama</v>
      </c>
      <c r="S180" s="9">
        <f t="shared" si="18"/>
        <v>42334.997048611098</v>
      </c>
      <c r="T180" s="9">
        <f t="shared" si="19"/>
        <v>42304.955381944397</v>
      </c>
      <c r="U180" s="8">
        <f t="shared" si="20"/>
        <v>30.041666666700621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5"/>
        <v>20</v>
      </c>
      <c r="P181">
        <f t="shared" si="21"/>
        <v>100</v>
      </c>
      <c r="Q181" t="str">
        <f t="shared" si="16"/>
        <v>film &amp; video</v>
      </c>
      <c r="R181" t="str">
        <f t="shared" si="17"/>
        <v>drama</v>
      </c>
      <c r="S181" s="9">
        <f t="shared" si="18"/>
        <v>42433.080497685201</v>
      </c>
      <c r="T181" s="9">
        <f t="shared" si="19"/>
        <v>42403.080497685201</v>
      </c>
      <c r="U181" s="8">
        <f t="shared" si="20"/>
        <v>30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5"/>
        <v>33.416666666666664</v>
      </c>
      <c r="P182">
        <f t="shared" si="21"/>
        <v>30.846153846153847</v>
      </c>
      <c r="Q182" t="str">
        <f t="shared" si="16"/>
        <v>film &amp; video</v>
      </c>
      <c r="R182" t="str">
        <f t="shared" si="17"/>
        <v>drama</v>
      </c>
      <c r="S182" s="9">
        <f t="shared" si="18"/>
        <v>42107.791666666701</v>
      </c>
      <c r="T182" s="9">
        <f t="shared" si="19"/>
        <v>42067.991238425901</v>
      </c>
      <c r="U182" s="8">
        <f t="shared" si="20"/>
        <v>39.800428240800102</v>
      </c>
    </row>
    <row r="183" spans="1:21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5"/>
        <v>21.092608822670172</v>
      </c>
      <c r="P183">
        <f t="shared" si="21"/>
        <v>180.5</v>
      </c>
      <c r="Q183" t="str">
        <f t="shared" si="16"/>
        <v>film &amp; video</v>
      </c>
      <c r="R183" t="str">
        <f t="shared" si="17"/>
        <v>drama</v>
      </c>
      <c r="S183" s="9">
        <f t="shared" si="18"/>
        <v>42177.741840277798</v>
      </c>
      <c r="T183" s="9">
        <f t="shared" si="19"/>
        <v>42147.741840277798</v>
      </c>
      <c r="U183" s="8">
        <f t="shared" si="20"/>
        <v>30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5"/>
        <v>0</v>
      </c>
      <c r="P184">
        <f t="shared" si="21"/>
        <v>0</v>
      </c>
      <c r="Q184" t="str">
        <f t="shared" si="16"/>
        <v>film &amp; video</v>
      </c>
      <c r="R184" t="str">
        <f t="shared" si="17"/>
        <v>drama</v>
      </c>
      <c r="S184" s="9">
        <f t="shared" si="18"/>
        <v>42742.011944444399</v>
      </c>
      <c r="T184" s="9">
        <f t="shared" si="19"/>
        <v>42712.011944444399</v>
      </c>
      <c r="U184" s="8">
        <f t="shared" si="20"/>
        <v>30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5"/>
        <v>35.856000000000002</v>
      </c>
      <c r="P185">
        <f t="shared" si="21"/>
        <v>373.5</v>
      </c>
      <c r="Q185" t="str">
        <f t="shared" si="16"/>
        <v>film &amp; video</v>
      </c>
      <c r="R185" t="str">
        <f t="shared" si="17"/>
        <v>drama</v>
      </c>
      <c r="S185" s="9">
        <f t="shared" si="18"/>
        <v>41969.8519675926</v>
      </c>
      <c r="T185" s="9">
        <f t="shared" si="19"/>
        <v>41939.810300925899</v>
      </c>
      <c r="U185" s="8">
        <f t="shared" si="20"/>
        <v>30.041666666700621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5"/>
        <v>3.4000000000000004</v>
      </c>
      <c r="P186">
        <f t="shared" si="21"/>
        <v>25.5</v>
      </c>
      <c r="Q186" t="str">
        <f t="shared" si="16"/>
        <v>film &amp; video</v>
      </c>
      <c r="R186" t="str">
        <f t="shared" si="17"/>
        <v>drama</v>
      </c>
      <c r="S186" s="9">
        <f t="shared" si="18"/>
        <v>41883.165972222203</v>
      </c>
      <c r="T186" s="9">
        <f t="shared" si="19"/>
        <v>41825.791226851899</v>
      </c>
      <c r="U186" s="8">
        <f t="shared" si="20"/>
        <v>57.374745370303572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5"/>
        <v>5.5</v>
      </c>
      <c r="P187">
        <f t="shared" si="21"/>
        <v>220</v>
      </c>
      <c r="Q187" t="str">
        <f t="shared" si="16"/>
        <v>film &amp; video</v>
      </c>
      <c r="R187" t="str">
        <f t="shared" si="17"/>
        <v>drama</v>
      </c>
      <c r="S187" s="9">
        <f t="shared" si="18"/>
        <v>42600.911331018498</v>
      </c>
      <c r="T187" s="9">
        <f t="shared" si="19"/>
        <v>42570.911331018498</v>
      </c>
      <c r="U187" s="8">
        <f t="shared" si="20"/>
        <v>30</v>
      </c>
    </row>
    <row r="188" spans="1:21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5"/>
        <v>0</v>
      </c>
      <c r="P188">
        <f t="shared" si="21"/>
        <v>0</v>
      </c>
      <c r="Q188" t="str">
        <f t="shared" si="16"/>
        <v>film &amp; video</v>
      </c>
      <c r="R188" t="str">
        <f t="shared" si="17"/>
        <v>drama</v>
      </c>
      <c r="S188" s="9">
        <f t="shared" si="18"/>
        <v>42797.833333333299</v>
      </c>
      <c r="T188" s="9">
        <f t="shared" si="19"/>
        <v>42767.812893518501</v>
      </c>
      <c r="U188" s="8">
        <f t="shared" si="20"/>
        <v>30.02043981479801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5"/>
        <v>16</v>
      </c>
      <c r="P189">
        <f t="shared" si="21"/>
        <v>160</v>
      </c>
      <c r="Q189" t="str">
        <f t="shared" si="16"/>
        <v>film &amp; video</v>
      </c>
      <c r="R189" t="str">
        <f t="shared" si="17"/>
        <v>drama</v>
      </c>
      <c r="S189" s="9">
        <f t="shared" si="18"/>
        <v>42206.290972222203</v>
      </c>
      <c r="T189" s="9">
        <f t="shared" si="19"/>
        <v>42182.234456018501</v>
      </c>
      <c r="U189" s="8">
        <f t="shared" si="20"/>
        <v>24.056516203701904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5"/>
        <v>0</v>
      </c>
      <c r="P190">
        <f t="shared" si="21"/>
        <v>0</v>
      </c>
      <c r="Q190" t="str">
        <f t="shared" si="16"/>
        <v>film &amp; video</v>
      </c>
      <c r="R190" t="str">
        <f t="shared" si="17"/>
        <v>drama</v>
      </c>
      <c r="S190" s="9">
        <f t="shared" si="18"/>
        <v>41887.183043981502</v>
      </c>
      <c r="T190" s="9">
        <f t="shared" si="19"/>
        <v>41857.183043981502</v>
      </c>
      <c r="U190" s="8">
        <f t="shared" si="20"/>
        <v>30</v>
      </c>
    </row>
    <row r="191" spans="1:21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5"/>
        <v>6.8999999999999992E-2</v>
      </c>
      <c r="P191">
        <f t="shared" si="21"/>
        <v>69</v>
      </c>
      <c r="Q191" t="str">
        <f t="shared" si="16"/>
        <v>film &amp; video</v>
      </c>
      <c r="R191" t="str">
        <f t="shared" si="17"/>
        <v>drama</v>
      </c>
      <c r="S191" s="9">
        <f t="shared" si="18"/>
        <v>42616.690706018497</v>
      </c>
      <c r="T191" s="9">
        <f t="shared" si="19"/>
        <v>42556.690706018497</v>
      </c>
      <c r="U191" s="8">
        <f t="shared" si="20"/>
        <v>60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5"/>
        <v>0.41666666666666669</v>
      </c>
      <c r="P192">
        <f t="shared" si="21"/>
        <v>50</v>
      </c>
      <c r="Q192" t="str">
        <f t="shared" si="16"/>
        <v>film &amp; video</v>
      </c>
      <c r="R192" t="str">
        <f t="shared" si="17"/>
        <v>drama</v>
      </c>
      <c r="S192" s="9">
        <f t="shared" si="18"/>
        <v>42537.650995370401</v>
      </c>
      <c r="T192" s="9">
        <f t="shared" si="19"/>
        <v>42527.650995370401</v>
      </c>
      <c r="U192" s="8">
        <f t="shared" si="20"/>
        <v>10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5"/>
        <v>5</v>
      </c>
      <c r="P193">
        <f t="shared" si="21"/>
        <v>83.333333333333329</v>
      </c>
      <c r="Q193" t="str">
        <f t="shared" si="16"/>
        <v>film &amp; video</v>
      </c>
      <c r="R193" t="str">
        <f t="shared" si="17"/>
        <v>drama</v>
      </c>
      <c r="S193" s="9">
        <f t="shared" si="18"/>
        <v>42279.441412036998</v>
      </c>
      <c r="T193" s="9">
        <f t="shared" si="19"/>
        <v>42239.441412036998</v>
      </c>
      <c r="U193" s="8">
        <f t="shared" si="20"/>
        <v>40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5"/>
        <v>1.6999999999999999E-3</v>
      </c>
      <c r="P194">
        <f t="shared" si="21"/>
        <v>5.666666666666667</v>
      </c>
      <c r="Q194" t="str">
        <f t="shared" si="16"/>
        <v>film &amp; video</v>
      </c>
      <c r="R194" t="str">
        <f t="shared" si="17"/>
        <v>drama</v>
      </c>
      <c r="S194" s="9">
        <f t="shared" si="18"/>
        <v>41929.792037036997</v>
      </c>
      <c r="T194" s="9">
        <f t="shared" si="19"/>
        <v>41899.792037036997</v>
      </c>
      <c r="U194" s="8">
        <f t="shared" si="20"/>
        <v>30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22">E195/D195*100</f>
        <v>0</v>
      </c>
      <c r="P195">
        <f t="shared" si="21"/>
        <v>0</v>
      </c>
      <c r="Q195" t="str">
        <f t="shared" ref="Q195:Q258" si="23">LEFT(N195,_xlfn.NUMBERVALUE(FIND("/",N195)-1))</f>
        <v>film &amp; video</v>
      </c>
      <c r="R195" t="str">
        <f t="shared" ref="R195:R258" si="24">RIGHT(N195,LEN(N195)-LEN(Q195)-1)</f>
        <v>drama</v>
      </c>
      <c r="S195" s="9">
        <f t="shared" ref="S195:S258" si="25">_xlfn.NUMBERVALUE((((I195/60)/60)/24)+DATE(1970,1,1))</f>
        <v>41971.976458333302</v>
      </c>
      <c r="T195" s="9">
        <f t="shared" ref="T195:T258" si="26">_xlfn.NUMBERVALUE((((J195/60)/60)/24)+DATE(1970,1,1))</f>
        <v>41911.934791666703</v>
      </c>
      <c r="U195" s="8">
        <f t="shared" ref="U195:U258" si="27">S195-T195</f>
        <v>60.041666666598758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22"/>
        <v>0.12</v>
      </c>
      <c r="P196">
        <f t="shared" si="21"/>
        <v>1</v>
      </c>
      <c r="Q196" t="str">
        <f t="shared" si="23"/>
        <v>film &amp; video</v>
      </c>
      <c r="R196" t="str">
        <f t="shared" si="24"/>
        <v>drama</v>
      </c>
      <c r="S196" s="9">
        <f t="shared" si="25"/>
        <v>42435.996886574103</v>
      </c>
      <c r="T196" s="9">
        <f t="shared" si="26"/>
        <v>42375.996886574103</v>
      </c>
      <c r="U196" s="8">
        <f t="shared" si="27"/>
        <v>60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22"/>
        <v>0</v>
      </c>
      <c r="P197">
        <f t="shared" si="21"/>
        <v>0</v>
      </c>
      <c r="Q197" t="str">
        <f t="shared" si="23"/>
        <v>film &amp; video</v>
      </c>
      <c r="R197" t="str">
        <f t="shared" si="24"/>
        <v>drama</v>
      </c>
      <c r="S197" s="9">
        <f t="shared" si="25"/>
        <v>42195.670509259297</v>
      </c>
      <c r="T197" s="9">
        <f t="shared" si="26"/>
        <v>42135.670509259297</v>
      </c>
      <c r="U197" s="8">
        <f t="shared" si="27"/>
        <v>60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22"/>
        <v>41.857142857142861</v>
      </c>
      <c r="P198">
        <f t="shared" si="21"/>
        <v>77.10526315789474</v>
      </c>
      <c r="Q198" t="str">
        <f t="shared" si="23"/>
        <v>film &amp; video</v>
      </c>
      <c r="R198" t="str">
        <f t="shared" si="24"/>
        <v>drama</v>
      </c>
      <c r="S198" s="9">
        <f t="shared" si="25"/>
        <v>42287.875</v>
      </c>
      <c r="T198" s="9">
        <f t="shared" si="26"/>
        <v>42259.542800925898</v>
      </c>
      <c r="U198" s="8">
        <f t="shared" si="27"/>
        <v>28.332199074102391</v>
      </c>
    </row>
    <row r="199" spans="1:21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22"/>
        <v>10.48</v>
      </c>
      <c r="P199">
        <f t="shared" si="21"/>
        <v>32.75</v>
      </c>
      <c r="Q199" t="str">
        <f t="shared" si="23"/>
        <v>film &amp; video</v>
      </c>
      <c r="R199" t="str">
        <f t="shared" si="24"/>
        <v>drama</v>
      </c>
      <c r="S199" s="9">
        <f t="shared" si="25"/>
        <v>42783.875</v>
      </c>
      <c r="T199" s="9">
        <f t="shared" si="26"/>
        <v>42741.848379629599</v>
      </c>
      <c r="U199" s="8">
        <f t="shared" si="27"/>
        <v>42.026620370401361</v>
      </c>
    </row>
    <row r="200" spans="1:21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22"/>
        <v>1.1159999999999999</v>
      </c>
      <c r="P200">
        <f t="shared" si="21"/>
        <v>46.5</v>
      </c>
      <c r="Q200" t="str">
        <f t="shared" si="23"/>
        <v>film &amp; video</v>
      </c>
      <c r="R200" t="str">
        <f t="shared" si="24"/>
        <v>drama</v>
      </c>
      <c r="S200" s="9">
        <f t="shared" si="25"/>
        <v>41917.3833564815</v>
      </c>
      <c r="T200" s="9">
        <f t="shared" si="26"/>
        <v>41887.3833564815</v>
      </c>
      <c r="U200" s="8">
        <f t="shared" si="27"/>
        <v>30</v>
      </c>
    </row>
    <row r="201" spans="1:21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22"/>
        <v>0</v>
      </c>
      <c r="P201">
        <f t="shared" si="21"/>
        <v>0</v>
      </c>
      <c r="Q201" t="str">
        <f t="shared" si="23"/>
        <v>film &amp; video</v>
      </c>
      <c r="R201" t="str">
        <f t="shared" si="24"/>
        <v>drama</v>
      </c>
      <c r="S201" s="9">
        <f t="shared" si="25"/>
        <v>42614.123865740701</v>
      </c>
      <c r="T201" s="9">
        <f t="shared" si="26"/>
        <v>42584.123865740701</v>
      </c>
      <c r="U201" s="8">
        <f t="shared" si="27"/>
        <v>30</v>
      </c>
    </row>
    <row r="202" spans="1:21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22"/>
        <v>26.192500000000003</v>
      </c>
      <c r="P202">
        <f t="shared" si="21"/>
        <v>87.308333333333337</v>
      </c>
      <c r="Q202" t="str">
        <f t="shared" si="23"/>
        <v>film &amp; video</v>
      </c>
      <c r="R202" t="str">
        <f t="shared" si="24"/>
        <v>drama</v>
      </c>
      <c r="S202" s="9">
        <f t="shared" si="25"/>
        <v>41897.083368055602</v>
      </c>
      <c r="T202" s="9">
        <f t="shared" si="26"/>
        <v>41867.083368055602</v>
      </c>
      <c r="U202" s="8">
        <f t="shared" si="27"/>
        <v>30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22"/>
        <v>58.461538461538467</v>
      </c>
      <c r="P203">
        <f t="shared" si="21"/>
        <v>54.285714285714285</v>
      </c>
      <c r="Q203" t="str">
        <f t="shared" si="23"/>
        <v>film &amp; video</v>
      </c>
      <c r="R203" t="str">
        <f t="shared" si="24"/>
        <v>drama</v>
      </c>
      <c r="S203" s="9">
        <f t="shared" si="25"/>
        <v>42043.818622685198</v>
      </c>
      <c r="T203" s="9">
        <f t="shared" si="26"/>
        <v>42023.818622685198</v>
      </c>
      <c r="U203" s="8">
        <f t="shared" si="27"/>
        <v>20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22"/>
        <v>0</v>
      </c>
      <c r="P204">
        <f t="shared" si="21"/>
        <v>0</v>
      </c>
      <c r="Q204" t="str">
        <f t="shared" si="23"/>
        <v>film &amp; video</v>
      </c>
      <c r="R204" t="str">
        <f t="shared" si="24"/>
        <v>drama</v>
      </c>
      <c r="S204" s="9">
        <f t="shared" si="25"/>
        <v>42285.874305555597</v>
      </c>
      <c r="T204" s="9">
        <f t="shared" si="26"/>
        <v>42255.927824074097</v>
      </c>
      <c r="U204" s="8">
        <f t="shared" si="27"/>
        <v>29.946481481500086</v>
      </c>
    </row>
    <row r="205" spans="1:21" ht="4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22"/>
        <v>29.84</v>
      </c>
      <c r="P205">
        <f t="shared" si="21"/>
        <v>93.25</v>
      </c>
      <c r="Q205" t="str">
        <f t="shared" si="23"/>
        <v>film &amp; video</v>
      </c>
      <c r="R205" t="str">
        <f t="shared" si="24"/>
        <v>drama</v>
      </c>
      <c r="S205" s="9">
        <f t="shared" si="25"/>
        <v>42033.847962963002</v>
      </c>
      <c r="T205" s="9">
        <f t="shared" si="26"/>
        <v>41973.847962963002</v>
      </c>
      <c r="U205" s="8">
        <f t="shared" si="27"/>
        <v>60</v>
      </c>
    </row>
    <row r="206" spans="1:21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22"/>
        <v>50.721666666666664</v>
      </c>
      <c r="P206">
        <f t="shared" si="21"/>
        <v>117.68368136117556</v>
      </c>
      <c r="Q206" t="str">
        <f t="shared" si="23"/>
        <v>film &amp; video</v>
      </c>
      <c r="R206" t="str">
        <f t="shared" si="24"/>
        <v>drama</v>
      </c>
      <c r="S206" s="9">
        <f t="shared" si="25"/>
        <v>42586.583368055602</v>
      </c>
      <c r="T206" s="9">
        <f t="shared" si="26"/>
        <v>42556.583368055602</v>
      </c>
      <c r="U206" s="8">
        <f t="shared" si="27"/>
        <v>30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22"/>
        <v>16.25</v>
      </c>
      <c r="P207">
        <f t="shared" si="21"/>
        <v>76.470588235294116</v>
      </c>
      <c r="Q207" t="str">
        <f t="shared" si="23"/>
        <v>film &amp; video</v>
      </c>
      <c r="R207" t="str">
        <f t="shared" si="24"/>
        <v>drama</v>
      </c>
      <c r="S207" s="9">
        <f t="shared" si="25"/>
        <v>42283.632199074098</v>
      </c>
      <c r="T207" s="9">
        <f t="shared" si="26"/>
        <v>42248.632199074098</v>
      </c>
      <c r="U207" s="8">
        <f t="shared" si="27"/>
        <v>35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22"/>
        <v>0</v>
      </c>
      <c r="P208">
        <f t="shared" si="21"/>
        <v>0</v>
      </c>
      <c r="Q208" t="str">
        <f t="shared" si="23"/>
        <v>film &amp; video</v>
      </c>
      <c r="R208" t="str">
        <f t="shared" si="24"/>
        <v>drama</v>
      </c>
      <c r="S208" s="9">
        <f t="shared" si="25"/>
        <v>42588.004432870403</v>
      </c>
      <c r="T208" s="9">
        <f t="shared" si="26"/>
        <v>42567.004432870403</v>
      </c>
      <c r="U208" s="8">
        <f t="shared" si="27"/>
        <v>21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22"/>
        <v>15.214285714285714</v>
      </c>
      <c r="P209">
        <f t="shared" si="21"/>
        <v>163.84615384615384</v>
      </c>
      <c r="Q209" t="str">
        <f t="shared" si="23"/>
        <v>film &amp; video</v>
      </c>
      <c r="R209" t="str">
        <f t="shared" si="24"/>
        <v>drama</v>
      </c>
      <c r="S209" s="9">
        <f t="shared" si="25"/>
        <v>42008.1971990741</v>
      </c>
      <c r="T209" s="9">
        <f t="shared" si="26"/>
        <v>41978.1971990741</v>
      </c>
      <c r="U209" s="8">
        <f t="shared" si="27"/>
        <v>30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22"/>
        <v>0</v>
      </c>
      <c r="P210">
        <f t="shared" si="21"/>
        <v>0</v>
      </c>
      <c r="Q210" t="str">
        <f t="shared" si="23"/>
        <v>film &amp; video</v>
      </c>
      <c r="R210" t="str">
        <f t="shared" si="24"/>
        <v>drama</v>
      </c>
      <c r="S210" s="9">
        <f t="shared" si="25"/>
        <v>41989.369988425897</v>
      </c>
      <c r="T210" s="9">
        <f t="shared" si="26"/>
        <v>41959.369988425897</v>
      </c>
      <c r="U210" s="8">
        <f t="shared" si="27"/>
        <v>30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22"/>
        <v>0</v>
      </c>
      <c r="P211">
        <f t="shared" si="21"/>
        <v>0</v>
      </c>
      <c r="Q211" t="str">
        <f t="shared" si="23"/>
        <v>film &amp; video</v>
      </c>
      <c r="R211" t="str">
        <f t="shared" si="24"/>
        <v>drama</v>
      </c>
      <c r="S211" s="9">
        <f t="shared" si="25"/>
        <v>42195.922858796301</v>
      </c>
      <c r="T211" s="9">
        <f t="shared" si="26"/>
        <v>42165.922858796301</v>
      </c>
      <c r="U211" s="8">
        <f t="shared" si="27"/>
        <v>30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22"/>
        <v>25.25</v>
      </c>
      <c r="P212">
        <f t="shared" si="21"/>
        <v>91.818181818181813</v>
      </c>
      <c r="Q212" t="str">
        <f t="shared" si="23"/>
        <v>film &amp; video</v>
      </c>
      <c r="R212" t="str">
        <f t="shared" si="24"/>
        <v>drama</v>
      </c>
      <c r="S212" s="9">
        <f t="shared" si="25"/>
        <v>42278.208333333299</v>
      </c>
      <c r="T212" s="9">
        <f t="shared" si="26"/>
        <v>42249.064722222203</v>
      </c>
      <c r="U212" s="8">
        <f t="shared" si="27"/>
        <v>29.143611111096106</v>
      </c>
    </row>
    <row r="213" spans="1:21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22"/>
        <v>44.6</v>
      </c>
      <c r="P213">
        <f t="shared" si="21"/>
        <v>185.83333333333334</v>
      </c>
      <c r="Q213" t="str">
        <f t="shared" si="23"/>
        <v>film &amp; video</v>
      </c>
      <c r="R213" t="str">
        <f t="shared" si="24"/>
        <v>drama</v>
      </c>
      <c r="S213" s="9">
        <f t="shared" si="25"/>
        <v>42266.159918981502</v>
      </c>
      <c r="T213" s="9">
        <f t="shared" si="26"/>
        <v>42236.159918981502</v>
      </c>
      <c r="U213" s="8">
        <f t="shared" si="27"/>
        <v>30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22"/>
        <v>1.5873015873015872E-2</v>
      </c>
      <c r="P214">
        <f t="shared" si="21"/>
        <v>1</v>
      </c>
      <c r="Q214" t="str">
        <f t="shared" si="23"/>
        <v>film &amp; video</v>
      </c>
      <c r="R214" t="str">
        <f t="shared" si="24"/>
        <v>drama</v>
      </c>
      <c r="S214" s="9">
        <f t="shared" si="25"/>
        <v>42476.839351851901</v>
      </c>
      <c r="T214" s="9">
        <f t="shared" si="26"/>
        <v>42416.881018518499</v>
      </c>
      <c r="U214" s="8">
        <f t="shared" si="27"/>
        <v>59.958333333401242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22"/>
        <v>0.04</v>
      </c>
      <c r="P215">
        <f t="shared" si="21"/>
        <v>20</v>
      </c>
      <c r="Q215" t="str">
        <f t="shared" si="23"/>
        <v>film &amp; video</v>
      </c>
      <c r="R215" t="str">
        <f t="shared" si="24"/>
        <v>drama</v>
      </c>
      <c r="S215" s="9">
        <f t="shared" si="25"/>
        <v>42232.587974536997</v>
      </c>
      <c r="T215" s="9">
        <f t="shared" si="26"/>
        <v>42202.5942939815</v>
      </c>
      <c r="U215" s="8">
        <f t="shared" si="27"/>
        <v>29.993680555497122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22"/>
        <v>8.0000000000000002E-3</v>
      </c>
      <c r="P216">
        <f t="shared" si="21"/>
        <v>1</v>
      </c>
      <c r="Q216" t="str">
        <f t="shared" si="23"/>
        <v>film &amp; video</v>
      </c>
      <c r="R216" t="str">
        <f t="shared" si="24"/>
        <v>drama</v>
      </c>
      <c r="S216" s="9">
        <f t="shared" si="25"/>
        <v>42069.640613425901</v>
      </c>
      <c r="T216" s="9">
        <f t="shared" si="26"/>
        <v>42009.640613425901</v>
      </c>
      <c r="U216" s="8">
        <f t="shared" si="27"/>
        <v>60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22"/>
        <v>0.22727272727272727</v>
      </c>
      <c r="P217">
        <f t="shared" si="21"/>
        <v>10</v>
      </c>
      <c r="Q217" t="str">
        <f t="shared" si="23"/>
        <v>film &amp; video</v>
      </c>
      <c r="R217" t="str">
        <f t="shared" si="24"/>
        <v>drama</v>
      </c>
      <c r="S217" s="9">
        <f t="shared" si="25"/>
        <v>42417.999305555597</v>
      </c>
      <c r="T217" s="9">
        <f t="shared" si="26"/>
        <v>42375.230115740698</v>
      </c>
      <c r="U217" s="8">
        <f t="shared" si="27"/>
        <v>42.769189814898709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22"/>
        <v>55.698440000000005</v>
      </c>
      <c r="P218">
        <f t="shared" si="21"/>
        <v>331.53833333333336</v>
      </c>
      <c r="Q218" t="str">
        <f t="shared" si="23"/>
        <v>film &amp; video</v>
      </c>
      <c r="R218" t="str">
        <f t="shared" si="24"/>
        <v>drama</v>
      </c>
      <c r="S218" s="9">
        <f t="shared" si="25"/>
        <v>42116.917094907403</v>
      </c>
      <c r="T218" s="9">
        <f t="shared" si="26"/>
        <v>42066.958761574097</v>
      </c>
      <c r="U218" s="8">
        <f t="shared" si="27"/>
        <v>49.958333333306655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22"/>
        <v>11.943</v>
      </c>
      <c r="P219">
        <f t="shared" si="21"/>
        <v>314.28947368421052</v>
      </c>
      <c r="Q219" t="str">
        <f t="shared" si="23"/>
        <v>film &amp; video</v>
      </c>
      <c r="R219" t="str">
        <f t="shared" si="24"/>
        <v>drama</v>
      </c>
      <c r="S219" s="9">
        <f t="shared" si="25"/>
        <v>42001.640613425901</v>
      </c>
      <c r="T219" s="9">
        <f t="shared" si="26"/>
        <v>41970.640613425901</v>
      </c>
      <c r="U219" s="8">
        <f t="shared" si="27"/>
        <v>31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22"/>
        <v>2</v>
      </c>
      <c r="P220">
        <f t="shared" si="21"/>
        <v>100</v>
      </c>
      <c r="Q220" t="str">
        <f t="shared" si="23"/>
        <v>film &amp; video</v>
      </c>
      <c r="R220" t="str">
        <f t="shared" si="24"/>
        <v>drama</v>
      </c>
      <c r="S220" s="9">
        <f t="shared" si="25"/>
        <v>42139.628344907404</v>
      </c>
      <c r="T220" s="9">
        <f t="shared" si="26"/>
        <v>42079.628344907404</v>
      </c>
      <c r="U220" s="8">
        <f t="shared" si="27"/>
        <v>60</v>
      </c>
    </row>
    <row r="221" spans="1:21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22"/>
        <v>17.630000000000003</v>
      </c>
      <c r="P221">
        <f t="shared" si="21"/>
        <v>115.98684210526316</v>
      </c>
      <c r="Q221" t="str">
        <f t="shared" si="23"/>
        <v>film &amp; video</v>
      </c>
      <c r="R221" t="str">
        <f t="shared" si="24"/>
        <v>drama</v>
      </c>
      <c r="S221" s="9">
        <f t="shared" si="25"/>
        <v>42461.290972222203</v>
      </c>
      <c r="T221" s="9">
        <f t="shared" si="26"/>
        <v>42429.326678240701</v>
      </c>
      <c r="U221" s="8">
        <f t="shared" si="27"/>
        <v>31.964293981502124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22"/>
        <v>0.72</v>
      </c>
      <c r="P222">
        <f t="shared" si="21"/>
        <v>120</v>
      </c>
      <c r="Q222" t="str">
        <f t="shared" si="23"/>
        <v>film &amp; video</v>
      </c>
      <c r="R222" t="str">
        <f t="shared" si="24"/>
        <v>drama</v>
      </c>
      <c r="S222" s="9">
        <f t="shared" si="25"/>
        <v>42236.837500000001</v>
      </c>
      <c r="T222" s="9">
        <f t="shared" si="26"/>
        <v>42195.643865740698</v>
      </c>
      <c r="U222" s="8">
        <f t="shared" si="27"/>
        <v>41.193634259303508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22"/>
        <v>0</v>
      </c>
      <c r="P223">
        <f t="shared" si="21"/>
        <v>0</v>
      </c>
      <c r="Q223" t="str">
        <f t="shared" si="23"/>
        <v>film &amp; video</v>
      </c>
      <c r="R223" t="str">
        <f t="shared" si="24"/>
        <v>drama</v>
      </c>
      <c r="S223" s="9">
        <f t="shared" si="25"/>
        <v>42091.795879629601</v>
      </c>
      <c r="T223" s="9">
        <f t="shared" si="26"/>
        <v>42031.837546296301</v>
      </c>
      <c r="U223" s="8">
        <f t="shared" si="27"/>
        <v>59.958333333299379</v>
      </c>
    </row>
    <row r="224" spans="1:21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22"/>
        <v>13</v>
      </c>
      <c r="P224">
        <f t="shared" si="21"/>
        <v>65</v>
      </c>
      <c r="Q224" t="str">
        <f t="shared" si="23"/>
        <v>film &amp; video</v>
      </c>
      <c r="R224" t="str">
        <f t="shared" si="24"/>
        <v>drama</v>
      </c>
      <c r="S224" s="9">
        <f t="shared" si="25"/>
        <v>42090.110416666699</v>
      </c>
      <c r="T224" s="9">
        <f t="shared" si="26"/>
        <v>42031.769884259302</v>
      </c>
      <c r="U224" s="8">
        <f t="shared" si="27"/>
        <v>58.340532407397404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22"/>
        <v>0</v>
      </c>
      <c r="P225">
        <f t="shared" si="21"/>
        <v>0</v>
      </c>
      <c r="Q225" t="str">
        <f t="shared" si="23"/>
        <v>film &amp; video</v>
      </c>
      <c r="R225" t="str">
        <f t="shared" si="24"/>
        <v>drama</v>
      </c>
      <c r="S225" s="9">
        <f t="shared" si="25"/>
        <v>42512.045138888898</v>
      </c>
      <c r="T225" s="9">
        <f t="shared" si="26"/>
        <v>42482.048032407401</v>
      </c>
      <c r="U225" s="8">
        <f t="shared" si="27"/>
        <v>29.997106481496303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22"/>
        <v>0</v>
      </c>
      <c r="P226">
        <f t="shared" ref="P226:P289" si="28">IF(L226=0, 0,E226/L226)</f>
        <v>0</v>
      </c>
      <c r="Q226" t="str">
        <f t="shared" si="23"/>
        <v>film &amp; video</v>
      </c>
      <c r="R226" t="str">
        <f t="shared" si="24"/>
        <v>drama</v>
      </c>
      <c r="S226" s="9">
        <f t="shared" si="25"/>
        <v>42195.235254629602</v>
      </c>
      <c r="T226" s="9">
        <f t="shared" si="26"/>
        <v>42135.235254629602</v>
      </c>
      <c r="U226" s="8">
        <f t="shared" si="27"/>
        <v>60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2"/>
        <v>0</v>
      </c>
      <c r="P227">
        <f t="shared" si="28"/>
        <v>0</v>
      </c>
      <c r="Q227" t="str">
        <f t="shared" si="23"/>
        <v>film &amp; video</v>
      </c>
      <c r="R227" t="str">
        <f t="shared" si="24"/>
        <v>drama</v>
      </c>
      <c r="S227" s="9">
        <f t="shared" si="25"/>
        <v>42468.919606481497</v>
      </c>
      <c r="T227" s="9">
        <f t="shared" si="26"/>
        <v>42438.961273148103</v>
      </c>
      <c r="U227" s="8">
        <f t="shared" si="27"/>
        <v>29.958333333393966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22"/>
        <v>0.86206896551724133</v>
      </c>
      <c r="P228">
        <f t="shared" si="28"/>
        <v>125</v>
      </c>
      <c r="Q228" t="str">
        <f t="shared" si="23"/>
        <v>film &amp; video</v>
      </c>
      <c r="R228" t="str">
        <f t="shared" si="24"/>
        <v>drama</v>
      </c>
      <c r="S228" s="9">
        <f t="shared" si="25"/>
        <v>42155.395138888904</v>
      </c>
      <c r="T228" s="9">
        <f t="shared" si="26"/>
        <v>42106.666018518503</v>
      </c>
      <c r="U228" s="8">
        <f t="shared" si="27"/>
        <v>48.729120370400778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2"/>
        <v>0</v>
      </c>
      <c r="P229">
        <f t="shared" si="28"/>
        <v>0</v>
      </c>
      <c r="Q229" t="str">
        <f t="shared" si="23"/>
        <v>film &amp; video</v>
      </c>
      <c r="R229" t="str">
        <f t="shared" si="24"/>
        <v>drama</v>
      </c>
      <c r="S229" s="9">
        <f t="shared" si="25"/>
        <v>42194.893993055601</v>
      </c>
      <c r="T229" s="9">
        <f t="shared" si="26"/>
        <v>42164.893993055601</v>
      </c>
      <c r="U229" s="8">
        <f t="shared" si="27"/>
        <v>30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2"/>
        <v>0</v>
      </c>
      <c r="P230">
        <f t="shared" si="28"/>
        <v>0</v>
      </c>
      <c r="Q230" t="str">
        <f t="shared" si="23"/>
        <v>film &amp; video</v>
      </c>
      <c r="R230" t="str">
        <f t="shared" si="24"/>
        <v>drama</v>
      </c>
      <c r="S230" s="9">
        <f t="shared" si="25"/>
        <v>42156.686400462997</v>
      </c>
      <c r="T230" s="9">
        <f t="shared" si="26"/>
        <v>42096.686400462997</v>
      </c>
      <c r="U230" s="8">
        <f t="shared" si="27"/>
        <v>60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2"/>
        <v>0</v>
      </c>
      <c r="P231">
        <f t="shared" si="28"/>
        <v>0</v>
      </c>
      <c r="Q231" t="str">
        <f t="shared" si="23"/>
        <v>film &amp; video</v>
      </c>
      <c r="R231" t="str">
        <f t="shared" si="24"/>
        <v>drama</v>
      </c>
      <c r="S231" s="9">
        <f t="shared" si="25"/>
        <v>42413.933993055602</v>
      </c>
      <c r="T231" s="9">
        <f t="shared" si="26"/>
        <v>42383.933993055602</v>
      </c>
      <c r="U231" s="8">
        <f t="shared" si="27"/>
        <v>30</v>
      </c>
    </row>
    <row r="232" spans="1:21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22"/>
        <v>0.4</v>
      </c>
      <c r="P232">
        <f t="shared" si="28"/>
        <v>30</v>
      </c>
      <c r="Q232" t="str">
        <f t="shared" si="23"/>
        <v>film &amp; video</v>
      </c>
      <c r="R232" t="str">
        <f t="shared" si="24"/>
        <v>drama</v>
      </c>
      <c r="S232" s="9">
        <f t="shared" si="25"/>
        <v>42159.777210648099</v>
      </c>
      <c r="T232" s="9">
        <f t="shared" si="26"/>
        <v>42129.777210648099</v>
      </c>
      <c r="U232" s="8">
        <f t="shared" si="27"/>
        <v>30</v>
      </c>
    </row>
    <row r="233" spans="1:21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2"/>
        <v>0</v>
      </c>
      <c r="P233">
        <f t="shared" si="28"/>
        <v>0</v>
      </c>
      <c r="Q233" t="str">
        <f t="shared" si="23"/>
        <v>film &amp; video</v>
      </c>
      <c r="R233" t="str">
        <f t="shared" si="24"/>
        <v>drama</v>
      </c>
      <c r="S233" s="9">
        <f t="shared" si="25"/>
        <v>42371.958923611099</v>
      </c>
      <c r="T233" s="9">
        <f t="shared" si="26"/>
        <v>42341.958923611099</v>
      </c>
      <c r="U233" s="8">
        <f t="shared" si="27"/>
        <v>30</v>
      </c>
    </row>
    <row r="234" spans="1:21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22"/>
        <v>2.75</v>
      </c>
      <c r="P234">
        <f t="shared" si="28"/>
        <v>15.714285714285714</v>
      </c>
      <c r="Q234" t="str">
        <f t="shared" si="23"/>
        <v>film &amp; video</v>
      </c>
      <c r="R234" t="str">
        <f t="shared" si="24"/>
        <v>drama</v>
      </c>
      <c r="S234" s="9">
        <f t="shared" si="25"/>
        <v>42062.825763888803</v>
      </c>
      <c r="T234" s="9">
        <f t="shared" si="26"/>
        <v>42032.825763888803</v>
      </c>
      <c r="U234" s="8">
        <f t="shared" si="27"/>
        <v>30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2"/>
        <v>0</v>
      </c>
      <c r="P235">
        <f t="shared" si="28"/>
        <v>0</v>
      </c>
      <c r="Q235" t="str">
        <f t="shared" si="23"/>
        <v>film &amp; video</v>
      </c>
      <c r="R235" t="str">
        <f t="shared" si="24"/>
        <v>drama</v>
      </c>
      <c r="S235" s="9">
        <f t="shared" si="25"/>
        <v>42642.911712963003</v>
      </c>
      <c r="T235" s="9">
        <f t="shared" si="26"/>
        <v>42612.911712963003</v>
      </c>
      <c r="U235" s="8">
        <f t="shared" si="27"/>
        <v>30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22"/>
        <v>40.1</v>
      </c>
      <c r="P236">
        <f t="shared" si="28"/>
        <v>80.2</v>
      </c>
      <c r="Q236" t="str">
        <f t="shared" si="23"/>
        <v>film &amp; video</v>
      </c>
      <c r="R236" t="str">
        <f t="shared" si="24"/>
        <v>drama</v>
      </c>
      <c r="S236" s="9">
        <f t="shared" si="25"/>
        <v>42176.035405092603</v>
      </c>
      <c r="T236" s="9">
        <f t="shared" si="26"/>
        <v>42136.035405092603</v>
      </c>
      <c r="U236" s="8">
        <f t="shared" si="27"/>
        <v>40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2"/>
        <v>0</v>
      </c>
      <c r="P237">
        <f t="shared" si="28"/>
        <v>0</v>
      </c>
      <c r="Q237" t="str">
        <f t="shared" si="23"/>
        <v>film &amp; video</v>
      </c>
      <c r="R237" t="str">
        <f t="shared" si="24"/>
        <v>drama</v>
      </c>
      <c r="S237" s="9">
        <f t="shared" si="25"/>
        <v>42194.908530092602</v>
      </c>
      <c r="T237" s="9">
        <f t="shared" si="26"/>
        <v>42164.908530092602</v>
      </c>
      <c r="U237" s="8">
        <f t="shared" si="27"/>
        <v>30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2"/>
        <v>0</v>
      </c>
      <c r="P238">
        <f t="shared" si="28"/>
        <v>0</v>
      </c>
      <c r="Q238" t="str">
        <f t="shared" si="23"/>
        <v>film &amp; video</v>
      </c>
      <c r="R238" t="str">
        <f t="shared" si="24"/>
        <v>drama</v>
      </c>
      <c r="S238" s="9">
        <f t="shared" si="25"/>
        <v>42374</v>
      </c>
      <c r="T238" s="9">
        <f t="shared" si="26"/>
        <v>42321.084479166602</v>
      </c>
      <c r="U238" s="8">
        <f t="shared" si="27"/>
        <v>52.91552083339775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22"/>
        <v>0.33333333333333337</v>
      </c>
      <c r="P239">
        <f t="shared" si="28"/>
        <v>50</v>
      </c>
      <c r="Q239" t="str">
        <f t="shared" si="23"/>
        <v>film &amp; video</v>
      </c>
      <c r="R239" t="str">
        <f t="shared" si="24"/>
        <v>drama</v>
      </c>
      <c r="S239" s="9">
        <f t="shared" si="25"/>
        <v>42437.577187499999</v>
      </c>
      <c r="T239" s="9">
        <f t="shared" si="26"/>
        <v>42377.577187499999</v>
      </c>
      <c r="U239" s="8">
        <f t="shared" si="27"/>
        <v>60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2"/>
        <v>0</v>
      </c>
      <c r="P240">
        <f t="shared" si="28"/>
        <v>0</v>
      </c>
      <c r="Q240" t="str">
        <f t="shared" si="23"/>
        <v>film &amp; video</v>
      </c>
      <c r="R240" t="str">
        <f t="shared" si="24"/>
        <v>drama</v>
      </c>
      <c r="S240" s="9">
        <f t="shared" si="25"/>
        <v>42734.375</v>
      </c>
      <c r="T240" s="9">
        <f t="shared" si="26"/>
        <v>42713.962500000001</v>
      </c>
      <c r="U240" s="8">
        <f t="shared" si="27"/>
        <v>20.412499999998545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22"/>
        <v>25</v>
      </c>
      <c r="P241">
        <f t="shared" si="28"/>
        <v>50</v>
      </c>
      <c r="Q241" t="str">
        <f t="shared" si="23"/>
        <v>film &amp; video</v>
      </c>
      <c r="R241" t="str">
        <f t="shared" si="24"/>
        <v>drama</v>
      </c>
      <c r="S241" s="9">
        <f t="shared" si="25"/>
        <v>42316.5</v>
      </c>
      <c r="T241" s="9">
        <f t="shared" si="26"/>
        <v>42297.110300925902</v>
      </c>
      <c r="U241" s="8">
        <f t="shared" si="27"/>
        <v>19.389699074097734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22"/>
        <v>107.63413333333334</v>
      </c>
      <c r="P242">
        <f t="shared" si="28"/>
        <v>117.84759124087591</v>
      </c>
      <c r="Q242" t="str">
        <f t="shared" si="23"/>
        <v>film &amp; video</v>
      </c>
      <c r="R242" t="str">
        <f t="shared" si="24"/>
        <v>documentary</v>
      </c>
      <c r="S242" s="9">
        <f t="shared" si="25"/>
        <v>41399.708460648202</v>
      </c>
      <c r="T242" s="9">
        <f t="shared" si="26"/>
        <v>41354.708460648202</v>
      </c>
      <c r="U242" s="8">
        <f t="shared" si="27"/>
        <v>45</v>
      </c>
    </row>
    <row r="243" spans="1:21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22"/>
        <v>112.63736263736264</v>
      </c>
      <c r="P243">
        <f t="shared" si="28"/>
        <v>109.04255319148936</v>
      </c>
      <c r="Q243" t="str">
        <f t="shared" si="23"/>
        <v>film &amp; video</v>
      </c>
      <c r="R243" t="str">
        <f t="shared" si="24"/>
        <v>documentary</v>
      </c>
      <c r="S243" s="9">
        <f t="shared" si="25"/>
        <v>41994.697962963</v>
      </c>
      <c r="T243" s="9">
        <f t="shared" si="26"/>
        <v>41949.697962963</v>
      </c>
      <c r="U243" s="8">
        <f t="shared" si="27"/>
        <v>45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22"/>
        <v>113.46153846153845</v>
      </c>
      <c r="P244">
        <f t="shared" si="28"/>
        <v>73.019801980198025</v>
      </c>
      <c r="Q244" t="str">
        <f t="shared" si="23"/>
        <v>film &amp; video</v>
      </c>
      <c r="R244" t="str">
        <f t="shared" si="24"/>
        <v>documentary</v>
      </c>
      <c r="S244" s="9">
        <f t="shared" si="25"/>
        <v>40897.492939814802</v>
      </c>
      <c r="T244" s="9">
        <f t="shared" si="26"/>
        <v>40862.492939814802</v>
      </c>
      <c r="U244" s="8">
        <f t="shared" si="27"/>
        <v>35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22"/>
        <v>102.592</v>
      </c>
      <c r="P245">
        <f t="shared" si="28"/>
        <v>78.195121951219505</v>
      </c>
      <c r="Q245" t="str">
        <f t="shared" si="23"/>
        <v>film &amp; video</v>
      </c>
      <c r="R245" t="str">
        <f t="shared" si="24"/>
        <v>documentary</v>
      </c>
      <c r="S245" s="9">
        <f t="shared" si="25"/>
        <v>41692.047500000001</v>
      </c>
      <c r="T245" s="9">
        <f t="shared" si="26"/>
        <v>41662.047500000001</v>
      </c>
      <c r="U245" s="8">
        <f t="shared" si="27"/>
        <v>30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22"/>
        <v>113.75714285714287</v>
      </c>
      <c r="P246">
        <f t="shared" si="28"/>
        <v>47.398809523809526</v>
      </c>
      <c r="Q246" t="str">
        <f t="shared" si="23"/>
        <v>film &amp; video</v>
      </c>
      <c r="R246" t="str">
        <f t="shared" si="24"/>
        <v>documentary</v>
      </c>
      <c r="S246" s="9">
        <f t="shared" si="25"/>
        <v>40253.295833333301</v>
      </c>
      <c r="T246" s="9">
        <f t="shared" si="26"/>
        <v>40213.323599536998</v>
      </c>
      <c r="U246" s="8">
        <f t="shared" si="27"/>
        <v>39.972233796303044</v>
      </c>
    </row>
    <row r="247" spans="1:21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22"/>
        <v>103.71999999999998</v>
      </c>
      <c r="P247">
        <f t="shared" si="28"/>
        <v>54.020833333333336</v>
      </c>
      <c r="Q247" t="str">
        <f t="shared" si="23"/>
        <v>film &amp; video</v>
      </c>
      <c r="R247" t="str">
        <f t="shared" si="24"/>
        <v>documentary</v>
      </c>
      <c r="S247" s="9">
        <f t="shared" si="25"/>
        <v>41137.0530671296</v>
      </c>
      <c r="T247" s="9">
        <f t="shared" si="26"/>
        <v>41107.0530671296</v>
      </c>
      <c r="U247" s="8">
        <f t="shared" si="27"/>
        <v>30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22"/>
        <v>305.46000000000004</v>
      </c>
      <c r="P248">
        <f t="shared" si="28"/>
        <v>68.488789237668158</v>
      </c>
      <c r="Q248" t="str">
        <f t="shared" si="23"/>
        <v>film &amp; video</v>
      </c>
      <c r="R248" t="str">
        <f t="shared" si="24"/>
        <v>documentary</v>
      </c>
      <c r="S248" s="9">
        <f t="shared" si="25"/>
        <v>40530.405150462997</v>
      </c>
      <c r="T248" s="9">
        <f t="shared" si="26"/>
        <v>40480.363483796304</v>
      </c>
      <c r="U248" s="8">
        <f t="shared" si="27"/>
        <v>50.041666666693345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22"/>
        <v>134.1</v>
      </c>
      <c r="P249">
        <f t="shared" si="28"/>
        <v>108.14516129032258</v>
      </c>
      <c r="Q249" t="str">
        <f t="shared" si="23"/>
        <v>film &amp; video</v>
      </c>
      <c r="R249" t="str">
        <f t="shared" si="24"/>
        <v>documentary</v>
      </c>
      <c r="S249" s="9">
        <f t="shared" si="25"/>
        <v>40467.152083333298</v>
      </c>
      <c r="T249" s="9">
        <f t="shared" si="26"/>
        <v>40430.604328703703</v>
      </c>
      <c r="U249" s="8">
        <f t="shared" si="27"/>
        <v>36.547754629595147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22"/>
        <v>101.33294117647058</v>
      </c>
      <c r="P250">
        <f t="shared" si="28"/>
        <v>589.95205479452056</v>
      </c>
      <c r="Q250" t="str">
        <f t="shared" si="23"/>
        <v>film &amp; video</v>
      </c>
      <c r="R250" t="str">
        <f t="shared" si="24"/>
        <v>documentary</v>
      </c>
      <c r="S250" s="9">
        <f t="shared" si="25"/>
        <v>40915.774409722202</v>
      </c>
      <c r="T250" s="9">
        <f t="shared" si="26"/>
        <v>40870.774409722202</v>
      </c>
      <c r="U250" s="8">
        <f t="shared" si="27"/>
        <v>45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22"/>
        <v>112.92</v>
      </c>
      <c r="P251">
        <f t="shared" si="28"/>
        <v>48.051063829787232</v>
      </c>
      <c r="Q251" t="str">
        <f t="shared" si="23"/>
        <v>film &amp; video</v>
      </c>
      <c r="R251" t="str">
        <f t="shared" si="24"/>
        <v>documentary</v>
      </c>
      <c r="S251" s="9">
        <f t="shared" si="25"/>
        <v>40412.736111111102</v>
      </c>
      <c r="T251" s="9">
        <f t="shared" si="26"/>
        <v>40332.923842592601</v>
      </c>
      <c r="U251" s="8">
        <f t="shared" si="27"/>
        <v>79.812268518500787</v>
      </c>
    </row>
    <row r="252" spans="1:21" ht="4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22"/>
        <v>105.58333333333334</v>
      </c>
      <c r="P252">
        <f t="shared" si="28"/>
        <v>72.482837528604122</v>
      </c>
      <c r="Q252" t="str">
        <f t="shared" si="23"/>
        <v>film &amp; video</v>
      </c>
      <c r="R252" t="str">
        <f t="shared" si="24"/>
        <v>documentary</v>
      </c>
      <c r="S252" s="9">
        <f t="shared" si="25"/>
        <v>41431.565868055601</v>
      </c>
      <c r="T252" s="9">
        <f t="shared" si="26"/>
        <v>41401.565868055601</v>
      </c>
      <c r="U252" s="8">
        <f t="shared" si="27"/>
        <v>30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22"/>
        <v>125.57142857142858</v>
      </c>
      <c r="P253">
        <f t="shared" si="28"/>
        <v>57.077922077922075</v>
      </c>
      <c r="Q253" t="str">
        <f t="shared" si="23"/>
        <v>film &amp; video</v>
      </c>
      <c r="R253" t="str">
        <f t="shared" si="24"/>
        <v>documentary</v>
      </c>
      <c r="S253" s="9">
        <f t="shared" si="25"/>
        <v>41045.791666666701</v>
      </c>
      <c r="T253" s="9">
        <f t="shared" si="26"/>
        <v>41013.787569444401</v>
      </c>
      <c r="U253" s="8">
        <f t="shared" si="27"/>
        <v>32.004097222299606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22"/>
        <v>184.56</v>
      </c>
      <c r="P254">
        <f t="shared" si="28"/>
        <v>85.444444444444443</v>
      </c>
      <c r="Q254" t="str">
        <f t="shared" si="23"/>
        <v>film &amp; video</v>
      </c>
      <c r="R254" t="str">
        <f t="shared" si="24"/>
        <v>documentary</v>
      </c>
      <c r="S254" s="9">
        <f t="shared" si="25"/>
        <v>40330.165972222203</v>
      </c>
      <c r="T254" s="9">
        <f t="shared" si="26"/>
        <v>40266.662708333301</v>
      </c>
      <c r="U254" s="8">
        <f t="shared" si="27"/>
        <v>63.503263888902438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22"/>
        <v>100.73333333333335</v>
      </c>
      <c r="P255">
        <f t="shared" si="28"/>
        <v>215.85714285714286</v>
      </c>
      <c r="Q255" t="str">
        <f t="shared" si="23"/>
        <v>film &amp; video</v>
      </c>
      <c r="R255" t="str">
        <f t="shared" si="24"/>
        <v>documentary</v>
      </c>
      <c r="S255" s="9">
        <f t="shared" si="25"/>
        <v>40954.6508680556</v>
      </c>
      <c r="T255" s="9">
        <f t="shared" si="26"/>
        <v>40924.6508680556</v>
      </c>
      <c r="U255" s="8">
        <f t="shared" si="27"/>
        <v>30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22"/>
        <v>116.94725</v>
      </c>
      <c r="P256">
        <f t="shared" si="28"/>
        <v>89.38643312101911</v>
      </c>
      <c r="Q256" t="str">
        <f t="shared" si="23"/>
        <v>film &amp; video</v>
      </c>
      <c r="R256" t="str">
        <f t="shared" si="24"/>
        <v>documentary</v>
      </c>
      <c r="S256" s="9">
        <f t="shared" si="25"/>
        <v>42294.083333333299</v>
      </c>
      <c r="T256" s="9">
        <f t="shared" si="26"/>
        <v>42263.952662037002</v>
      </c>
      <c r="U256" s="8">
        <f t="shared" si="27"/>
        <v>30.130671296297805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22"/>
        <v>106.73325</v>
      </c>
      <c r="P257">
        <f t="shared" si="28"/>
        <v>45.418404255319146</v>
      </c>
      <c r="Q257" t="str">
        <f t="shared" si="23"/>
        <v>film &amp; video</v>
      </c>
      <c r="R257" t="str">
        <f t="shared" si="24"/>
        <v>documentary</v>
      </c>
      <c r="S257" s="9">
        <f t="shared" si="25"/>
        <v>40618.484745370399</v>
      </c>
      <c r="T257" s="9">
        <f t="shared" si="26"/>
        <v>40588.526412036997</v>
      </c>
      <c r="U257" s="8">
        <f t="shared" si="27"/>
        <v>29.958333333401242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22"/>
        <v>139.1</v>
      </c>
      <c r="P258">
        <f t="shared" si="28"/>
        <v>65.756363636363631</v>
      </c>
      <c r="Q258" t="str">
        <f t="shared" si="23"/>
        <v>film &amp; video</v>
      </c>
      <c r="R258" t="str">
        <f t="shared" si="24"/>
        <v>documentary</v>
      </c>
      <c r="S258" s="9">
        <f t="shared" si="25"/>
        <v>41349.769293981502</v>
      </c>
      <c r="T258" s="9">
        <f t="shared" si="26"/>
        <v>41319.769293981502</v>
      </c>
      <c r="U258" s="8">
        <f t="shared" si="27"/>
        <v>30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9">E259/D259*100</f>
        <v>106.72648571428572</v>
      </c>
      <c r="P259">
        <f t="shared" si="28"/>
        <v>66.70405357142856</v>
      </c>
      <c r="Q259" t="str">
        <f t="shared" ref="Q259:Q322" si="30">LEFT(N259,_xlfn.NUMBERVALUE(FIND("/",N259)-1))</f>
        <v>film &amp; video</v>
      </c>
      <c r="R259" t="str">
        <f t="shared" ref="R259:R322" si="31">RIGHT(N259,LEN(N259)-LEN(Q259)-1)</f>
        <v>documentary</v>
      </c>
      <c r="S259" s="9">
        <f t="shared" ref="S259:S322" si="32">_xlfn.NUMBERVALUE((((I259/60)/60)/24)+DATE(1970,1,1))</f>
        <v>42509.626875000002</v>
      </c>
      <c r="T259" s="9">
        <f t="shared" ref="T259:T322" si="33">_xlfn.NUMBERVALUE((((J259/60)/60)/24)+DATE(1970,1,1))</f>
        <v>42479.626875000002</v>
      </c>
      <c r="U259" s="8">
        <f t="shared" ref="U259:U322" si="34">S259-T259</f>
        <v>30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9"/>
        <v>191.14</v>
      </c>
      <c r="P260">
        <f t="shared" si="28"/>
        <v>83.345930232558146</v>
      </c>
      <c r="Q260" t="str">
        <f t="shared" si="30"/>
        <v>film &amp; video</v>
      </c>
      <c r="R260" t="str">
        <f t="shared" si="31"/>
        <v>documentary</v>
      </c>
      <c r="S260" s="9">
        <f t="shared" si="32"/>
        <v>40712.051689814798</v>
      </c>
      <c r="T260" s="9">
        <f t="shared" si="33"/>
        <v>40682.051689814798</v>
      </c>
      <c r="U260" s="8">
        <f t="shared" si="34"/>
        <v>30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9"/>
        <v>131.93789333333334</v>
      </c>
      <c r="P261">
        <f t="shared" si="28"/>
        <v>105.04609341825902</v>
      </c>
      <c r="Q261" t="str">
        <f t="shared" si="30"/>
        <v>film &amp; video</v>
      </c>
      <c r="R261" t="str">
        <f t="shared" si="31"/>
        <v>documentary</v>
      </c>
      <c r="S261" s="9">
        <f t="shared" si="32"/>
        <v>42102.738067129598</v>
      </c>
      <c r="T261" s="9">
        <f t="shared" si="33"/>
        <v>42072.738067129598</v>
      </c>
      <c r="U261" s="8">
        <f t="shared" si="34"/>
        <v>30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9"/>
        <v>106.4</v>
      </c>
      <c r="P262">
        <f t="shared" si="28"/>
        <v>120.90909090909091</v>
      </c>
      <c r="Q262" t="str">
        <f t="shared" si="30"/>
        <v>film &amp; video</v>
      </c>
      <c r="R262" t="str">
        <f t="shared" si="31"/>
        <v>documentary</v>
      </c>
      <c r="S262" s="9">
        <f t="shared" si="32"/>
        <v>40376.415972222203</v>
      </c>
      <c r="T262" s="9">
        <f t="shared" si="33"/>
        <v>40330.755543981497</v>
      </c>
      <c r="U262" s="8">
        <f t="shared" si="34"/>
        <v>45.660428240706096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9"/>
        <v>107.4</v>
      </c>
      <c r="P263">
        <f t="shared" si="28"/>
        <v>97.63636363636364</v>
      </c>
      <c r="Q263" t="str">
        <f t="shared" si="30"/>
        <v>film &amp; video</v>
      </c>
      <c r="R263" t="str">
        <f t="shared" si="31"/>
        <v>documentary</v>
      </c>
      <c r="S263" s="9">
        <f t="shared" si="32"/>
        <v>41067.621527777803</v>
      </c>
      <c r="T263" s="9">
        <f t="shared" si="33"/>
        <v>41017.885462963</v>
      </c>
      <c r="U263" s="8">
        <f t="shared" si="34"/>
        <v>49.736064814802376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9"/>
        <v>240</v>
      </c>
      <c r="P264">
        <f t="shared" si="28"/>
        <v>41.379310344827587</v>
      </c>
      <c r="Q264" t="str">
        <f t="shared" si="30"/>
        <v>film &amp; video</v>
      </c>
      <c r="R264" t="str">
        <f t="shared" si="31"/>
        <v>documentary</v>
      </c>
      <c r="S264" s="9">
        <f t="shared" si="32"/>
        <v>40600.248009259303</v>
      </c>
      <c r="T264" s="9">
        <f t="shared" si="33"/>
        <v>40555.248009259303</v>
      </c>
      <c r="U264" s="8">
        <f t="shared" si="34"/>
        <v>45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9"/>
        <v>118.08108</v>
      </c>
      <c r="P265">
        <f t="shared" si="28"/>
        <v>30.654485981308412</v>
      </c>
      <c r="Q265" t="str">
        <f t="shared" si="30"/>
        <v>film &amp; video</v>
      </c>
      <c r="R265" t="str">
        <f t="shared" si="31"/>
        <v>documentary</v>
      </c>
      <c r="S265" s="9">
        <f t="shared" si="32"/>
        <v>41179.9547916667</v>
      </c>
      <c r="T265" s="9">
        <f t="shared" si="33"/>
        <v>41149.9547916667</v>
      </c>
      <c r="U265" s="8">
        <f t="shared" si="34"/>
        <v>30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9"/>
        <v>118.19999999999999</v>
      </c>
      <c r="P266">
        <f t="shared" si="28"/>
        <v>64.945054945054949</v>
      </c>
      <c r="Q266" t="str">
        <f t="shared" si="30"/>
        <v>film &amp; video</v>
      </c>
      <c r="R266" t="str">
        <f t="shared" si="31"/>
        <v>documentary</v>
      </c>
      <c r="S266" s="9">
        <f t="shared" si="32"/>
        <v>41040.620312500003</v>
      </c>
      <c r="T266" s="9">
        <f t="shared" si="33"/>
        <v>41010.620312500003</v>
      </c>
      <c r="U266" s="8">
        <f t="shared" si="34"/>
        <v>30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9"/>
        <v>111.1</v>
      </c>
      <c r="P267">
        <f t="shared" si="28"/>
        <v>95.775862068965523</v>
      </c>
      <c r="Q267" t="str">
        <f t="shared" si="30"/>
        <v>film &amp; video</v>
      </c>
      <c r="R267" t="str">
        <f t="shared" si="31"/>
        <v>documentary</v>
      </c>
      <c r="S267" s="9">
        <f t="shared" si="32"/>
        <v>40308.844444444403</v>
      </c>
      <c r="T267" s="9">
        <f t="shared" si="33"/>
        <v>40267.245717592603</v>
      </c>
      <c r="U267" s="8">
        <f t="shared" si="34"/>
        <v>41.598726851800166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9"/>
        <v>145.5</v>
      </c>
      <c r="P268">
        <f t="shared" si="28"/>
        <v>40.416666666666664</v>
      </c>
      <c r="Q268" t="str">
        <f t="shared" si="30"/>
        <v>film &amp; video</v>
      </c>
      <c r="R268" t="str">
        <f t="shared" si="31"/>
        <v>documentary</v>
      </c>
      <c r="S268" s="9">
        <f t="shared" si="32"/>
        <v>40291.160416666702</v>
      </c>
      <c r="T268" s="9">
        <f t="shared" si="33"/>
        <v>40205.174849536997</v>
      </c>
      <c r="U268" s="8">
        <f t="shared" si="34"/>
        <v>85.985567129704577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9"/>
        <v>131.62883248730967</v>
      </c>
      <c r="P269">
        <f t="shared" si="28"/>
        <v>78.578424242424248</v>
      </c>
      <c r="Q269" t="str">
        <f t="shared" si="30"/>
        <v>film &amp; video</v>
      </c>
      <c r="R269" t="str">
        <f t="shared" si="31"/>
        <v>documentary</v>
      </c>
      <c r="S269" s="9">
        <f t="shared" si="32"/>
        <v>41815.452534722201</v>
      </c>
      <c r="T269" s="9">
        <f t="shared" si="33"/>
        <v>41785.452534722201</v>
      </c>
      <c r="U269" s="8">
        <f t="shared" si="34"/>
        <v>30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9"/>
        <v>111.4</v>
      </c>
      <c r="P270">
        <f t="shared" si="28"/>
        <v>50.18018018018018</v>
      </c>
      <c r="Q270" t="str">
        <f t="shared" si="30"/>
        <v>film &amp; video</v>
      </c>
      <c r="R270" t="str">
        <f t="shared" si="31"/>
        <v>documentary</v>
      </c>
      <c r="S270" s="9">
        <f t="shared" si="32"/>
        <v>40854.1941898148</v>
      </c>
      <c r="T270" s="9">
        <f t="shared" si="33"/>
        <v>40809.152523148201</v>
      </c>
      <c r="U270" s="8">
        <f t="shared" si="34"/>
        <v>45.041666666598758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9"/>
        <v>147.23376999999999</v>
      </c>
      <c r="P271">
        <f t="shared" si="28"/>
        <v>92.251735588972423</v>
      </c>
      <c r="Q271" t="str">
        <f t="shared" si="30"/>
        <v>film &amp; video</v>
      </c>
      <c r="R271" t="str">
        <f t="shared" si="31"/>
        <v>documentary</v>
      </c>
      <c r="S271" s="9">
        <f t="shared" si="32"/>
        <v>42788.197013888901</v>
      </c>
      <c r="T271" s="9">
        <f t="shared" si="33"/>
        <v>42758.197013888901</v>
      </c>
      <c r="U271" s="8">
        <f t="shared" si="34"/>
        <v>30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9"/>
        <v>152.60869565217391</v>
      </c>
      <c r="P272">
        <f t="shared" si="28"/>
        <v>57.540983606557376</v>
      </c>
      <c r="Q272" t="str">
        <f t="shared" si="30"/>
        <v>film &amp; video</v>
      </c>
      <c r="R272" t="str">
        <f t="shared" si="31"/>
        <v>documentary</v>
      </c>
      <c r="S272" s="9">
        <f t="shared" si="32"/>
        <v>40688.166666666701</v>
      </c>
      <c r="T272" s="9">
        <f t="shared" si="33"/>
        <v>40637.866550925901</v>
      </c>
      <c r="U272" s="8">
        <f t="shared" si="34"/>
        <v>50.300115740799811</v>
      </c>
    </row>
    <row r="273" spans="1:21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9"/>
        <v>104.67999999999999</v>
      </c>
      <c r="P273">
        <f t="shared" si="28"/>
        <v>109.42160278745645</v>
      </c>
      <c r="Q273" t="str">
        <f t="shared" si="30"/>
        <v>film &amp; video</v>
      </c>
      <c r="R273" t="str">
        <f t="shared" si="31"/>
        <v>documentary</v>
      </c>
      <c r="S273" s="9">
        <f t="shared" si="32"/>
        <v>41641.333333333299</v>
      </c>
      <c r="T273" s="9">
        <f t="shared" si="33"/>
        <v>41612.100243055596</v>
      </c>
      <c r="U273" s="8">
        <f t="shared" si="34"/>
        <v>29.233090277703013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9"/>
        <v>177.43366666666668</v>
      </c>
      <c r="P274">
        <f t="shared" si="28"/>
        <v>81.892461538461546</v>
      </c>
      <c r="Q274" t="str">
        <f t="shared" si="30"/>
        <v>film &amp; video</v>
      </c>
      <c r="R274" t="str">
        <f t="shared" si="31"/>
        <v>documentary</v>
      </c>
      <c r="S274" s="9">
        <f t="shared" si="32"/>
        <v>40296.784027777801</v>
      </c>
      <c r="T274" s="9">
        <f t="shared" si="33"/>
        <v>40235.900358796302</v>
      </c>
      <c r="U274" s="8">
        <f t="shared" si="34"/>
        <v>60.883668981499795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9"/>
        <v>107.7758</v>
      </c>
      <c r="P275">
        <f t="shared" si="28"/>
        <v>45.667711864406776</v>
      </c>
      <c r="Q275" t="str">
        <f t="shared" si="30"/>
        <v>film &amp; video</v>
      </c>
      <c r="R275" t="str">
        <f t="shared" si="31"/>
        <v>documentary</v>
      </c>
      <c r="S275" s="9">
        <f t="shared" si="32"/>
        <v>40727.498449074097</v>
      </c>
      <c r="T275" s="9">
        <f t="shared" si="33"/>
        <v>40697.498449074097</v>
      </c>
      <c r="U275" s="8">
        <f t="shared" si="34"/>
        <v>30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9"/>
        <v>156</v>
      </c>
      <c r="P276">
        <f t="shared" si="28"/>
        <v>55.221238938053098</v>
      </c>
      <c r="Q276" t="str">
        <f t="shared" si="30"/>
        <v>film &amp; video</v>
      </c>
      <c r="R276" t="str">
        <f t="shared" si="31"/>
        <v>documentary</v>
      </c>
      <c r="S276" s="9">
        <f t="shared" si="32"/>
        <v>41004.290972222203</v>
      </c>
      <c r="T276" s="9">
        <f t="shared" si="33"/>
        <v>40969.912372685198</v>
      </c>
      <c r="U276" s="8">
        <f t="shared" si="34"/>
        <v>34.378599537005357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9"/>
        <v>108.395</v>
      </c>
      <c r="P277">
        <f t="shared" si="28"/>
        <v>65.298192771084331</v>
      </c>
      <c r="Q277" t="str">
        <f t="shared" si="30"/>
        <v>film &amp; video</v>
      </c>
      <c r="R277" t="str">
        <f t="shared" si="31"/>
        <v>documentary</v>
      </c>
      <c r="S277" s="9">
        <f t="shared" si="32"/>
        <v>41223.073680555601</v>
      </c>
      <c r="T277" s="9">
        <f t="shared" si="33"/>
        <v>41193.0320138889</v>
      </c>
      <c r="U277" s="8">
        <f t="shared" si="34"/>
        <v>30.041666666700621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9"/>
        <v>147.6</v>
      </c>
      <c r="P278">
        <f t="shared" si="28"/>
        <v>95.225806451612897</v>
      </c>
      <c r="Q278" t="str">
        <f t="shared" si="30"/>
        <v>film &amp; video</v>
      </c>
      <c r="R278" t="str">
        <f t="shared" si="31"/>
        <v>documentary</v>
      </c>
      <c r="S278" s="9">
        <f t="shared" si="32"/>
        <v>41027.040208333303</v>
      </c>
      <c r="T278" s="9">
        <f t="shared" si="33"/>
        <v>40967.081875000003</v>
      </c>
      <c r="U278" s="8">
        <f t="shared" si="34"/>
        <v>59.958333333299379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9"/>
        <v>110.38153846153847</v>
      </c>
      <c r="P279">
        <f t="shared" si="28"/>
        <v>75.444794952681391</v>
      </c>
      <c r="Q279" t="str">
        <f t="shared" si="30"/>
        <v>film &amp; video</v>
      </c>
      <c r="R279" t="str">
        <f t="shared" si="31"/>
        <v>documentary</v>
      </c>
      <c r="S279" s="9">
        <f t="shared" si="32"/>
        <v>42147.891423611101</v>
      </c>
      <c r="T279" s="9">
        <f t="shared" si="33"/>
        <v>42117.891423611101</v>
      </c>
      <c r="U279" s="8">
        <f t="shared" si="34"/>
        <v>30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9"/>
        <v>150.34814814814814</v>
      </c>
      <c r="P280">
        <f t="shared" si="28"/>
        <v>97.816867469879512</v>
      </c>
      <c r="Q280" t="str">
        <f t="shared" si="30"/>
        <v>film &amp; video</v>
      </c>
      <c r="R280" t="str">
        <f t="shared" si="31"/>
        <v>documentary</v>
      </c>
      <c r="S280" s="9">
        <f t="shared" si="32"/>
        <v>41194.040960648097</v>
      </c>
      <c r="T280" s="9">
        <f t="shared" si="33"/>
        <v>41164.040960648097</v>
      </c>
      <c r="U280" s="8">
        <f t="shared" si="34"/>
        <v>30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9"/>
        <v>157.31829411764707</v>
      </c>
      <c r="P281">
        <f t="shared" si="28"/>
        <v>87.685606557377056</v>
      </c>
      <c r="Q281" t="str">
        <f t="shared" si="30"/>
        <v>film &amp; video</v>
      </c>
      <c r="R281" t="str">
        <f t="shared" si="31"/>
        <v>documentary</v>
      </c>
      <c r="S281" s="9">
        <f t="shared" si="32"/>
        <v>42793.084027777797</v>
      </c>
      <c r="T281" s="9">
        <f t="shared" si="33"/>
        <v>42759.2441666667</v>
      </c>
      <c r="U281" s="8">
        <f t="shared" si="34"/>
        <v>33.83986111109698</v>
      </c>
    </row>
    <row r="282" spans="1:21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9"/>
        <v>156.14400000000001</v>
      </c>
      <c r="P282">
        <f t="shared" si="28"/>
        <v>54.748948106591868</v>
      </c>
      <c r="Q282" t="str">
        <f t="shared" si="30"/>
        <v>film &amp; video</v>
      </c>
      <c r="R282" t="str">
        <f t="shared" si="31"/>
        <v>documentary</v>
      </c>
      <c r="S282" s="9">
        <f t="shared" si="32"/>
        <v>41789.590682870403</v>
      </c>
      <c r="T282" s="9">
        <f t="shared" si="33"/>
        <v>41744.590682870403</v>
      </c>
      <c r="U282" s="8">
        <f t="shared" si="34"/>
        <v>45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9"/>
        <v>120.58763636363636</v>
      </c>
      <c r="P283">
        <f t="shared" si="28"/>
        <v>83.953417721518989</v>
      </c>
      <c r="Q283" t="str">
        <f t="shared" si="30"/>
        <v>film &amp; video</v>
      </c>
      <c r="R283" t="str">
        <f t="shared" si="31"/>
        <v>documentary</v>
      </c>
      <c r="S283" s="9">
        <f t="shared" si="32"/>
        <v>40035.809722222199</v>
      </c>
      <c r="T283" s="9">
        <f t="shared" si="33"/>
        <v>39950.1633449074</v>
      </c>
      <c r="U283" s="8">
        <f t="shared" si="34"/>
        <v>85.646377314798883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9"/>
        <v>101.18888888888888</v>
      </c>
      <c r="P284">
        <f t="shared" si="28"/>
        <v>254.38547486033519</v>
      </c>
      <c r="Q284" t="str">
        <f t="shared" si="30"/>
        <v>film &amp; video</v>
      </c>
      <c r="R284" t="str">
        <f t="shared" si="31"/>
        <v>documentary</v>
      </c>
      <c r="S284" s="9">
        <f t="shared" si="32"/>
        <v>40231.916666666701</v>
      </c>
      <c r="T284" s="9">
        <f t="shared" si="33"/>
        <v>40194.920046296298</v>
      </c>
      <c r="U284" s="8">
        <f t="shared" si="34"/>
        <v>36.996620370402525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9"/>
        <v>114.27249999999999</v>
      </c>
      <c r="P285">
        <f t="shared" si="28"/>
        <v>101.8269801980198</v>
      </c>
      <c r="Q285" t="str">
        <f t="shared" si="30"/>
        <v>film &amp; video</v>
      </c>
      <c r="R285" t="str">
        <f t="shared" si="31"/>
        <v>documentary</v>
      </c>
      <c r="S285" s="9">
        <f t="shared" si="32"/>
        <v>40695.207638888904</v>
      </c>
      <c r="T285" s="9">
        <f t="shared" si="33"/>
        <v>40675.71</v>
      </c>
      <c r="U285" s="8">
        <f t="shared" si="34"/>
        <v>19.497638888904476</v>
      </c>
    </row>
    <row r="286" spans="1:21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9"/>
        <v>104.62615</v>
      </c>
      <c r="P286">
        <f t="shared" si="28"/>
        <v>55.066394736842106</v>
      </c>
      <c r="Q286" t="str">
        <f t="shared" si="30"/>
        <v>film &amp; video</v>
      </c>
      <c r="R286" t="str">
        <f t="shared" si="31"/>
        <v>documentary</v>
      </c>
      <c r="S286" s="9">
        <f t="shared" si="32"/>
        <v>40929.738194444399</v>
      </c>
      <c r="T286" s="9">
        <f t="shared" si="33"/>
        <v>40904.738194444399</v>
      </c>
      <c r="U286" s="8">
        <f t="shared" si="34"/>
        <v>25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9"/>
        <v>228.82507142857142</v>
      </c>
      <c r="P287">
        <f t="shared" si="28"/>
        <v>56.901438721136763</v>
      </c>
      <c r="Q287" t="str">
        <f t="shared" si="30"/>
        <v>film &amp; video</v>
      </c>
      <c r="R287" t="str">
        <f t="shared" si="31"/>
        <v>documentary</v>
      </c>
      <c r="S287" s="9">
        <f t="shared" si="32"/>
        <v>41536.756111111099</v>
      </c>
      <c r="T287" s="9">
        <f t="shared" si="33"/>
        <v>41506.756111111099</v>
      </c>
      <c r="U287" s="8">
        <f t="shared" si="34"/>
        <v>30</v>
      </c>
    </row>
    <row r="288" spans="1:21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9"/>
        <v>109.15333333333332</v>
      </c>
      <c r="P288">
        <f t="shared" si="28"/>
        <v>121.28148148148148</v>
      </c>
      <c r="Q288" t="str">
        <f t="shared" si="30"/>
        <v>film &amp; video</v>
      </c>
      <c r="R288" t="str">
        <f t="shared" si="31"/>
        <v>documentary</v>
      </c>
      <c r="S288" s="9">
        <f t="shared" si="32"/>
        <v>41358.774583333303</v>
      </c>
      <c r="T288" s="9">
        <f t="shared" si="33"/>
        <v>41313.816250000003</v>
      </c>
      <c r="U288" s="8">
        <f t="shared" si="34"/>
        <v>44.958333333299379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9"/>
        <v>176.29999999999998</v>
      </c>
      <c r="P289">
        <f t="shared" si="28"/>
        <v>91.189655172413794</v>
      </c>
      <c r="Q289" t="str">
        <f t="shared" si="30"/>
        <v>film &amp; video</v>
      </c>
      <c r="R289" t="str">
        <f t="shared" si="31"/>
        <v>documentary</v>
      </c>
      <c r="S289" s="9">
        <f t="shared" si="32"/>
        <v>41215.166666666701</v>
      </c>
      <c r="T289" s="9">
        <f t="shared" si="33"/>
        <v>41184.277986111098</v>
      </c>
      <c r="U289" s="8">
        <f t="shared" si="34"/>
        <v>30.888680555603059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9"/>
        <v>103.21061999999999</v>
      </c>
      <c r="P290">
        <f t="shared" ref="P290:P353" si="35">IF(L290=0, 0,E290/L290)</f>
        <v>115.44812080536913</v>
      </c>
      <c r="Q290" t="str">
        <f t="shared" si="30"/>
        <v>film &amp; video</v>
      </c>
      <c r="R290" t="str">
        <f t="shared" si="31"/>
        <v>documentary</v>
      </c>
      <c r="S290" s="9">
        <f t="shared" si="32"/>
        <v>41086.168900463003</v>
      </c>
      <c r="T290" s="9">
        <f t="shared" si="33"/>
        <v>41051.168900463003</v>
      </c>
      <c r="U290" s="8">
        <f t="shared" si="34"/>
        <v>35</v>
      </c>
    </row>
    <row r="291" spans="1:21" ht="45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9"/>
        <v>104.82000000000001</v>
      </c>
      <c r="P291">
        <f t="shared" si="35"/>
        <v>67.771551724137936</v>
      </c>
      <c r="Q291" t="str">
        <f t="shared" si="30"/>
        <v>film &amp; video</v>
      </c>
      <c r="R291" t="str">
        <f t="shared" si="31"/>
        <v>documentary</v>
      </c>
      <c r="S291" s="9">
        <f t="shared" si="32"/>
        <v>41580.456412036998</v>
      </c>
      <c r="T291" s="9">
        <f t="shared" si="33"/>
        <v>41550.456412036998</v>
      </c>
      <c r="U291" s="8">
        <f t="shared" si="34"/>
        <v>30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9"/>
        <v>106.68444444444445</v>
      </c>
      <c r="P292">
        <f t="shared" si="35"/>
        <v>28.576190476190476</v>
      </c>
      <c r="Q292" t="str">
        <f t="shared" si="30"/>
        <v>film &amp; video</v>
      </c>
      <c r="R292" t="str">
        <f t="shared" si="31"/>
        <v>documentary</v>
      </c>
      <c r="S292" s="9">
        <f t="shared" si="32"/>
        <v>40576.332638888904</v>
      </c>
      <c r="T292" s="9">
        <f t="shared" si="33"/>
        <v>40526.369178240697</v>
      </c>
      <c r="U292" s="8">
        <f t="shared" si="34"/>
        <v>49.963460648206819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9"/>
        <v>120.02</v>
      </c>
      <c r="P293">
        <f t="shared" si="35"/>
        <v>46.8828125</v>
      </c>
      <c r="Q293" t="str">
        <f t="shared" si="30"/>
        <v>film &amp; video</v>
      </c>
      <c r="R293" t="str">
        <f t="shared" si="31"/>
        <v>documentary</v>
      </c>
      <c r="S293" s="9">
        <f t="shared" si="32"/>
        <v>41395.000694444403</v>
      </c>
      <c r="T293" s="9">
        <f t="shared" si="33"/>
        <v>41376.769050925897</v>
      </c>
      <c r="U293" s="8">
        <f t="shared" si="34"/>
        <v>18.231643518505734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9"/>
        <v>101.50693333333334</v>
      </c>
      <c r="P294">
        <f t="shared" si="35"/>
        <v>154.42231237322514</v>
      </c>
      <c r="Q294" t="str">
        <f t="shared" si="30"/>
        <v>film &amp; video</v>
      </c>
      <c r="R294" t="str">
        <f t="shared" si="31"/>
        <v>documentary</v>
      </c>
      <c r="S294" s="9">
        <f t="shared" si="32"/>
        <v>40845.165972222203</v>
      </c>
      <c r="T294" s="9">
        <f t="shared" si="33"/>
        <v>40812.803229166697</v>
      </c>
      <c r="U294" s="8">
        <f t="shared" si="34"/>
        <v>32.362743055506144</v>
      </c>
    </row>
    <row r="295" spans="1:21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9"/>
        <v>101.38461538461539</v>
      </c>
      <c r="P295">
        <f t="shared" si="35"/>
        <v>201.22137404580153</v>
      </c>
      <c r="Q295" t="str">
        <f t="shared" si="30"/>
        <v>film &amp; video</v>
      </c>
      <c r="R295" t="str">
        <f t="shared" si="31"/>
        <v>documentary</v>
      </c>
      <c r="S295" s="9">
        <f t="shared" si="32"/>
        <v>41749.667986111097</v>
      </c>
      <c r="T295" s="9">
        <f t="shared" si="33"/>
        <v>41719.667986111097</v>
      </c>
      <c r="U295" s="8">
        <f t="shared" si="34"/>
        <v>30</v>
      </c>
    </row>
    <row r="296" spans="1:21" ht="7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9"/>
        <v>100</v>
      </c>
      <c r="P296">
        <f t="shared" si="35"/>
        <v>100</v>
      </c>
      <c r="Q296" t="str">
        <f t="shared" si="30"/>
        <v>film &amp; video</v>
      </c>
      <c r="R296" t="str">
        <f t="shared" si="31"/>
        <v>documentary</v>
      </c>
      <c r="S296" s="9">
        <f t="shared" si="32"/>
        <v>40378.666666666701</v>
      </c>
      <c r="T296" s="9">
        <f t="shared" si="33"/>
        <v>40343.084421296298</v>
      </c>
      <c r="U296" s="8">
        <f t="shared" si="34"/>
        <v>35.582245370402234</v>
      </c>
    </row>
    <row r="297" spans="1:21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9"/>
        <v>133.10911999999999</v>
      </c>
      <c r="P297">
        <f t="shared" si="35"/>
        <v>100.08204511278196</v>
      </c>
      <c r="Q297" t="str">
        <f t="shared" si="30"/>
        <v>film &amp; video</v>
      </c>
      <c r="R297" t="str">
        <f t="shared" si="31"/>
        <v>documentary</v>
      </c>
      <c r="S297" s="9">
        <f t="shared" si="32"/>
        <v>41579</v>
      </c>
      <c r="T297" s="9">
        <f t="shared" si="33"/>
        <v>41519.004733796297</v>
      </c>
      <c r="U297" s="8">
        <f t="shared" si="34"/>
        <v>59.995266203703068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9"/>
        <v>118.72620000000001</v>
      </c>
      <c r="P298">
        <f t="shared" si="35"/>
        <v>230.08953488372092</v>
      </c>
      <c r="Q298" t="str">
        <f t="shared" si="30"/>
        <v>film &amp; video</v>
      </c>
      <c r="R298" t="str">
        <f t="shared" si="31"/>
        <v>documentary</v>
      </c>
      <c r="S298" s="9">
        <f t="shared" si="32"/>
        <v>41159.475497685198</v>
      </c>
      <c r="T298" s="9">
        <f t="shared" si="33"/>
        <v>41134.475497685198</v>
      </c>
      <c r="U298" s="8">
        <f t="shared" si="34"/>
        <v>25</v>
      </c>
    </row>
    <row r="299" spans="1:21" ht="45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9"/>
        <v>100.64</v>
      </c>
      <c r="P299">
        <f t="shared" si="35"/>
        <v>141.74647887323943</v>
      </c>
      <c r="Q299" t="str">
        <f t="shared" si="30"/>
        <v>film &amp; video</v>
      </c>
      <c r="R299" t="str">
        <f t="shared" si="31"/>
        <v>documentary</v>
      </c>
      <c r="S299" s="9">
        <f t="shared" si="32"/>
        <v>42125.165972222203</v>
      </c>
      <c r="T299" s="9">
        <f t="shared" si="33"/>
        <v>42089.728020833303</v>
      </c>
      <c r="U299" s="8">
        <f t="shared" si="34"/>
        <v>35.437951388899819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9"/>
        <v>108.93241269841269</v>
      </c>
      <c r="P300">
        <f t="shared" si="35"/>
        <v>56.344351395730705</v>
      </c>
      <c r="Q300" t="str">
        <f t="shared" si="30"/>
        <v>film &amp; video</v>
      </c>
      <c r="R300" t="str">
        <f t="shared" si="31"/>
        <v>documentary</v>
      </c>
      <c r="S300" s="9">
        <f t="shared" si="32"/>
        <v>41768.875</v>
      </c>
      <c r="T300" s="9">
        <f t="shared" si="33"/>
        <v>41709.463518518503</v>
      </c>
      <c r="U300" s="8">
        <f t="shared" si="34"/>
        <v>59.411481481496594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9"/>
        <v>178.95250000000001</v>
      </c>
      <c r="P301">
        <f t="shared" si="35"/>
        <v>73.341188524590166</v>
      </c>
      <c r="Q301" t="str">
        <f t="shared" si="30"/>
        <v>film &amp; video</v>
      </c>
      <c r="R301" t="str">
        <f t="shared" si="31"/>
        <v>documentary</v>
      </c>
      <c r="S301" s="9">
        <f t="shared" si="32"/>
        <v>40499.266898148097</v>
      </c>
      <c r="T301" s="9">
        <f t="shared" si="33"/>
        <v>40469.225231481403</v>
      </c>
      <c r="U301" s="8">
        <f t="shared" si="34"/>
        <v>30.041666666693345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9"/>
        <v>101.72264</v>
      </c>
      <c r="P302">
        <f t="shared" si="35"/>
        <v>85.337785234899329</v>
      </c>
      <c r="Q302" t="str">
        <f t="shared" si="30"/>
        <v>film &amp; video</v>
      </c>
      <c r="R302" t="str">
        <f t="shared" si="31"/>
        <v>documentary</v>
      </c>
      <c r="S302" s="9">
        <f t="shared" si="32"/>
        <v>40657.959930555597</v>
      </c>
      <c r="T302" s="9">
        <f t="shared" si="33"/>
        <v>40626.959930555597</v>
      </c>
      <c r="U302" s="8">
        <f t="shared" si="34"/>
        <v>31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9"/>
        <v>118.73499999999999</v>
      </c>
      <c r="P303">
        <f t="shared" si="35"/>
        <v>61.496215139442228</v>
      </c>
      <c r="Q303" t="str">
        <f t="shared" si="30"/>
        <v>film &amp; video</v>
      </c>
      <c r="R303" t="str">
        <f t="shared" si="31"/>
        <v>documentary</v>
      </c>
      <c r="S303" s="9">
        <f t="shared" si="32"/>
        <v>41352.696006944403</v>
      </c>
      <c r="T303" s="9">
        <f t="shared" si="33"/>
        <v>41312.737673611096</v>
      </c>
      <c r="U303" s="8">
        <f t="shared" si="34"/>
        <v>39.958333333306655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9"/>
        <v>100.46</v>
      </c>
      <c r="P304">
        <f t="shared" si="35"/>
        <v>93.018518518518519</v>
      </c>
      <c r="Q304" t="str">
        <f t="shared" si="30"/>
        <v>film &amp; video</v>
      </c>
      <c r="R304" t="str">
        <f t="shared" si="31"/>
        <v>documentary</v>
      </c>
      <c r="S304" s="9">
        <f t="shared" si="32"/>
        <v>40963.856921296298</v>
      </c>
      <c r="T304" s="9">
        <f t="shared" si="33"/>
        <v>40933.856921296298</v>
      </c>
      <c r="U304" s="8">
        <f t="shared" si="34"/>
        <v>30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9"/>
        <v>137.46666666666667</v>
      </c>
      <c r="P305">
        <f t="shared" si="35"/>
        <v>50.292682926829265</v>
      </c>
      <c r="Q305" t="str">
        <f t="shared" si="30"/>
        <v>film &amp; video</v>
      </c>
      <c r="R305" t="str">
        <f t="shared" si="31"/>
        <v>documentary</v>
      </c>
      <c r="S305" s="9">
        <f t="shared" si="32"/>
        <v>41062.071134259299</v>
      </c>
      <c r="T305" s="9">
        <f t="shared" si="33"/>
        <v>41032.071134259299</v>
      </c>
      <c r="U305" s="8">
        <f t="shared" si="34"/>
        <v>30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9"/>
        <v>231.64705882352939</v>
      </c>
      <c r="P306">
        <f t="shared" si="35"/>
        <v>106.43243243243244</v>
      </c>
      <c r="Q306" t="str">
        <f t="shared" si="30"/>
        <v>film &amp; video</v>
      </c>
      <c r="R306" t="str">
        <f t="shared" si="31"/>
        <v>documentary</v>
      </c>
      <c r="S306" s="9">
        <f t="shared" si="32"/>
        <v>41153.083333333299</v>
      </c>
      <c r="T306" s="9">
        <f t="shared" si="33"/>
        <v>41114.0948726852</v>
      </c>
      <c r="U306" s="8">
        <f t="shared" si="34"/>
        <v>38.988460648099135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9"/>
        <v>130.33333333333331</v>
      </c>
      <c r="P307">
        <f t="shared" si="35"/>
        <v>51.719576719576722</v>
      </c>
      <c r="Q307" t="str">
        <f t="shared" si="30"/>
        <v>film &amp; video</v>
      </c>
      <c r="R307" t="str">
        <f t="shared" si="31"/>
        <v>documentary</v>
      </c>
      <c r="S307" s="9">
        <f t="shared" si="32"/>
        <v>40978.630196759303</v>
      </c>
      <c r="T307" s="9">
        <f t="shared" si="33"/>
        <v>40948.630196759303</v>
      </c>
      <c r="U307" s="8">
        <f t="shared" si="34"/>
        <v>30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9"/>
        <v>292.89999999999998</v>
      </c>
      <c r="P308">
        <f t="shared" si="35"/>
        <v>36.612499999999997</v>
      </c>
      <c r="Q308" t="str">
        <f t="shared" si="30"/>
        <v>film &amp; video</v>
      </c>
      <c r="R308" t="str">
        <f t="shared" si="31"/>
        <v>documentary</v>
      </c>
      <c r="S308" s="9">
        <f t="shared" si="32"/>
        <v>41353.795520833301</v>
      </c>
      <c r="T308" s="9">
        <f t="shared" si="33"/>
        <v>41333.837187500001</v>
      </c>
      <c r="U308" s="8">
        <f t="shared" si="34"/>
        <v>19.958333333299379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9"/>
        <v>111.31818181818183</v>
      </c>
      <c r="P309">
        <f t="shared" si="35"/>
        <v>42.517361111111114</v>
      </c>
      <c r="Q309" t="str">
        <f t="shared" si="30"/>
        <v>film &amp; video</v>
      </c>
      <c r="R309" t="str">
        <f t="shared" si="31"/>
        <v>documentary</v>
      </c>
      <c r="S309" s="9">
        <f t="shared" si="32"/>
        <v>41312.9444560185</v>
      </c>
      <c r="T309" s="9">
        <f t="shared" si="33"/>
        <v>41282.9444560185</v>
      </c>
      <c r="U309" s="8">
        <f t="shared" si="34"/>
        <v>30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9"/>
        <v>105.56666666666668</v>
      </c>
      <c r="P310">
        <f t="shared" si="35"/>
        <v>62.712871287128714</v>
      </c>
      <c r="Q310" t="str">
        <f t="shared" si="30"/>
        <v>film &amp; video</v>
      </c>
      <c r="R310" t="str">
        <f t="shared" si="31"/>
        <v>documentary</v>
      </c>
      <c r="S310" s="9">
        <f t="shared" si="32"/>
        <v>40612.694560185198</v>
      </c>
      <c r="T310" s="9">
        <f t="shared" si="33"/>
        <v>40567.694560185198</v>
      </c>
      <c r="U310" s="8">
        <f t="shared" si="34"/>
        <v>45</v>
      </c>
    </row>
    <row r="311" spans="1:21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9"/>
        <v>118.94444444444446</v>
      </c>
      <c r="P311">
        <f t="shared" si="35"/>
        <v>89.957983193277315</v>
      </c>
      <c r="Q311" t="str">
        <f t="shared" si="30"/>
        <v>film &amp; video</v>
      </c>
      <c r="R311" t="str">
        <f t="shared" si="31"/>
        <v>documentary</v>
      </c>
      <c r="S311" s="9">
        <f t="shared" si="32"/>
        <v>41155.751550925903</v>
      </c>
      <c r="T311" s="9">
        <f t="shared" si="33"/>
        <v>41134.751550925903</v>
      </c>
      <c r="U311" s="8">
        <f t="shared" si="34"/>
        <v>21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9"/>
        <v>104.129</v>
      </c>
      <c r="P312">
        <f t="shared" si="35"/>
        <v>28.924722222222222</v>
      </c>
      <c r="Q312" t="str">
        <f t="shared" si="30"/>
        <v>film &amp; video</v>
      </c>
      <c r="R312" t="str">
        <f t="shared" si="31"/>
        <v>documentary</v>
      </c>
      <c r="S312" s="9">
        <f t="shared" si="32"/>
        <v>40836.083333333299</v>
      </c>
      <c r="T312" s="9">
        <f t="shared" si="33"/>
        <v>40821.183136574102</v>
      </c>
      <c r="U312" s="8">
        <f t="shared" si="34"/>
        <v>14.90019675919757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9"/>
        <v>104.10165000000001</v>
      </c>
      <c r="P313">
        <f t="shared" si="35"/>
        <v>138.8022</v>
      </c>
      <c r="Q313" t="str">
        <f t="shared" si="30"/>
        <v>film &amp; video</v>
      </c>
      <c r="R313" t="str">
        <f t="shared" si="31"/>
        <v>documentary</v>
      </c>
      <c r="S313" s="9">
        <f t="shared" si="32"/>
        <v>40909.332638888904</v>
      </c>
      <c r="T313" s="9">
        <f t="shared" si="33"/>
        <v>40868.219814814802</v>
      </c>
      <c r="U313" s="8">
        <f t="shared" si="34"/>
        <v>41.112824074101809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9"/>
        <v>111.87499999999999</v>
      </c>
      <c r="P314">
        <f t="shared" si="35"/>
        <v>61.301369863013697</v>
      </c>
      <c r="Q314" t="str">
        <f t="shared" si="30"/>
        <v>film &amp; video</v>
      </c>
      <c r="R314" t="str">
        <f t="shared" si="31"/>
        <v>documentary</v>
      </c>
      <c r="S314" s="9">
        <f t="shared" si="32"/>
        <v>41378.877685185202</v>
      </c>
      <c r="T314" s="9">
        <f t="shared" si="33"/>
        <v>41348.877685185202</v>
      </c>
      <c r="U314" s="8">
        <f t="shared" si="34"/>
        <v>30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9"/>
        <v>104.73529411764706</v>
      </c>
      <c r="P315">
        <f t="shared" si="35"/>
        <v>80.202702702702709</v>
      </c>
      <c r="Q315" t="str">
        <f t="shared" si="30"/>
        <v>film &amp; video</v>
      </c>
      <c r="R315" t="str">
        <f t="shared" si="31"/>
        <v>documentary</v>
      </c>
      <c r="S315" s="9">
        <f t="shared" si="32"/>
        <v>40401.665972222203</v>
      </c>
      <c r="T315" s="9">
        <f t="shared" si="33"/>
        <v>40357.227939814802</v>
      </c>
      <c r="U315" s="8">
        <f t="shared" si="34"/>
        <v>44.438032407400897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9"/>
        <v>385.15000000000003</v>
      </c>
      <c r="P316">
        <f t="shared" si="35"/>
        <v>32.095833333333331</v>
      </c>
      <c r="Q316" t="str">
        <f t="shared" si="30"/>
        <v>film &amp; video</v>
      </c>
      <c r="R316" t="str">
        <f t="shared" si="31"/>
        <v>documentary</v>
      </c>
      <c r="S316" s="9">
        <f t="shared" si="32"/>
        <v>41334.8331944444</v>
      </c>
      <c r="T316" s="9">
        <f t="shared" si="33"/>
        <v>41304.8331944444</v>
      </c>
      <c r="U316" s="8">
        <f t="shared" si="34"/>
        <v>30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9"/>
        <v>101.248</v>
      </c>
      <c r="P317">
        <f t="shared" si="35"/>
        <v>200.88888888888889</v>
      </c>
      <c r="Q317" t="str">
        <f t="shared" si="30"/>
        <v>film &amp; video</v>
      </c>
      <c r="R317" t="str">
        <f t="shared" si="31"/>
        <v>documentary</v>
      </c>
      <c r="S317" s="9">
        <f t="shared" si="32"/>
        <v>41143.772384259297</v>
      </c>
      <c r="T317" s="9">
        <f t="shared" si="33"/>
        <v>41113.772384259297</v>
      </c>
      <c r="U317" s="8">
        <f t="shared" si="34"/>
        <v>30</v>
      </c>
    </row>
    <row r="318" spans="1:21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9"/>
        <v>113.77333333333333</v>
      </c>
      <c r="P318">
        <f t="shared" si="35"/>
        <v>108.01265822784811</v>
      </c>
      <c r="Q318" t="str">
        <f t="shared" si="30"/>
        <v>film &amp; video</v>
      </c>
      <c r="R318" t="str">
        <f t="shared" si="31"/>
        <v>documentary</v>
      </c>
      <c r="S318" s="9">
        <f t="shared" si="32"/>
        <v>41984.207638888904</v>
      </c>
      <c r="T318" s="9">
        <f t="shared" si="33"/>
        <v>41950.923576388901</v>
      </c>
      <c r="U318" s="8">
        <f t="shared" si="34"/>
        <v>33.284062500002619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9"/>
        <v>100.80333333333333</v>
      </c>
      <c r="P319">
        <f t="shared" si="35"/>
        <v>95.699367088607602</v>
      </c>
      <c r="Q319" t="str">
        <f t="shared" si="30"/>
        <v>film &amp; video</v>
      </c>
      <c r="R319" t="str">
        <f t="shared" si="31"/>
        <v>documentary</v>
      </c>
      <c r="S319" s="9">
        <f t="shared" si="32"/>
        <v>41619.676886574103</v>
      </c>
      <c r="T319" s="9">
        <f t="shared" si="33"/>
        <v>41589.676886574103</v>
      </c>
      <c r="U319" s="8">
        <f t="shared" si="34"/>
        <v>30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9"/>
        <v>283.32</v>
      </c>
      <c r="P320">
        <f t="shared" si="35"/>
        <v>49.880281690140848</v>
      </c>
      <c r="Q320" t="str">
        <f t="shared" si="30"/>
        <v>film &amp; video</v>
      </c>
      <c r="R320" t="str">
        <f t="shared" si="31"/>
        <v>documentary</v>
      </c>
      <c r="S320" s="9">
        <f t="shared" si="32"/>
        <v>41359.997118055602</v>
      </c>
      <c r="T320" s="9">
        <f t="shared" si="33"/>
        <v>41330.038784722201</v>
      </c>
      <c r="U320" s="8">
        <f t="shared" si="34"/>
        <v>29.958333333401242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9"/>
        <v>112.68</v>
      </c>
      <c r="P321">
        <f t="shared" si="35"/>
        <v>110.47058823529412</v>
      </c>
      <c r="Q321" t="str">
        <f t="shared" si="30"/>
        <v>film &amp; video</v>
      </c>
      <c r="R321" t="str">
        <f t="shared" si="31"/>
        <v>documentary</v>
      </c>
      <c r="S321" s="9">
        <f t="shared" si="32"/>
        <v>40211.332638888904</v>
      </c>
      <c r="T321" s="9">
        <f t="shared" si="33"/>
        <v>40123.838298611103</v>
      </c>
      <c r="U321" s="8">
        <f t="shared" si="34"/>
        <v>87.494340277800802</v>
      </c>
    </row>
    <row r="322" spans="1:21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9"/>
        <v>106.58000000000001</v>
      </c>
      <c r="P322">
        <f t="shared" si="35"/>
        <v>134.91139240506328</v>
      </c>
      <c r="Q322" t="str">
        <f t="shared" si="30"/>
        <v>film &amp; video</v>
      </c>
      <c r="R322" t="str">
        <f t="shared" si="31"/>
        <v>documentary</v>
      </c>
      <c r="S322" s="9">
        <f t="shared" si="32"/>
        <v>42360.958333333299</v>
      </c>
      <c r="T322" s="9">
        <f t="shared" si="33"/>
        <v>42331.551307870403</v>
      </c>
      <c r="U322" s="8">
        <f t="shared" si="34"/>
        <v>29.407025462896854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6">E323/D323*100</f>
        <v>102.66285714285715</v>
      </c>
      <c r="P323">
        <f t="shared" si="35"/>
        <v>106.62314540059347</v>
      </c>
      <c r="Q323" t="str">
        <f t="shared" ref="Q323:Q386" si="37">LEFT(N323,_xlfn.NUMBERVALUE(FIND("/",N323)-1))</f>
        <v>film &amp; video</v>
      </c>
      <c r="R323" t="str">
        <f t="shared" ref="R323:R386" si="38">RIGHT(N323,LEN(N323)-LEN(Q323)-1)</f>
        <v>documentary</v>
      </c>
      <c r="S323" s="9">
        <f t="shared" ref="S323:S386" si="39">_xlfn.NUMBERVALUE((((I323/60)/60)/24)+DATE(1970,1,1))</f>
        <v>42682.488263888903</v>
      </c>
      <c r="T323" s="9">
        <f t="shared" ref="T323:T386" si="40">_xlfn.NUMBERVALUE((((J323/60)/60)/24)+DATE(1970,1,1))</f>
        <v>42647.446597222202</v>
      </c>
      <c r="U323" s="8">
        <f t="shared" ref="U323:U386" si="41">S323-T323</f>
        <v>35.041666666700621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6"/>
        <v>107.91200000000001</v>
      </c>
      <c r="P324">
        <f t="shared" si="35"/>
        <v>145.04301075268816</v>
      </c>
      <c r="Q324" t="str">
        <f t="shared" si="37"/>
        <v>film &amp; video</v>
      </c>
      <c r="R324" t="str">
        <f t="shared" si="38"/>
        <v>documentary</v>
      </c>
      <c r="S324" s="9">
        <f t="shared" si="39"/>
        <v>42503.57</v>
      </c>
      <c r="T324" s="9">
        <f t="shared" si="40"/>
        <v>42473.57</v>
      </c>
      <c r="U324" s="8">
        <f t="shared" si="41"/>
        <v>30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6"/>
        <v>123.07407407407408</v>
      </c>
      <c r="P325">
        <f t="shared" si="35"/>
        <v>114.58620689655173</v>
      </c>
      <c r="Q325" t="str">
        <f t="shared" si="37"/>
        <v>film &amp; video</v>
      </c>
      <c r="R325" t="str">
        <f t="shared" si="38"/>
        <v>documentary</v>
      </c>
      <c r="S325" s="9">
        <f t="shared" si="39"/>
        <v>42725.332638888904</v>
      </c>
      <c r="T325" s="9">
        <f t="shared" si="40"/>
        <v>42697.321365740703</v>
      </c>
      <c r="U325" s="8">
        <f t="shared" si="41"/>
        <v>28.011273148200416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6"/>
        <v>101.6</v>
      </c>
      <c r="P326">
        <f t="shared" si="35"/>
        <v>105.3170731707317</v>
      </c>
      <c r="Q326" t="str">
        <f t="shared" si="37"/>
        <v>film &amp; video</v>
      </c>
      <c r="R326" t="str">
        <f t="shared" si="38"/>
        <v>documentary</v>
      </c>
      <c r="S326" s="9">
        <f t="shared" si="39"/>
        <v>42217.626250000001</v>
      </c>
      <c r="T326" s="9">
        <f t="shared" si="40"/>
        <v>42184.626250000001</v>
      </c>
      <c r="U326" s="8">
        <f t="shared" si="41"/>
        <v>33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6"/>
        <v>104.396</v>
      </c>
      <c r="P327">
        <f t="shared" si="35"/>
        <v>70.921195652173907</v>
      </c>
      <c r="Q327" t="str">
        <f t="shared" si="37"/>
        <v>film &amp; video</v>
      </c>
      <c r="R327" t="str">
        <f t="shared" si="38"/>
        <v>documentary</v>
      </c>
      <c r="S327" s="9">
        <f t="shared" si="39"/>
        <v>42724.187881944403</v>
      </c>
      <c r="T327" s="9">
        <f t="shared" si="40"/>
        <v>42689.187881944403</v>
      </c>
      <c r="U327" s="8">
        <f t="shared" si="41"/>
        <v>35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6"/>
        <v>112.92973333333333</v>
      </c>
      <c r="P328">
        <f t="shared" si="35"/>
        <v>147.17167680278018</v>
      </c>
      <c r="Q328" t="str">
        <f t="shared" si="37"/>
        <v>film &amp; video</v>
      </c>
      <c r="R328" t="str">
        <f t="shared" si="38"/>
        <v>documentary</v>
      </c>
      <c r="S328" s="9">
        <f t="shared" si="39"/>
        <v>42808.956250000003</v>
      </c>
      <c r="T328" s="9">
        <f t="shared" si="40"/>
        <v>42775.3148842593</v>
      </c>
      <c r="U328" s="8">
        <f t="shared" si="41"/>
        <v>33.641365740702895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6"/>
        <v>136.4</v>
      </c>
      <c r="P329">
        <f t="shared" si="35"/>
        <v>160.47058823529412</v>
      </c>
      <c r="Q329" t="str">
        <f t="shared" si="37"/>
        <v>film &amp; video</v>
      </c>
      <c r="R329" t="str">
        <f t="shared" si="38"/>
        <v>documentary</v>
      </c>
      <c r="S329" s="9">
        <f t="shared" si="39"/>
        <v>42085.333333333299</v>
      </c>
      <c r="T329" s="9">
        <f t="shared" si="40"/>
        <v>42058.235289351898</v>
      </c>
      <c r="U329" s="8">
        <f t="shared" si="41"/>
        <v>27.098043981401133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6"/>
        <v>103.61439999999999</v>
      </c>
      <c r="P330">
        <f t="shared" si="35"/>
        <v>156.04578313253012</v>
      </c>
      <c r="Q330" t="str">
        <f t="shared" si="37"/>
        <v>film &amp; video</v>
      </c>
      <c r="R330" t="str">
        <f t="shared" si="38"/>
        <v>documentary</v>
      </c>
      <c r="S330" s="9">
        <f t="shared" si="39"/>
        <v>42309.166666666701</v>
      </c>
      <c r="T330" s="9">
        <f t="shared" si="40"/>
        <v>42278.9466203704</v>
      </c>
      <c r="U330" s="8">
        <f t="shared" si="41"/>
        <v>30.220046296301007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6"/>
        <v>105.5</v>
      </c>
      <c r="P331">
        <f t="shared" si="35"/>
        <v>63.17365269461078</v>
      </c>
      <c r="Q331" t="str">
        <f t="shared" si="37"/>
        <v>film &amp; video</v>
      </c>
      <c r="R331" t="str">
        <f t="shared" si="38"/>
        <v>documentary</v>
      </c>
      <c r="S331" s="9">
        <f t="shared" si="39"/>
        <v>42315.166666666701</v>
      </c>
      <c r="T331" s="9">
        <f t="shared" si="40"/>
        <v>42291.466747685197</v>
      </c>
      <c r="U331" s="8">
        <f t="shared" si="41"/>
        <v>23.699918981503288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6"/>
        <v>101.82857142857142</v>
      </c>
      <c r="P332">
        <f t="shared" si="35"/>
        <v>104.82352941176471</v>
      </c>
      <c r="Q332" t="str">
        <f t="shared" si="37"/>
        <v>film &amp; video</v>
      </c>
      <c r="R332" t="str">
        <f t="shared" si="38"/>
        <v>documentary</v>
      </c>
      <c r="S332" s="9">
        <f t="shared" si="39"/>
        <v>41411.165972222203</v>
      </c>
      <c r="T332" s="9">
        <f t="shared" si="40"/>
        <v>41379.515775462998</v>
      </c>
      <c r="U332" s="8">
        <f t="shared" si="41"/>
        <v>31.650196759204846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6"/>
        <v>106.60499999999999</v>
      </c>
      <c r="P333">
        <f t="shared" si="35"/>
        <v>97.356164383561648</v>
      </c>
      <c r="Q333" t="str">
        <f t="shared" si="37"/>
        <v>film &amp; video</v>
      </c>
      <c r="R333" t="str">
        <f t="shared" si="38"/>
        <v>documentary</v>
      </c>
      <c r="S333" s="9">
        <f t="shared" si="39"/>
        <v>42538.581412036998</v>
      </c>
      <c r="T333" s="9">
        <f t="shared" si="40"/>
        <v>42507.581412036998</v>
      </c>
      <c r="U333" s="8">
        <f t="shared" si="41"/>
        <v>31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6"/>
        <v>113.015</v>
      </c>
      <c r="P334">
        <f t="shared" si="35"/>
        <v>203.63063063063063</v>
      </c>
      <c r="Q334" t="str">
        <f t="shared" si="37"/>
        <v>film &amp; video</v>
      </c>
      <c r="R334" t="str">
        <f t="shared" si="38"/>
        <v>documentary</v>
      </c>
      <c r="S334" s="9">
        <f t="shared" si="39"/>
        <v>42305.333333333299</v>
      </c>
      <c r="T334" s="9">
        <f t="shared" si="40"/>
        <v>42263.680289351803</v>
      </c>
      <c r="U334" s="8">
        <f t="shared" si="41"/>
        <v>41.653043981496012</v>
      </c>
    </row>
    <row r="335" spans="1:21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6"/>
        <v>125.22750000000001</v>
      </c>
      <c r="P335">
        <f t="shared" si="35"/>
        <v>188.31203007518798</v>
      </c>
      <c r="Q335" t="str">
        <f t="shared" si="37"/>
        <v>film &amp; video</v>
      </c>
      <c r="R335" t="str">
        <f t="shared" si="38"/>
        <v>documentary</v>
      </c>
      <c r="S335" s="9">
        <f t="shared" si="39"/>
        <v>42467.594803240703</v>
      </c>
      <c r="T335" s="9">
        <f t="shared" si="40"/>
        <v>42437.636469907397</v>
      </c>
      <c r="U335" s="8">
        <f t="shared" si="41"/>
        <v>29.958333333306655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6"/>
        <v>101.19</v>
      </c>
      <c r="P336">
        <f t="shared" si="35"/>
        <v>146.65217391304347</v>
      </c>
      <c r="Q336" t="str">
        <f t="shared" si="37"/>
        <v>film &amp; video</v>
      </c>
      <c r="R336" t="str">
        <f t="shared" si="38"/>
        <v>documentary</v>
      </c>
      <c r="S336" s="9">
        <f t="shared" si="39"/>
        <v>42139.791666666701</v>
      </c>
      <c r="T336" s="9">
        <f t="shared" si="40"/>
        <v>42101.682372685202</v>
      </c>
      <c r="U336" s="8">
        <f t="shared" si="41"/>
        <v>38.109293981498922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6"/>
        <v>102.76470588235294</v>
      </c>
      <c r="P337">
        <f t="shared" si="35"/>
        <v>109.1875</v>
      </c>
      <c r="Q337" t="str">
        <f t="shared" si="37"/>
        <v>film &amp; video</v>
      </c>
      <c r="R337" t="str">
        <f t="shared" si="38"/>
        <v>documentary</v>
      </c>
      <c r="S337" s="9">
        <f t="shared" si="39"/>
        <v>42132.916666666701</v>
      </c>
      <c r="T337" s="9">
        <f t="shared" si="40"/>
        <v>42101.737442129597</v>
      </c>
      <c r="U337" s="8">
        <f t="shared" si="41"/>
        <v>31.179224537103437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6"/>
        <v>116.83911999999998</v>
      </c>
      <c r="P338">
        <f t="shared" si="35"/>
        <v>59.249046653144013</v>
      </c>
      <c r="Q338" t="str">
        <f t="shared" si="37"/>
        <v>film &amp; video</v>
      </c>
      <c r="R338" t="str">
        <f t="shared" si="38"/>
        <v>documentary</v>
      </c>
      <c r="S338" s="9">
        <f t="shared" si="39"/>
        <v>42321.637939814798</v>
      </c>
      <c r="T338" s="9">
        <f t="shared" si="40"/>
        <v>42291.596273148098</v>
      </c>
      <c r="U338" s="8">
        <f t="shared" si="41"/>
        <v>30.041666666700621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6"/>
        <v>101.16833333333335</v>
      </c>
      <c r="P339">
        <f t="shared" si="35"/>
        <v>97.904838709677421</v>
      </c>
      <c r="Q339" t="str">
        <f t="shared" si="37"/>
        <v>film &amp; video</v>
      </c>
      <c r="R339" t="str">
        <f t="shared" si="38"/>
        <v>documentary</v>
      </c>
      <c r="S339" s="9">
        <f t="shared" si="39"/>
        <v>42077.086898148104</v>
      </c>
      <c r="T339" s="9">
        <f t="shared" si="40"/>
        <v>42047.128564814797</v>
      </c>
      <c r="U339" s="8">
        <f t="shared" si="41"/>
        <v>29.958333333306655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6"/>
        <v>110.13360000000002</v>
      </c>
      <c r="P340">
        <f t="shared" si="35"/>
        <v>70.000169491525426</v>
      </c>
      <c r="Q340" t="str">
        <f t="shared" si="37"/>
        <v>film &amp; video</v>
      </c>
      <c r="R340" t="str">
        <f t="shared" si="38"/>
        <v>documentary</v>
      </c>
      <c r="S340" s="9">
        <f t="shared" si="39"/>
        <v>42616.041666666701</v>
      </c>
      <c r="T340" s="9">
        <f t="shared" si="40"/>
        <v>42559.755671296298</v>
      </c>
      <c r="U340" s="8">
        <f t="shared" si="41"/>
        <v>56.285995370402816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6"/>
        <v>108.08333333333333</v>
      </c>
      <c r="P341">
        <f t="shared" si="35"/>
        <v>72.865168539325836</v>
      </c>
      <c r="Q341" t="str">
        <f t="shared" si="37"/>
        <v>film &amp; video</v>
      </c>
      <c r="R341" t="str">
        <f t="shared" si="38"/>
        <v>documentary</v>
      </c>
      <c r="S341" s="9">
        <f t="shared" si="39"/>
        <v>42123.760046296302</v>
      </c>
      <c r="T341" s="9">
        <f t="shared" si="40"/>
        <v>42093.760046296302</v>
      </c>
      <c r="U341" s="8">
        <f t="shared" si="41"/>
        <v>30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6"/>
        <v>125.02285714285715</v>
      </c>
      <c r="P342">
        <f t="shared" si="35"/>
        <v>146.34782608695653</v>
      </c>
      <c r="Q342" t="str">
        <f t="shared" si="37"/>
        <v>film &amp; video</v>
      </c>
      <c r="R342" t="str">
        <f t="shared" si="38"/>
        <v>documentary</v>
      </c>
      <c r="S342" s="9">
        <f t="shared" si="39"/>
        <v>42802.875</v>
      </c>
      <c r="T342" s="9">
        <f t="shared" si="40"/>
        <v>42772.669062499997</v>
      </c>
      <c r="U342" s="8">
        <f t="shared" si="41"/>
        <v>30.205937500002619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6"/>
        <v>106.71428571428572</v>
      </c>
      <c r="P343">
        <f t="shared" si="35"/>
        <v>67.909090909090907</v>
      </c>
      <c r="Q343" t="str">
        <f t="shared" si="37"/>
        <v>film &amp; video</v>
      </c>
      <c r="R343" t="str">
        <f t="shared" si="38"/>
        <v>documentary</v>
      </c>
      <c r="S343" s="9">
        <f t="shared" si="39"/>
        <v>41913.165972222203</v>
      </c>
      <c r="T343" s="9">
        <f t="shared" si="40"/>
        <v>41894.879606481503</v>
      </c>
      <c r="U343" s="8">
        <f t="shared" si="41"/>
        <v>18.286365740699694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6"/>
        <v>100.36639999999998</v>
      </c>
      <c r="P344">
        <f t="shared" si="35"/>
        <v>169.85083076923075</v>
      </c>
      <c r="Q344" t="str">
        <f t="shared" si="37"/>
        <v>film &amp; video</v>
      </c>
      <c r="R344" t="str">
        <f t="shared" si="38"/>
        <v>documentary</v>
      </c>
      <c r="S344" s="9">
        <f t="shared" si="39"/>
        <v>42489.7808449074</v>
      </c>
      <c r="T344" s="9">
        <f t="shared" si="40"/>
        <v>42459.7808449074</v>
      </c>
      <c r="U344" s="8">
        <f t="shared" si="41"/>
        <v>30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6"/>
        <v>102.02863333333335</v>
      </c>
      <c r="P345">
        <f t="shared" si="35"/>
        <v>58.413339694656486</v>
      </c>
      <c r="Q345" t="str">
        <f t="shared" si="37"/>
        <v>film &amp; video</v>
      </c>
      <c r="R345" t="str">
        <f t="shared" si="38"/>
        <v>documentary</v>
      </c>
      <c r="S345" s="9">
        <f t="shared" si="39"/>
        <v>41957.125</v>
      </c>
      <c r="T345" s="9">
        <f t="shared" si="40"/>
        <v>41926.737789351799</v>
      </c>
      <c r="U345" s="8">
        <f t="shared" si="41"/>
        <v>30.38721064820129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6"/>
        <v>102.08358208955224</v>
      </c>
      <c r="P346">
        <f t="shared" si="35"/>
        <v>119.99298245614035</v>
      </c>
      <c r="Q346" t="str">
        <f t="shared" si="37"/>
        <v>film &amp; video</v>
      </c>
      <c r="R346" t="str">
        <f t="shared" si="38"/>
        <v>documentary</v>
      </c>
      <c r="S346" s="9">
        <f t="shared" si="39"/>
        <v>42156.097222222197</v>
      </c>
      <c r="T346" s="9">
        <f t="shared" si="40"/>
        <v>42111.9709953704</v>
      </c>
      <c r="U346" s="8">
        <f t="shared" si="41"/>
        <v>44.126226851796673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6"/>
        <v>123.27586206896552</v>
      </c>
      <c r="P347">
        <f t="shared" si="35"/>
        <v>99.860335195530723</v>
      </c>
      <c r="Q347" t="str">
        <f t="shared" si="37"/>
        <v>film &amp; video</v>
      </c>
      <c r="R347" t="str">
        <f t="shared" si="38"/>
        <v>documentary</v>
      </c>
      <c r="S347" s="9">
        <f t="shared" si="39"/>
        <v>42144.944328703699</v>
      </c>
      <c r="T347" s="9">
        <f t="shared" si="40"/>
        <v>42114.944328703699</v>
      </c>
      <c r="U347" s="8">
        <f t="shared" si="41"/>
        <v>30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6"/>
        <v>170.28880000000001</v>
      </c>
      <c r="P348">
        <f t="shared" si="35"/>
        <v>90.579148936170213</v>
      </c>
      <c r="Q348" t="str">
        <f t="shared" si="37"/>
        <v>film &amp; video</v>
      </c>
      <c r="R348" t="str">
        <f t="shared" si="38"/>
        <v>documentary</v>
      </c>
      <c r="S348" s="9">
        <f t="shared" si="39"/>
        <v>42291.500243055598</v>
      </c>
      <c r="T348" s="9">
        <f t="shared" si="40"/>
        <v>42261.500243055598</v>
      </c>
      <c r="U348" s="8">
        <f t="shared" si="41"/>
        <v>30</v>
      </c>
    </row>
    <row r="349" spans="1:21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6"/>
        <v>111.59049999999999</v>
      </c>
      <c r="P349">
        <f t="shared" si="35"/>
        <v>117.77361477572559</v>
      </c>
      <c r="Q349" t="str">
        <f t="shared" si="37"/>
        <v>film &amp; video</v>
      </c>
      <c r="R349" t="str">
        <f t="shared" si="38"/>
        <v>documentary</v>
      </c>
      <c r="S349" s="9">
        <f t="shared" si="39"/>
        <v>42322.537141203698</v>
      </c>
      <c r="T349" s="9">
        <f t="shared" si="40"/>
        <v>42292.495474536998</v>
      </c>
      <c r="U349" s="8">
        <f t="shared" si="41"/>
        <v>30.041666666700621</v>
      </c>
    </row>
    <row r="350" spans="1:21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6"/>
        <v>103</v>
      </c>
      <c r="P350">
        <f t="shared" si="35"/>
        <v>86.554621848739501</v>
      </c>
      <c r="Q350" t="str">
        <f t="shared" si="37"/>
        <v>film &amp; video</v>
      </c>
      <c r="R350" t="str">
        <f t="shared" si="38"/>
        <v>documentary</v>
      </c>
      <c r="S350" s="9">
        <f t="shared" si="39"/>
        <v>42237.586990740703</v>
      </c>
      <c r="T350" s="9">
        <f t="shared" si="40"/>
        <v>42207.586990740703</v>
      </c>
      <c r="U350" s="8">
        <f t="shared" si="41"/>
        <v>30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6"/>
        <v>106.63570159857905</v>
      </c>
      <c r="P351">
        <f t="shared" si="35"/>
        <v>71.899281437125751</v>
      </c>
      <c r="Q351" t="str">
        <f t="shared" si="37"/>
        <v>film &amp; video</v>
      </c>
      <c r="R351" t="str">
        <f t="shared" si="38"/>
        <v>documentary</v>
      </c>
      <c r="S351" s="9">
        <f t="shared" si="39"/>
        <v>42790.498935185198</v>
      </c>
      <c r="T351" s="9">
        <f t="shared" si="40"/>
        <v>42760.498935185198</v>
      </c>
      <c r="U351" s="8">
        <f t="shared" si="41"/>
        <v>30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6"/>
        <v>114.75999999999999</v>
      </c>
      <c r="P352">
        <f t="shared" si="35"/>
        <v>129.81900452488688</v>
      </c>
      <c r="Q352" t="str">
        <f t="shared" si="37"/>
        <v>film &amp; video</v>
      </c>
      <c r="R352" t="str">
        <f t="shared" si="38"/>
        <v>documentary</v>
      </c>
      <c r="S352" s="9">
        <f t="shared" si="39"/>
        <v>42624.165972222203</v>
      </c>
      <c r="T352" s="9">
        <f t="shared" si="40"/>
        <v>42586.066076388903</v>
      </c>
      <c r="U352" s="8">
        <f t="shared" si="41"/>
        <v>38.099895833300252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6"/>
        <v>127.34117647058822</v>
      </c>
      <c r="P353">
        <f t="shared" si="35"/>
        <v>44.912863070539416</v>
      </c>
      <c r="Q353" t="str">
        <f t="shared" si="37"/>
        <v>film &amp; video</v>
      </c>
      <c r="R353" t="str">
        <f t="shared" si="38"/>
        <v>documentary</v>
      </c>
      <c r="S353" s="9">
        <f t="shared" si="39"/>
        <v>42467.923078703701</v>
      </c>
      <c r="T353" s="9">
        <f t="shared" si="40"/>
        <v>42427.964745370402</v>
      </c>
      <c r="U353" s="8">
        <f t="shared" si="41"/>
        <v>39.958333333299379</v>
      </c>
    </row>
    <row r="354" spans="1:21" ht="4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6"/>
        <v>116.56</v>
      </c>
      <c r="P354">
        <f t="shared" ref="P354:P417" si="42">IF(L354=0, 0,E354/L354)</f>
        <v>40.755244755244753</v>
      </c>
      <c r="Q354" t="str">
        <f t="shared" si="37"/>
        <v>film &amp; video</v>
      </c>
      <c r="R354" t="str">
        <f t="shared" si="38"/>
        <v>documentary</v>
      </c>
      <c r="S354" s="9">
        <f t="shared" si="39"/>
        <v>41920.167453703703</v>
      </c>
      <c r="T354" s="9">
        <f t="shared" si="40"/>
        <v>41890.167453703703</v>
      </c>
      <c r="U354" s="8">
        <f t="shared" si="41"/>
        <v>30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6"/>
        <v>108.61819426615318</v>
      </c>
      <c r="P355">
        <f t="shared" si="42"/>
        <v>103.52394779771615</v>
      </c>
      <c r="Q355" t="str">
        <f t="shared" si="37"/>
        <v>film &amp; video</v>
      </c>
      <c r="R355" t="str">
        <f t="shared" si="38"/>
        <v>documentary</v>
      </c>
      <c r="S355" s="9">
        <f t="shared" si="39"/>
        <v>42327.8335532407</v>
      </c>
      <c r="T355" s="9">
        <f t="shared" si="40"/>
        <v>42297.791886574101</v>
      </c>
      <c r="U355" s="8">
        <f t="shared" si="41"/>
        <v>30.041666666598758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6"/>
        <v>103.94285714285714</v>
      </c>
      <c r="P356">
        <f t="shared" si="42"/>
        <v>125.44827586206897</v>
      </c>
      <c r="Q356" t="str">
        <f t="shared" si="37"/>
        <v>film &amp; video</v>
      </c>
      <c r="R356" t="str">
        <f t="shared" si="38"/>
        <v>documentary</v>
      </c>
      <c r="S356" s="9">
        <f t="shared" si="39"/>
        <v>42468.786122685196</v>
      </c>
      <c r="T356" s="9">
        <f t="shared" si="40"/>
        <v>42438.827789351897</v>
      </c>
      <c r="U356" s="8">
        <f t="shared" si="41"/>
        <v>29.958333333299379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6"/>
        <v>116.25714285714285</v>
      </c>
      <c r="P357">
        <f t="shared" si="42"/>
        <v>246.60606060606059</v>
      </c>
      <c r="Q357" t="str">
        <f t="shared" si="37"/>
        <v>film &amp; video</v>
      </c>
      <c r="R357" t="str">
        <f t="shared" si="38"/>
        <v>documentary</v>
      </c>
      <c r="S357" s="9">
        <f t="shared" si="39"/>
        <v>41974.3355787037</v>
      </c>
      <c r="T357" s="9">
        <f t="shared" si="40"/>
        <v>41943.293912036999</v>
      </c>
      <c r="U357" s="8">
        <f t="shared" si="41"/>
        <v>31.041666666700621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6"/>
        <v>102.69239999999999</v>
      </c>
      <c r="P358">
        <f t="shared" si="42"/>
        <v>79.401340206185566</v>
      </c>
      <c r="Q358" t="str">
        <f t="shared" si="37"/>
        <v>film &amp; video</v>
      </c>
      <c r="R358" t="str">
        <f t="shared" si="38"/>
        <v>documentary</v>
      </c>
      <c r="S358" s="9">
        <f t="shared" si="39"/>
        <v>42445.761493055601</v>
      </c>
      <c r="T358" s="9">
        <f t="shared" si="40"/>
        <v>42415.8031597222</v>
      </c>
      <c r="U358" s="8">
        <f t="shared" si="41"/>
        <v>29.958333333401242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6"/>
        <v>174</v>
      </c>
      <c r="P359">
        <f t="shared" si="42"/>
        <v>86.138613861386133</v>
      </c>
      <c r="Q359" t="str">
        <f t="shared" si="37"/>
        <v>film &amp; video</v>
      </c>
      <c r="R359" t="str">
        <f t="shared" si="38"/>
        <v>documentary</v>
      </c>
      <c r="S359" s="9">
        <f t="shared" si="39"/>
        <v>42118.222187500003</v>
      </c>
      <c r="T359" s="9">
        <f t="shared" si="40"/>
        <v>42078.222187500003</v>
      </c>
      <c r="U359" s="8">
        <f t="shared" si="41"/>
        <v>40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6"/>
        <v>103.08800000000001</v>
      </c>
      <c r="P360">
        <f t="shared" si="42"/>
        <v>193.04868913857678</v>
      </c>
      <c r="Q360" t="str">
        <f t="shared" si="37"/>
        <v>film &amp; video</v>
      </c>
      <c r="R360" t="str">
        <f t="shared" si="38"/>
        <v>documentary</v>
      </c>
      <c r="S360" s="9">
        <f t="shared" si="39"/>
        <v>42536.625</v>
      </c>
      <c r="T360" s="9">
        <f t="shared" si="40"/>
        <v>42507.860196759299</v>
      </c>
      <c r="U360" s="8">
        <f t="shared" si="41"/>
        <v>28.76480324070144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6"/>
        <v>104.85537190082646</v>
      </c>
      <c r="P361">
        <f t="shared" si="42"/>
        <v>84.023178807947019</v>
      </c>
      <c r="Q361" t="str">
        <f t="shared" si="37"/>
        <v>film &amp; video</v>
      </c>
      <c r="R361" t="str">
        <f t="shared" si="38"/>
        <v>documentary</v>
      </c>
      <c r="S361" s="9">
        <f t="shared" si="39"/>
        <v>41957.216666666704</v>
      </c>
      <c r="T361" s="9">
        <f t="shared" si="40"/>
        <v>41935.070486111101</v>
      </c>
      <c r="U361" s="8">
        <f t="shared" si="41"/>
        <v>22.146180555602768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6"/>
        <v>101.375</v>
      </c>
      <c r="P362">
        <f t="shared" si="42"/>
        <v>139.82758620689654</v>
      </c>
      <c r="Q362" t="str">
        <f t="shared" si="37"/>
        <v>film &amp; video</v>
      </c>
      <c r="R362" t="str">
        <f t="shared" si="38"/>
        <v>documentary</v>
      </c>
      <c r="S362" s="9">
        <f t="shared" si="39"/>
        <v>42208.132638888899</v>
      </c>
      <c r="T362" s="9">
        <f t="shared" si="40"/>
        <v>42163.897916666698</v>
      </c>
      <c r="U362" s="8">
        <f t="shared" si="41"/>
        <v>44.234722222201526</v>
      </c>
    </row>
    <row r="363" spans="1:21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6"/>
        <v>111.07699999999998</v>
      </c>
      <c r="P363">
        <f t="shared" si="42"/>
        <v>109.82189265536722</v>
      </c>
      <c r="Q363" t="str">
        <f t="shared" si="37"/>
        <v>film &amp; video</v>
      </c>
      <c r="R363" t="str">
        <f t="shared" si="38"/>
        <v>documentary</v>
      </c>
      <c r="S363" s="9">
        <f t="shared" si="39"/>
        <v>41966.042893518497</v>
      </c>
      <c r="T363" s="9">
        <f t="shared" si="40"/>
        <v>41936.001226851797</v>
      </c>
      <c r="U363" s="8">
        <f t="shared" si="41"/>
        <v>30.041666666700621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6"/>
        <v>124.15933781686496</v>
      </c>
      <c r="P364">
        <f t="shared" si="42"/>
        <v>139.53488372093022</v>
      </c>
      <c r="Q364" t="str">
        <f t="shared" si="37"/>
        <v>film &amp; video</v>
      </c>
      <c r="R364" t="str">
        <f t="shared" si="38"/>
        <v>documentary</v>
      </c>
      <c r="S364" s="9">
        <f t="shared" si="39"/>
        <v>41859</v>
      </c>
      <c r="T364" s="9">
        <f t="shared" si="40"/>
        <v>41837.210543981499</v>
      </c>
      <c r="U364" s="8">
        <f t="shared" si="41"/>
        <v>21.789456018501369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6"/>
        <v>101.33333333333334</v>
      </c>
      <c r="P365">
        <f t="shared" si="42"/>
        <v>347.84615384615387</v>
      </c>
      <c r="Q365" t="str">
        <f t="shared" si="37"/>
        <v>film &amp; video</v>
      </c>
      <c r="R365" t="str">
        <f t="shared" si="38"/>
        <v>documentary</v>
      </c>
      <c r="S365" s="9">
        <f t="shared" si="39"/>
        <v>40300.806944444397</v>
      </c>
      <c r="T365" s="9">
        <f t="shared" si="40"/>
        <v>40255.744629629597</v>
      </c>
      <c r="U365" s="8">
        <f t="shared" si="41"/>
        <v>45.062314814800629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6"/>
        <v>110.16142857142856</v>
      </c>
      <c r="P366">
        <f t="shared" si="42"/>
        <v>68.24159292035398</v>
      </c>
      <c r="Q366" t="str">
        <f t="shared" si="37"/>
        <v>film &amp; video</v>
      </c>
      <c r="R366" t="str">
        <f t="shared" si="38"/>
        <v>documentary</v>
      </c>
      <c r="S366" s="9">
        <f t="shared" si="39"/>
        <v>41811.165972222203</v>
      </c>
      <c r="T366" s="9">
        <f t="shared" si="40"/>
        <v>41780.859629629602</v>
      </c>
      <c r="U366" s="8">
        <f t="shared" si="41"/>
        <v>30.30634259260114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6"/>
        <v>103.97333333333334</v>
      </c>
      <c r="P367">
        <f t="shared" si="42"/>
        <v>239.93846153846152</v>
      </c>
      <c r="Q367" t="str">
        <f t="shared" si="37"/>
        <v>film &amp; video</v>
      </c>
      <c r="R367" t="str">
        <f t="shared" si="38"/>
        <v>documentary</v>
      </c>
      <c r="S367" s="9">
        <f t="shared" si="39"/>
        <v>41698.606469907398</v>
      </c>
      <c r="T367" s="9">
        <f t="shared" si="40"/>
        <v>41668.606469907398</v>
      </c>
      <c r="U367" s="8">
        <f t="shared" si="41"/>
        <v>30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6"/>
        <v>101.31578947368421</v>
      </c>
      <c r="P368">
        <f t="shared" si="42"/>
        <v>287.31343283582089</v>
      </c>
      <c r="Q368" t="str">
        <f t="shared" si="37"/>
        <v>film &amp; video</v>
      </c>
      <c r="R368" t="str">
        <f t="shared" si="38"/>
        <v>documentary</v>
      </c>
      <c r="S368" s="9">
        <f t="shared" si="39"/>
        <v>41049.793032407397</v>
      </c>
      <c r="T368" s="9">
        <f t="shared" si="40"/>
        <v>41019.793032407397</v>
      </c>
      <c r="U368" s="8">
        <f t="shared" si="41"/>
        <v>30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6"/>
        <v>103.3501</v>
      </c>
      <c r="P369">
        <f t="shared" si="42"/>
        <v>86.84882352941176</v>
      </c>
      <c r="Q369" t="str">
        <f t="shared" si="37"/>
        <v>film &amp; video</v>
      </c>
      <c r="R369" t="str">
        <f t="shared" si="38"/>
        <v>documentary</v>
      </c>
      <c r="S369" s="9">
        <f t="shared" si="39"/>
        <v>41395.207638888904</v>
      </c>
      <c r="T369" s="9">
        <f t="shared" si="40"/>
        <v>41355.577291666697</v>
      </c>
      <c r="U369" s="8">
        <f t="shared" si="41"/>
        <v>39.630347222206183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6"/>
        <v>104.11200000000001</v>
      </c>
      <c r="P370">
        <f t="shared" si="42"/>
        <v>81.84905660377359</v>
      </c>
      <c r="Q370" t="str">
        <f t="shared" si="37"/>
        <v>film &amp; video</v>
      </c>
      <c r="R370" t="str">
        <f t="shared" si="38"/>
        <v>documentary</v>
      </c>
      <c r="S370" s="9">
        <f t="shared" si="39"/>
        <v>42078.563912037003</v>
      </c>
      <c r="T370" s="9">
        <f t="shared" si="40"/>
        <v>42043.605578703697</v>
      </c>
      <c r="U370" s="8">
        <f t="shared" si="41"/>
        <v>34.958333333306655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6"/>
        <v>110.15569230769231</v>
      </c>
      <c r="P371">
        <f t="shared" si="42"/>
        <v>42.874970059880241</v>
      </c>
      <c r="Q371" t="str">
        <f t="shared" si="37"/>
        <v>film &amp; video</v>
      </c>
      <c r="R371" t="str">
        <f t="shared" si="38"/>
        <v>documentary</v>
      </c>
      <c r="S371" s="9">
        <f t="shared" si="39"/>
        <v>40923.551724536999</v>
      </c>
      <c r="T371" s="9">
        <f t="shared" si="40"/>
        <v>40893.551724536999</v>
      </c>
      <c r="U371" s="8">
        <f t="shared" si="41"/>
        <v>30</v>
      </c>
    </row>
    <row r="372" spans="1:21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6"/>
        <v>122.02</v>
      </c>
      <c r="P372">
        <f t="shared" si="42"/>
        <v>709.41860465116281</v>
      </c>
      <c r="Q372" t="str">
        <f t="shared" si="37"/>
        <v>film &amp; video</v>
      </c>
      <c r="R372" t="str">
        <f t="shared" si="38"/>
        <v>documentary</v>
      </c>
      <c r="S372" s="9">
        <f t="shared" si="39"/>
        <v>42741.795138888898</v>
      </c>
      <c r="T372" s="9">
        <f t="shared" si="40"/>
        <v>42711.795138888898</v>
      </c>
      <c r="U372" s="8">
        <f t="shared" si="41"/>
        <v>30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6"/>
        <v>114.16866666666667</v>
      </c>
      <c r="P373">
        <f t="shared" si="42"/>
        <v>161.25517890772127</v>
      </c>
      <c r="Q373" t="str">
        <f t="shared" si="37"/>
        <v>film &amp; video</v>
      </c>
      <c r="R373" t="str">
        <f t="shared" si="38"/>
        <v>documentary</v>
      </c>
      <c r="S373" s="9">
        <f t="shared" si="39"/>
        <v>41306.767812500002</v>
      </c>
      <c r="T373" s="9">
        <f t="shared" si="40"/>
        <v>41261.767812500002</v>
      </c>
      <c r="U373" s="8">
        <f t="shared" si="41"/>
        <v>45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6"/>
        <v>125.33333333333334</v>
      </c>
      <c r="P374">
        <f t="shared" si="42"/>
        <v>41.777777777777779</v>
      </c>
      <c r="Q374" t="str">
        <f t="shared" si="37"/>
        <v>film &amp; video</v>
      </c>
      <c r="R374" t="str">
        <f t="shared" si="38"/>
        <v>documentary</v>
      </c>
      <c r="S374" s="9">
        <f t="shared" si="39"/>
        <v>42465.666666666701</v>
      </c>
      <c r="T374" s="9">
        <f t="shared" si="40"/>
        <v>42425.576898148203</v>
      </c>
      <c r="U374" s="8">
        <f t="shared" si="41"/>
        <v>40.089768518497294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6"/>
        <v>106.66666666666667</v>
      </c>
      <c r="P375">
        <f t="shared" si="42"/>
        <v>89.887640449438209</v>
      </c>
      <c r="Q375" t="str">
        <f t="shared" si="37"/>
        <v>film &amp; video</v>
      </c>
      <c r="R375" t="str">
        <f t="shared" si="38"/>
        <v>documentary</v>
      </c>
      <c r="S375" s="9">
        <f t="shared" si="39"/>
        <v>41108.912013888897</v>
      </c>
      <c r="T375" s="9">
        <f t="shared" si="40"/>
        <v>41078.912013888897</v>
      </c>
      <c r="U375" s="8">
        <f t="shared" si="41"/>
        <v>30</v>
      </c>
    </row>
    <row r="376" spans="1:21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6"/>
        <v>130.65</v>
      </c>
      <c r="P376">
        <f t="shared" si="42"/>
        <v>45.051724137931032</v>
      </c>
      <c r="Q376" t="str">
        <f t="shared" si="37"/>
        <v>film &amp; video</v>
      </c>
      <c r="R376" t="str">
        <f t="shared" si="38"/>
        <v>documentary</v>
      </c>
      <c r="S376" s="9">
        <f t="shared" si="39"/>
        <v>40802.889247685198</v>
      </c>
      <c r="T376" s="9">
        <f t="shared" si="40"/>
        <v>40757.889247685198</v>
      </c>
      <c r="U376" s="8">
        <f t="shared" si="41"/>
        <v>45</v>
      </c>
    </row>
    <row r="377" spans="1:21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6"/>
        <v>120</v>
      </c>
      <c r="P377">
        <f t="shared" si="42"/>
        <v>42.857142857142854</v>
      </c>
      <c r="Q377" t="str">
        <f t="shared" si="37"/>
        <v>film &amp; video</v>
      </c>
      <c r="R377" t="str">
        <f t="shared" si="38"/>
        <v>documentary</v>
      </c>
      <c r="S377" s="9">
        <f t="shared" si="39"/>
        <v>41699.720833333296</v>
      </c>
      <c r="T377" s="9">
        <f t="shared" si="40"/>
        <v>41657.985081018502</v>
      </c>
      <c r="U377" s="8">
        <f t="shared" si="41"/>
        <v>41.735752314794809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6"/>
        <v>105.9591836734694</v>
      </c>
      <c r="P378">
        <f t="shared" si="42"/>
        <v>54.083333333333336</v>
      </c>
      <c r="Q378" t="str">
        <f t="shared" si="37"/>
        <v>film &amp; video</v>
      </c>
      <c r="R378" t="str">
        <f t="shared" si="38"/>
        <v>documentary</v>
      </c>
      <c r="S378" s="9">
        <f t="shared" si="39"/>
        <v>42607.452731481499</v>
      </c>
      <c r="T378" s="9">
        <f t="shared" si="40"/>
        <v>42576.452731481499</v>
      </c>
      <c r="U378" s="8">
        <f t="shared" si="41"/>
        <v>31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6"/>
        <v>114.39999999999999</v>
      </c>
      <c r="P379">
        <f t="shared" si="42"/>
        <v>103.21804511278195</v>
      </c>
      <c r="Q379" t="str">
        <f t="shared" si="37"/>
        <v>film &amp; video</v>
      </c>
      <c r="R379" t="str">
        <f t="shared" si="38"/>
        <v>documentary</v>
      </c>
      <c r="S379" s="9">
        <f t="shared" si="39"/>
        <v>42322.292361111096</v>
      </c>
      <c r="T379" s="9">
        <f t="shared" si="40"/>
        <v>42292.250787037003</v>
      </c>
      <c r="U379" s="8">
        <f t="shared" si="41"/>
        <v>30.04157407409366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6"/>
        <v>111.76666666666665</v>
      </c>
      <c r="P380">
        <f t="shared" si="42"/>
        <v>40.397590361445786</v>
      </c>
      <c r="Q380" t="str">
        <f t="shared" si="37"/>
        <v>film &amp; video</v>
      </c>
      <c r="R380" t="str">
        <f t="shared" si="38"/>
        <v>documentary</v>
      </c>
      <c r="S380" s="9">
        <f t="shared" si="39"/>
        <v>42394.994444444397</v>
      </c>
      <c r="T380" s="9">
        <f t="shared" si="40"/>
        <v>42370.571851851899</v>
      </c>
      <c r="U380" s="8">
        <f t="shared" si="41"/>
        <v>24.422592592498404</v>
      </c>
    </row>
    <row r="381" spans="1:21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6"/>
        <v>116.08000000000001</v>
      </c>
      <c r="P381">
        <f t="shared" si="42"/>
        <v>116.85906040268456</v>
      </c>
      <c r="Q381" t="str">
        <f t="shared" si="37"/>
        <v>film &amp; video</v>
      </c>
      <c r="R381" t="str">
        <f t="shared" si="38"/>
        <v>documentary</v>
      </c>
      <c r="S381" s="9">
        <f t="shared" si="39"/>
        <v>41032.688333333303</v>
      </c>
      <c r="T381" s="9">
        <f t="shared" si="40"/>
        <v>40987.688333333303</v>
      </c>
      <c r="U381" s="8">
        <f t="shared" si="41"/>
        <v>45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6"/>
        <v>141.5</v>
      </c>
      <c r="P382">
        <f t="shared" si="42"/>
        <v>115.51020408163265</v>
      </c>
      <c r="Q382" t="str">
        <f t="shared" si="37"/>
        <v>film &amp; video</v>
      </c>
      <c r="R382" t="str">
        <f t="shared" si="38"/>
        <v>documentary</v>
      </c>
      <c r="S382" s="9">
        <f t="shared" si="39"/>
        <v>42392.719814814802</v>
      </c>
      <c r="T382" s="9">
        <f t="shared" si="40"/>
        <v>42367.719814814802</v>
      </c>
      <c r="U382" s="8">
        <f t="shared" si="41"/>
        <v>25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6"/>
        <v>104.72999999999999</v>
      </c>
      <c r="P383">
        <f t="shared" si="42"/>
        <v>104.31274900398407</v>
      </c>
      <c r="Q383" t="str">
        <f t="shared" si="37"/>
        <v>film &amp; video</v>
      </c>
      <c r="R383" t="str">
        <f t="shared" si="38"/>
        <v>documentary</v>
      </c>
      <c r="S383" s="9">
        <f t="shared" si="39"/>
        <v>41120.208333333299</v>
      </c>
      <c r="T383" s="9">
        <f t="shared" si="40"/>
        <v>41085.698113425897</v>
      </c>
      <c r="U383" s="8">
        <f t="shared" si="41"/>
        <v>34.510219907402643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6"/>
        <v>255.83333333333331</v>
      </c>
      <c r="P384">
        <f t="shared" si="42"/>
        <v>69.772727272727266</v>
      </c>
      <c r="Q384" t="str">
        <f t="shared" si="37"/>
        <v>film &amp; video</v>
      </c>
      <c r="R384" t="str">
        <f t="shared" si="38"/>
        <v>documentary</v>
      </c>
      <c r="S384" s="9">
        <f t="shared" si="39"/>
        <v>41158.709490740701</v>
      </c>
      <c r="T384" s="9">
        <f t="shared" si="40"/>
        <v>41144.709490740701</v>
      </c>
      <c r="U384" s="8">
        <f t="shared" si="41"/>
        <v>14</v>
      </c>
    </row>
    <row r="385" spans="1:21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6"/>
        <v>206.70670670670671</v>
      </c>
      <c r="P385">
        <f t="shared" si="42"/>
        <v>43.020833333333336</v>
      </c>
      <c r="Q385" t="str">
        <f t="shared" si="37"/>
        <v>film &amp; video</v>
      </c>
      <c r="R385" t="str">
        <f t="shared" si="38"/>
        <v>documentary</v>
      </c>
      <c r="S385" s="9">
        <f t="shared" si="39"/>
        <v>41778.117581018501</v>
      </c>
      <c r="T385" s="9">
        <f t="shared" si="40"/>
        <v>41755.117581018501</v>
      </c>
      <c r="U385" s="8">
        <f t="shared" si="41"/>
        <v>23</v>
      </c>
    </row>
    <row r="386" spans="1:21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6"/>
        <v>112.105</v>
      </c>
      <c r="P386">
        <f t="shared" si="42"/>
        <v>58.540469973890339</v>
      </c>
      <c r="Q386" t="str">
        <f t="shared" si="37"/>
        <v>film &amp; video</v>
      </c>
      <c r="R386" t="str">
        <f t="shared" si="38"/>
        <v>documentary</v>
      </c>
      <c r="S386" s="9">
        <f t="shared" si="39"/>
        <v>42010.7817939815</v>
      </c>
      <c r="T386" s="9">
        <f t="shared" si="40"/>
        <v>41980.7817939815</v>
      </c>
      <c r="U386" s="8">
        <f t="shared" si="41"/>
        <v>30</v>
      </c>
    </row>
    <row r="387" spans="1:21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43">E387/D387*100</f>
        <v>105.982</v>
      </c>
      <c r="P387">
        <f t="shared" si="42"/>
        <v>111.79535864978902</v>
      </c>
      <c r="Q387" t="str">
        <f t="shared" ref="Q387:Q450" si="44">LEFT(N387,_xlfn.NUMBERVALUE(FIND("/",N387)-1))</f>
        <v>film &amp; video</v>
      </c>
      <c r="R387" t="str">
        <f t="shared" ref="R387:R450" si="45">RIGHT(N387,LEN(N387)-LEN(Q387)-1)</f>
        <v>documentary</v>
      </c>
      <c r="S387" s="9">
        <f t="shared" ref="S387:S450" si="46">_xlfn.NUMBERVALUE((((I387/60)/60)/24)+DATE(1970,1,1))</f>
        <v>41964.6261689815</v>
      </c>
      <c r="T387" s="9">
        <f t="shared" ref="T387:T450" si="47">_xlfn.NUMBERVALUE((((J387/60)/60)/24)+DATE(1970,1,1))</f>
        <v>41934.584502314799</v>
      </c>
      <c r="U387" s="8">
        <f t="shared" ref="U387:U450" si="48">S387-T387</f>
        <v>30.041666666700621</v>
      </c>
    </row>
    <row r="388" spans="1:21" ht="4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43"/>
        <v>100.16666666666667</v>
      </c>
      <c r="P388">
        <f t="shared" si="42"/>
        <v>46.230769230769234</v>
      </c>
      <c r="Q388" t="str">
        <f t="shared" si="44"/>
        <v>film &amp; video</v>
      </c>
      <c r="R388" t="str">
        <f t="shared" si="45"/>
        <v>documentary</v>
      </c>
      <c r="S388" s="9">
        <f t="shared" si="46"/>
        <v>42226.951284722199</v>
      </c>
      <c r="T388" s="9">
        <f t="shared" si="47"/>
        <v>42211.951284722199</v>
      </c>
      <c r="U388" s="8">
        <f t="shared" si="48"/>
        <v>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43"/>
        <v>213.98947368421051</v>
      </c>
      <c r="P389">
        <f t="shared" si="42"/>
        <v>144.69039145907473</v>
      </c>
      <c r="Q389" t="str">
        <f t="shared" si="44"/>
        <v>film &amp; video</v>
      </c>
      <c r="R389" t="str">
        <f t="shared" si="45"/>
        <v>documentary</v>
      </c>
      <c r="S389" s="9">
        <f t="shared" si="46"/>
        <v>42231.25</v>
      </c>
      <c r="T389" s="9">
        <f t="shared" si="47"/>
        <v>42200.676597222198</v>
      </c>
      <c r="U389" s="8">
        <f t="shared" si="48"/>
        <v>30.573402777801675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43"/>
        <v>126.16000000000001</v>
      </c>
      <c r="P390">
        <f t="shared" si="42"/>
        <v>88.845070422535215</v>
      </c>
      <c r="Q390" t="str">
        <f t="shared" si="44"/>
        <v>film &amp; video</v>
      </c>
      <c r="R390" t="str">
        <f t="shared" si="45"/>
        <v>documentary</v>
      </c>
      <c r="S390" s="9">
        <f t="shared" si="46"/>
        <v>42579.076157407399</v>
      </c>
      <c r="T390" s="9">
        <f t="shared" si="47"/>
        <v>42549.076157407399</v>
      </c>
      <c r="U390" s="8">
        <f t="shared" si="48"/>
        <v>30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43"/>
        <v>181.53547058823528</v>
      </c>
      <c r="P391">
        <f t="shared" si="42"/>
        <v>81.75107284768211</v>
      </c>
      <c r="Q391" t="str">
        <f t="shared" si="44"/>
        <v>film &amp; video</v>
      </c>
      <c r="R391" t="str">
        <f t="shared" si="45"/>
        <v>documentary</v>
      </c>
      <c r="S391" s="9">
        <f t="shared" si="46"/>
        <v>41705.957638888904</v>
      </c>
      <c r="T391" s="9">
        <f t="shared" si="47"/>
        <v>41674.063078703701</v>
      </c>
      <c r="U391" s="8">
        <f t="shared" si="48"/>
        <v>31.894560185202863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43"/>
        <v>100</v>
      </c>
      <c r="P392">
        <f t="shared" si="42"/>
        <v>71.428571428571431</v>
      </c>
      <c r="Q392" t="str">
        <f t="shared" si="44"/>
        <v>film &amp; video</v>
      </c>
      <c r="R392" t="str">
        <f t="shared" si="45"/>
        <v>documentary</v>
      </c>
      <c r="S392" s="9">
        <f t="shared" si="46"/>
        <v>42132.036712963003</v>
      </c>
      <c r="T392" s="9">
        <f t="shared" si="47"/>
        <v>42112.036712963003</v>
      </c>
      <c r="U392" s="8">
        <f t="shared" si="48"/>
        <v>20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43"/>
        <v>100.61</v>
      </c>
      <c r="P393">
        <f t="shared" si="42"/>
        <v>104.25906735751295</v>
      </c>
      <c r="Q393" t="str">
        <f t="shared" si="44"/>
        <v>film &amp; video</v>
      </c>
      <c r="R393" t="str">
        <f t="shared" si="45"/>
        <v>documentary</v>
      </c>
      <c r="S393" s="9">
        <f t="shared" si="46"/>
        <v>40895.040972222203</v>
      </c>
      <c r="T393" s="9">
        <f t="shared" si="47"/>
        <v>40865.042256944398</v>
      </c>
      <c r="U393" s="8">
        <f t="shared" si="48"/>
        <v>29.998715277804877</v>
      </c>
    </row>
    <row r="394" spans="1:21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43"/>
        <v>100.9027027027027</v>
      </c>
      <c r="P394">
        <f t="shared" si="42"/>
        <v>90.616504854368927</v>
      </c>
      <c r="Q394" t="str">
        <f t="shared" si="44"/>
        <v>film &amp; video</v>
      </c>
      <c r="R394" t="str">
        <f t="shared" si="45"/>
        <v>documentary</v>
      </c>
      <c r="S394" s="9">
        <f t="shared" si="46"/>
        <v>40794.125</v>
      </c>
      <c r="T394" s="9">
        <f t="shared" si="47"/>
        <v>40763.717256944401</v>
      </c>
      <c r="U394" s="8">
        <f t="shared" si="48"/>
        <v>30.407743055598985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43"/>
        <v>110.446</v>
      </c>
      <c r="P395">
        <f t="shared" si="42"/>
        <v>157.33048433048432</v>
      </c>
      <c r="Q395" t="str">
        <f t="shared" si="44"/>
        <v>film &amp; video</v>
      </c>
      <c r="R395" t="str">
        <f t="shared" si="45"/>
        <v>documentary</v>
      </c>
      <c r="S395" s="9">
        <f t="shared" si="46"/>
        <v>41557.708935185197</v>
      </c>
      <c r="T395" s="9">
        <f t="shared" si="47"/>
        <v>41526.708935185197</v>
      </c>
      <c r="U395" s="8">
        <f t="shared" si="48"/>
        <v>31</v>
      </c>
    </row>
    <row r="396" spans="1:21" ht="45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43"/>
        <v>111.8936170212766</v>
      </c>
      <c r="P396">
        <f t="shared" si="42"/>
        <v>105.18</v>
      </c>
      <c r="Q396" t="str">
        <f t="shared" si="44"/>
        <v>film &amp; video</v>
      </c>
      <c r="R396" t="str">
        <f t="shared" si="45"/>
        <v>documentary</v>
      </c>
      <c r="S396" s="9">
        <f t="shared" si="46"/>
        <v>42477.776412036997</v>
      </c>
      <c r="T396" s="9">
        <f t="shared" si="47"/>
        <v>42417.818078703698</v>
      </c>
      <c r="U396" s="8">
        <f t="shared" si="48"/>
        <v>59.958333333299379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43"/>
        <v>108.04450000000001</v>
      </c>
      <c r="P397">
        <f t="shared" si="42"/>
        <v>58.719836956521746</v>
      </c>
      <c r="Q397" t="str">
        <f t="shared" si="44"/>
        <v>film &amp; video</v>
      </c>
      <c r="R397" t="str">
        <f t="shared" si="45"/>
        <v>documentary</v>
      </c>
      <c r="S397" s="9">
        <f t="shared" si="46"/>
        <v>41026.8972222222</v>
      </c>
      <c r="T397" s="9">
        <f t="shared" si="47"/>
        <v>40990.909259259301</v>
      </c>
      <c r="U397" s="8">
        <f t="shared" si="48"/>
        <v>35.987962962899473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43"/>
        <v>106.66666666666667</v>
      </c>
      <c r="P398">
        <f t="shared" si="42"/>
        <v>81.632653061224488</v>
      </c>
      <c r="Q398" t="str">
        <f t="shared" si="44"/>
        <v>film &amp; video</v>
      </c>
      <c r="R398" t="str">
        <f t="shared" si="45"/>
        <v>documentary</v>
      </c>
      <c r="S398" s="9">
        <f t="shared" si="46"/>
        <v>41097.5648842593</v>
      </c>
      <c r="T398" s="9">
        <f t="shared" si="47"/>
        <v>41082.5648842593</v>
      </c>
      <c r="U398" s="8">
        <f t="shared" si="48"/>
        <v>15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43"/>
        <v>103.90027322404372</v>
      </c>
      <c r="P399">
        <f t="shared" si="42"/>
        <v>56.460043668122275</v>
      </c>
      <c r="Q399" t="str">
        <f t="shared" si="44"/>
        <v>film &amp; video</v>
      </c>
      <c r="R399" t="str">
        <f t="shared" si="45"/>
        <v>documentary</v>
      </c>
      <c r="S399" s="9">
        <f t="shared" si="46"/>
        <v>40422.155555555597</v>
      </c>
      <c r="T399" s="9">
        <f t="shared" si="47"/>
        <v>40379.776435185202</v>
      </c>
      <c r="U399" s="8">
        <f t="shared" si="48"/>
        <v>42.379120370394958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43"/>
        <v>125.16000000000001</v>
      </c>
      <c r="P400">
        <f t="shared" si="42"/>
        <v>140.1044776119403</v>
      </c>
      <c r="Q400" t="str">
        <f t="shared" si="44"/>
        <v>film &amp; video</v>
      </c>
      <c r="R400" t="str">
        <f t="shared" si="45"/>
        <v>documentary</v>
      </c>
      <c r="S400" s="9">
        <f t="shared" si="46"/>
        <v>42123.793124999997</v>
      </c>
      <c r="T400" s="9">
        <f t="shared" si="47"/>
        <v>42078.793124999997</v>
      </c>
      <c r="U400" s="8">
        <f t="shared" si="48"/>
        <v>45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43"/>
        <v>106.80499999999999</v>
      </c>
      <c r="P401">
        <f t="shared" si="42"/>
        <v>224.85263157894738</v>
      </c>
      <c r="Q401" t="str">
        <f t="shared" si="44"/>
        <v>film &amp; video</v>
      </c>
      <c r="R401" t="str">
        <f t="shared" si="45"/>
        <v>documentary</v>
      </c>
      <c r="S401" s="9">
        <f t="shared" si="46"/>
        <v>42718.5</v>
      </c>
      <c r="T401" s="9">
        <f t="shared" si="47"/>
        <v>42687.875775462999</v>
      </c>
      <c r="U401" s="8">
        <f t="shared" si="48"/>
        <v>30.624224537001282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43"/>
        <v>112.30249999999999</v>
      </c>
      <c r="P402">
        <f t="shared" si="42"/>
        <v>181.13306451612902</v>
      </c>
      <c r="Q402" t="str">
        <f t="shared" si="44"/>
        <v>film &amp; video</v>
      </c>
      <c r="R402" t="str">
        <f t="shared" si="45"/>
        <v>documentary</v>
      </c>
      <c r="S402" s="9">
        <f t="shared" si="46"/>
        <v>41776.145833333299</v>
      </c>
      <c r="T402" s="9">
        <f t="shared" si="47"/>
        <v>41745.635960648098</v>
      </c>
      <c r="U402" s="8">
        <f t="shared" si="48"/>
        <v>30.509872685201117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43"/>
        <v>103.812</v>
      </c>
      <c r="P403">
        <f t="shared" si="42"/>
        <v>711.04109589041093</v>
      </c>
      <c r="Q403" t="str">
        <f t="shared" si="44"/>
        <v>film &amp; video</v>
      </c>
      <c r="R403" t="str">
        <f t="shared" si="45"/>
        <v>documentary</v>
      </c>
      <c r="S403" s="9">
        <f t="shared" si="46"/>
        <v>40762.842245370397</v>
      </c>
      <c r="T403" s="9">
        <f t="shared" si="47"/>
        <v>40732.842245370397</v>
      </c>
      <c r="U403" s="8">
        <f t="shared" si="48"/>
        <v>30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43"/>
        <v>141.65</v>
      </c>
      <c r="P404">
        <f t="shared" si="42"/>
        <v>65.883720930232556</v>
      </c>
      <c r="Q404" t="str">
        <f t="shared" si="44"/>
        <v>film &amp; video</v>
      </c>
      <c r="R404" t="str">
        <f t="shared" si="45"/>
        <v>documentary</v>
      </c>
      <c r="S404" s="9">
        <f t="shared" si="46"/>
        <v>42313.5812152777</v>
      </c>
      <c r="T404" s="9">
        <f t="shared" si="47"/>
        <v>42292.539548611101</v>
      </c>
      <c r="U404" s="8">
        <f t="shared" si="48"/>
        <v>21.041666666598758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43"/>
        <v>105.25999999999999</v>
      </c>
      <c r="P405">
        <f t="shared" si="42"/>
        <v>75.185714285714283</v>
      </c>
      <c r="Q405" t="str">
        <f t="shared" si="44"/>
        <v>film &amp; video</v>
      </c>
      <c r="R405" t="str">
        <f t="shared" si="45"/>
        <v>documentary</v>
      </c>
      <c r="S405" s="9">
        <f t="shared" si="46"/>
        <v>40765.297222222202</v>
      </c>
      <c r="T405" s="9">
        <f t="shared" si="47"/>
        <v>40718.310659722199</v>
      </c>
      <c r="U405" s="8">
        <f t="shared" si="48"/>
        <v>46.986562500002037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43"/>
        <v>103.09142857142857</v>
      </c>
      <c r="P406">
        <f t="shared" si="42"/>
        <v>133.14391143911439</v>
      </c>
      <c r="Q406" t="str">
        <f t="shared" si="44"/>
        <v>film &amp; video</v>
      </c>
      <c r="R406" t="str">
        <f t="shared" si="45"/>
        <v>documentary</v>
      </c>
      <c r="S406" s="9">
        <f t="shared" si="46"/>
        <v>41675.961111111101</v>
      </c>
      <c r="T406" s="9">
        <f t="shared" si="47"/>
        <v>41646.628032407403</v>
      </c>
      <c r="U406" s="8">
        <f t="shared" si="48"/>
        <v>29.333078703697538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43"/>
        <v>107.65957446808511</v>
      </c>
      <c r="P407">
        <f t="shared" si="42"/>
        <v>55.2</v>
      </c>
      <c r="Q407" t="str">
        <f t="shared" si="44"/>
        <v>film &amp; video</v>
      </c>
      <c r="R407" t="str">
        <f t="shared" si="45"/>
        <v>documentary</v>
      </c>
      <c r="S407" s="9">
        <f t="shared" si="46"/>
        <v>41704.084942129601</v>
      </c>
      <c r="T407" s="9">
        <f t="shared" si="47"/>
        <v>41674.084942129601</v>
      </c>
      <c r="U407" s="8">
        <f t="shared" si="48"/>
        <v>30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43"/>
        <v>107.70464285714286</v>
      </c>
      <c r="P408">
        <f t="shared" si="42"/>
        <v>86.163714285714292</v>
      </c>
      <c r="Q408" t="str">
        <f t="shared" si="44"/>
        <v>film &amp; video</v>
      </c>
      <c r="R408" t="str">
        <f t="shared" si="45"/>
        <v>documentary</v>
      </c>
      <c r="S408" s="9">
        <f t="shared" si="46"/>
        <v>40672.249305555597</v>
      </c>
      <c r="T408" s="9">
        <f t="shared" si="47"/>
        <v>40638.162465277797</v>
      </c>
      <c r="U408" s="8">
        <f t="shared" si="48"/>
        <v>34.086840277799638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43"/>
        <v>101.55000000000001</v>
      </c>
      <c r="P409">
        <f t="shared" si="42"/>
        <v>92.318181818181813</v>
      </c>
      <c r="Q409" t="str">
        <f t="shared" si="44"/>
        <v>film &amp; video</v>
      </c>
      <c r="R409" t="str">
        <f t="shared" si="45"/>
        <v>documentary</v>
      </c>
      <c r="S409" s="9">
        <f t="shared" si="46"/>
        <v>40866.912615740701</v>
      </c>
      <c r="T409" s="9">
        <f t="shared" si="47"/>
        <v>40806.870949074102</v>
      </c>
      <c r="U409" s="8">
        <f t="shared" si="48"/>
        <v>60.041666666598758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43"/>
        <v>101.43766666666667</v>
      </c>
      <c r="P410">
        <f t="shared" si="42"/>
        <v>160.16473684210527</v>
      </c>
      <c r="Q410" t="str">
        <f t="shared" si="44"/>
        <v>film &amp; video</v>
      </c>
      <c r="R410" t="str">
        <f t="shared" si="45"/>
        <v>documentary</v>
      </c>
      <c r="S410" s="9">
        <f t="shared" si="46"/>
        <v>41583.777662036999</v>
      </c>
      <c r="T410" s="9">
        <f t="shared" si="47"/>
        <v>41543.7359953704</v>
      </c>
      <c r="U410" s="8">
        <f t="shared" si="48"/>
        <v>40.041666666598758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43"/>
        <v>136.80000000000001</v>
      </c>
      <c r="P411">
        <f t="shared" si="42"/>
        <v>45.6</v>
      </c>
      <c r="Q411" t="str">
        <f t="shared" si="44"/>
        <v>film &amp; video</v>
      </c>
      <c r="R411" t="str">
        <f t="shared" si="45"/>
        <v>documentary</v>
      </c>
      <c r="S411" s="9">
        <f t="shared" si="46"/>
        <v>42573.862777777802</v>
      </c>
      <c r="T411" s="9">
        <f t="shared" si="47"/>
        <v>42543.862777777802</v>
      </c>
      <c r="U411" s="8">
        <f t="shared" si="48"/>
        <v>30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43"/>
        <v>128.29999999999998</v>
      </c>
      <c r="P412">
        <f t="shared" si="42"/>
        <v>183.28571428571428</v>
      </c>
      <c r="Q412" t="str">
        <f t="shared" si="44"/>
        <v>film &amp; video</v>
      </c>
      <c r="R412" t="str">
        <f t="shared" si="45"/>
        <v>documentary</v>
      </c>
      <c r="S412" s="9">
        <f t="shared" si="46"/>
        <v>42173.981446759302</v>
      </c>
      <c r="T412" s="9">
        <f t="shared" si="47"/>
        <v>42113.981446759302</v>
      </c>
      <c r="U412" s="8">
        <f t="shared" si="48"/>
        <v>60</v>
      </c>
    </row>
    <row r="413" spans="1:21" ht="4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43"/>
        <v>101.05</v>
      </c>
      <c r="P413">
        <f t="shared" si="42"/>
        <v>125.78838174273859</v>
      </c>
      <c r="Q413" t="str">
        <f t="shared" si="44"/>
        <v>film &amp; video</v>
      </c>
      <c r="R413" t="str">
        <f t="shared" si="45"/>
        <v>documentary</v>
      </c>
      <c r="S413" s="9">
        <f t="shared" si="46"/>
        <v>41630.208333333299</v>
      </c>
      <c r="T413" s="9">
        <f t="shared" si="47"/>
        <v>41598.175972222198</v>
      </c>
      <c r="U413" s="8">
        <f t="shared" si="48"/>
        <v>32.032361111101636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43"/>
        <v>126.84</v>
      </c>
      <c r="P414">
        <f t="shared" si="42"/>
        <v>57.654545454545456</v>
      </c>
      <c r="Q414" t="str">
        <f t="shared" si="44"/>
        <v>film &amp; video</v>
      </c>
      <c r="R414" t="str">
        <f t="shared" si="45"/>
        <v>documentary</v>
      </c>
      <c r="S414" s="9">
        <f t="shared" si="46"/>
        <v>41115.742800925902</v>
      </c>
      <c r="T414" s="9">
        <f t="shared" si="47"/>
        <v>41099.742800925902</v>
      </c>
      <c r="U414" s="8">
        <f t="shared" si="48"/>
        <v>16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43"/>
        <v>105.0859375</v>
      </c>
      <c r="P415">
        <f t="shared" si="42"/>
        <v>78.660818713450297</v>
      </c>
      <c r="Q415" t="str">
        <f t="shared" si="44"/>
        <v>film &amp; video</v>
      </c>
      <c r="R415" t="str">
        <f t="shared" si="45"/>
        <v>documentary</v>
      </c>
      <c r="S415" s="9">
        <f t="shared" si="46"/>
        <v>41109.877442129597</v>
      </c>
      <c r="T415" s="9">
        <f t="shared" si="47"/>
        <v>41079.877442129597</v>
      </c>
      <c r="U415" s="8">
        <f t="shared" si="48"/>
        <v>30</v>
      </c>
    </row>
    <row r="416" spans="1:21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43"/>
        <v>102.85405405405406</v>
      </c>
      <c r="P416">
        <f t="shared" si="42"/>
        <v>91.480769230769226</v>
      </c>
      <c r="Q416" t="str">
        <f t="shared" si="44"/>
        <v>film &amp; video</v>
      </c>
      <c r="R416" t="str">
        <f t="shared" si="45"/>
        <v>documentary</v>
      </c>
      <c r="S416" s="9">
        <f t="shared" si="46"/>
        <v>41559.063252314802</v>
      </c>
      <c r="T416" s="9">
        <f t="shared" si="47"/>
        <v>41529.063252314802</v>
      </c>
      <c r="U416" s="8">
        <f t="shared" si="48"/>
        <v>30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43"/>
        <v>102.14714285714285</v>
      </c>
      <c r="P417">
        <f t="shared" si="42"/>
        <v>68.09809523809524</v>
      </c>
      <c r="Q417" t="str">
        <f t="shared" si="44"/>
        <v>film &amp; video</v>
      </c>
      <c r="R417" t="str">
        <f t="shared" si="45"/>
        <v>documentary</v>
      </c>
      <c r="S417" s="9">
        <f t="shared" si="46"/>
        <v>41929.5</v>
      </c>
      <c r="T417" s="9">
        <f t="shared" si="47"/>
        <v>41904.851875</v>
      </c>
      <c r="U417" s="8">
        <f t="shared" si="48"/>
        <v>24.648124999999709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43"/>
        <v>120.21700000000001</v>
      </c>
      <c r="P418">
        <f t="shared" ref="P418:P481" si="49">IF(L418=0, 0,E418/L418)</f>
        <v>48.086800000000004</v>
      </c>
      <c r="Q418" t="str">
        <f t="shared" si="44"/>
        <v>film &amp; video</v>
      </c>
      <c r="R418" t="str">
        <f t="shared" si="45"/>
        <v>documentary</v>
      </c>
      <c r="S418" s="9">
        <f t="shared" si="46"/>
        <v>41678.3961921296</v>
      </c>
      <c r="T418" s="9">
        <f t="shared" si="47"/>
        <v>41648.3961921296</v>
      </c>
      <c r="U418" s="8">
        <f t="shared" si="48"/>
        <v>30</v>
      </c>
    </row>
    <row r="419" spans="1:21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43"/>
        <v>100.24761904761905</v>
      </c>
      <c r="P419">
        <f t="shared" si="49"/>
        <v>202.42307692307693</v>
      </c>
      <c r="Q419" t="str">
        <f t="shared" si="44"/>
        <v>film &amp; video</v>
      </c>
      <c r="R419" t="str">
        <f t="shared" si="45"/>
        <v>documentary</v>
      </c>
      <c r="S419" s="9">
        <f t="shared" si="46"/>
        <v>41372.189583333296</v>
      </c>
      <c r="T419" s="9">
        <f t="shared" si="47"/>
        <v>41360.970601851899</v>
      </c>
      <c r="U419" s="8">
        <f t="shared" si="48"/>
        <v>11.21898148139735</v>
      </c>
    </row>
    <row r="420" spans="1:21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43"/>
        <v>100.63392857142857</v>
      </c>
      <c r="P420">
        <f t="shared" si="49"/>
        <v>216.75</v>
      </c>
      <c r="Q420" t="str">
        <f t="shared" si="44"/>
        <v>film &amp; video</v>
      </c>
      <c r="R420" t="str">
        <f t="shared" si="45"/>
        <v>documentary</v>
      </c>
      <c r="S420" s="9">
        <f t="shared" si="46"/>
        <v>42208.2823726852</v>
      </c>
      <c r="T420" s="9">
        <f t="shared" si="47"/>
        <v>42178.2823726852</v>
      </c>
      <c r="U420" s="8">
        <f t="shared" si="48"/>
        <v>30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43"/>
        <v>100.4375</v>
      </c>
      <c r="P421">
        <f t="shared" si="49"/>
        <v>110.06849315068493</v>
      </c>
      <c r="Q421" t="str">
        <f t="shared" si="44"/>
        <v>film &amp; video</v>
      </c>
      <c r="R421" t="str">
        <f t="shared" si="45"/>
        <v>documentary</v>
      </c>
      <c r="S421" s="9">
        <f t="shared" si="46"/>
        <v>41454.8424421296</v>
      </c>
      <c r="T421" s="9">
        <f t="shared" si="47"/>
        <v>41394.8424421296</v>
      </c>
      <c r="U421" s="8">
        <f t="shared" si="48"/>
        <v>60</v>
      </c>
    </row>
    <row r="422" spans="1:21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43"/>
        <v>0.43939393939393934</v>
      </c>
      <c r="P422">
        <f t="shared" si="49"/>
        <v>4.833333333333333</v>
      </c>
      <c r="Q422" t="str">
        <f t="shared" si="44"/>
        <v>film &amp; video</v>
      </c>
      <c r="R422" t="str">
        <f t="shared" si="45"/>
        <v>animation</v>
      </c>
      <c r="S422" s="9">
        <f t="shared" si="46"/>
        <v>41712.194803240702</v>
      </c>
      <c r="T422" s="9">
        <f t="shared" si="47"/>
        <v>41682.236469907402</v>
      </c>
      <c r="U422" s="8">
        <f t="shared" si="48"/>
        <v>29.958333333299379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43"/>
        <v>2.0066666666666668</v>
      </c>
      <c r="P423">
        <f t="shared" si="49"/>
        <v>50.166666666666664</v>
      </c>
      <c r="Q423" t="str">
        <f t="shared" si="44"/>
        <v>film &amp; video</v>
      </c>
      <c r="R423" t="str">
        <f t="shared" si="45"/>
        <v>animation</v>
      </c>
      <c r="S423" s="9">
        <f t="shared" si="46"/>
        <v>42237.491388888899</v>
      </c>
      <c r="T423" s="9">
        <f t="shared" si="47"/>
        <v>42177.491388888899</v>
      </c>
      <c r="U423" s="8">
        <f t="shared" si="48"/>
        <v>60</v>
      </c>
    </row>
    <row r="424" spans="1:21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43"/>
        <v>1.075</v>
      </c>
      <c r="P424">
        <f t="shared" si="49"/>
        <v>35.833333333333336</v>
      </c>
      <c r="Q424" t="str">
        <f t="shared" si="44"/>
        <v>film &amp; video</v>
      </c>
      <c r="R424" t="str">
        <f t="shared" si="45"/>
        <v>animation</v>
      </c>
      <c r="S424" s="9">
        <f t="shared" si="46"/>
        <v>41893.260381944398</v>
      </c>
      <c r="T424" s="9">
        <f t="shared" si="47"/>
        <v>41863.260381944398</v>
      </c>
      <c r="U424" s="8">
        <f t="shared" si="48"/>
        <v>30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43"/>
        <v>0.76500000000000001</v>
      </c>
      <c r="P425">
        <f t="shared" si="49"/>
        <v>11.76923076923077</v>
      </c>
      <c r="Q425" t="str">
        <f t="shared" si="44"/>
        <v>film &amp; video</v>
      </c>
      <c r="R425" t="str">
        <f t="shared" si="45"/>
        <v>animation</v>
      </c>
      <c r="S425" s="9">
        <f t="shared" si="46"/>
        <v>41430.926273148201</v>
      </c>
      <c r="T425" s="9">
        <f t="shared" si="47"/>
        <v>41400.926273148201</v>
      </c>
      <c r="U425" s="8">
        <f t="shared" si="48"/>
        <v>30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43"/>
        <v>6.7966666666666677</v>
      </c>
      <c r="P426">
        <f t="shared" si="49"/>
        <v>40.78</v>
      </c>
      <c r="Q426" t="str">
        <f t="shared" si="44"/>
        <v>film &amp; video</v>
      </c>
      <c r="R426" t="str">
        <f t="shared" si="45"/>
        <v>animation</v>
      </c>
      <c r="S426" s="9">
        <f t="shared" si="46"/>
        <v>40994.334479166697</v>
      </c>
      <c r="T426" s="9">
        <f t="shared" si="47"/>
        <v>40934.376145833303</v>
      </c>
      <c r="U426" s="8">
        <f t="shared" si="48"/>
        <v>59.958333333393966</v>
      </c>
    </row>
    <row r="427" spans="1:21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43"/>
        <v>1.2E-2</v>
      </c>
      <c r="P427">
        <f t="shared" si="49"/>
        <v>3</v>
      </c>
      <c r="Q427" t="str">
        <f t="shared" si="44"/>
        <v>film &amp; video</v>
      </c>
      <c r="R427" t="str">
        <f t="shared" si="45"/>
        <v>animation</v>
      </c>
      <c r="S427" s="9">
        <f t="shared" si="46"/>
        <v>42335.902824074103</v>
      </c>
      <c r="T427" s="9">
        <f t="shared" si="47"/>
        <v>42275.861157407402</v>
      </c>
      <c r="U427" s="8">
        <f t="shared" si="48"/>
        <v>60.041666666700621</v>
      </c>
    </row>
    <row r="428" spans="1:21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43"/>
        <v>1.3299999999999998</v>
      </c>
      <c r="P428">
        <f t="shared" si="49"/>
        <v>16.625</v>
      </c>
      <c r="Q428" t="str">
        <f t="shared" si="44"/>
        <v>film &amp; video</v>
      </c>
      <c r="R428" t="str">
        <f t="shared" si="45"/>
        <v>animation</v>
      </c>
      <c r="S428" s="9">
        <f t="shared" si="46"/>
        <v>42430.711967592499</v>
      </c>
      <c r="T428" s="9">
        <f t="shared" si="47"/>
        <v>42400.711967592499</v>
      </c>
      <c r="U428" s="8">
        <f t="shared" si="48"/>
        <v>30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43"/>
        <v>0</v>
      </c>
      <c r="P429">
        <f t="shared" si="49"/>
        <v>0</v>
      </c>
      <c r="Q429" t="str">
        <f t="shared" si="44"/>
        <v>film &amp; video</v>
      </c>
      <c r="R429" t="str">
        <f t="shared" si="45"/>
        <v>animation</v>
      </c>
      <c r="S429" s="9">
        <f t="shared" si="46"/>
        <v>42299.790972222203</v>
      </c>
      <c r="T429" s="9">
        <f t="shared" si="47"/>
        <v>42285.909027777801</v>
      </c>
      <c r="U429" s="8">
        <f t="shared" si="48"/>
        <v>13.881944444401597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43"/>
        <v>5.6333333333333329</v>
      </c>
      <c r="P430">
        <f t="shared" si="49"/>
        <v>52</v>
      </c>
      <c r="Q430" t="str">
        <f t="shared" si="44"/>
        <v>film &amp; video</v>
      </c>
      <c r="R430" t="str">
        <f t="shared" si="45"/>
        <v>animation</v>
      </c>
      <c r="S430" s="9">
        <f t="shared" si="46"/>
        <v>41806.916666666701</v>
      </c>
      <c r="T430" s="9">
        <f t="shared" si="47"/>
        <v>41778.766724537003</v>
      </c>
      <c r="U430" s="8">
        <f t="shared" si="48"/>
        <v>28.149942129697592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43"/>
        <v>0</v>
      </c>
      <c r="P431">
        <f t="shared" si="49"/>
        <v>0</v>
      </c>
      <c r="Q431" t="str">
        <f t="shared" si="44"/>
        <v>film &amp; video</v>
      </c>
      <c r="R431" t="str">
        <f t="shared" si="45"/>
        <v>animation</v>
      </c>
      <c r="S431" s="9">
        <f t="shared" si="46"/>
        <v>40144.207638888904</v>
      </c>
      <c r="T431" s="9">
        <f t="shared" si="47"/>
        <v>40070.901412036997</v>
      </c>
      <c r="U431" s="8">
        <f t="shared" si="48"/>
        <v>73.306226851906104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43"/>
        <v>2.4</v>
      </c>
      <c r="P432">
        <f t="shared" si="49"/>
        <v>4.8</v>
      </c>
      <c r="Q432" t="str">
        <f t="shared" si="44"/>
        <v>film &amp; video</v>
      </c>
      <c r="R432" t="str">
        <f t="shared" si="45"/>
        <v>animation</v>
      </c>
      <c r="S432" s="9">
        <f t="shared" si="46"/>
        <v>41528.1072569444</v>
      </c>
      <c r="T432" s="9">
        <f t="shared" si="47"/>
        <v>41513.1072569444</v>
      </c>
      <c r="U432" s="8">
        <f t="shared" si="48"/>
        <v>15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43"/>
        <v>13.833333333333334</v>
      </c>
      <c r="P433">
        <f t="shared" si="49"/>
        <v>51.875</v>
      </c>
      <c r="Q433" t="str">
        <f t="shared" si="44"/>
        <v>film &amp; video</v>
      </c>
      <c r="R433" t="str">
        <f t="shared" si="45"/>
        <v>animation</v>
      </c>
      <c r="S433" s="9">
        <f t="shared" si="46"/>
        <v>42556.871331018498</v>
      </c>
      <c r="T433" s="9">
        <f t="shared" si="47"/>
        <v>42526.871331018498</v>
      </c>
      <c r="U433" s="8">
        <f t="shared" si="48"/>
        <v>30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43"/>
        <v>9.5</v>
      </c>
      <c r="P434">
        <f t="shared" si="49"/>
        <v>71.25</v>
      </c>
      <c r="Q434" t="str">
        <f t="shared" si="44"/>
        <v>film &amp; video</v>
      </c>
      <c r="R434" t="str">
        <f t="shared" si="45"/>
        <v>animation</v>
      </c>
      <c r="S434" s="9">
        <f t="shared" si="46"/>
        <v>42298.726631944402</v>
      </c>
      <c r="T434" s="9">
        <f t="shared" si="47"/>
        <v>42238.726631944402</v>
      </c>
      <c r="U434" s="8">
        <f t="shared" si="48"/>
        <v>60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43"/>
        <v>0</v>
      </c>
      <c r="P435">
        <f t="shared" si="49"/>
        <v>0</v>
      </c>
      <c r="Q435" t="str">
        <f t="shared" si="44"/>
        <v>film &amp; video</v>
      </c>
      <c r="R435" t="str">
        <f t="shared" si="45"/>
        <v>animation</v>
      </c>
      <c r="S435" s="9">
        <f t="shared" si="46"/>
        <v>42288.629884259302</v>
      </c>
      <c r="T435" s="9">
        <f t="shared" si="47"/>
        <v>42228.629884259302</v>
      </c>
      <c r="U435" s="8">
        <f t="shared" si="48"/>
        <v>60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43"/>
        <v>5</v>
      </c>
      <c r="P436">
        <f t="shared" si="49"/>
        <v>62.5</v>
      </c>
      <c r="Q436" t="str">
        <f t="shared" si="44"/>
        <v>film &amp; video</v>
      </c>
      <c r="R436" t="str">
        <f t="shared" si="45"/>
        <v>animation</v>
      </c>
      <c r="S436" s="9">
        <f t="shared" si="46"/>
        <v>41609.876180555599</v>
      </c>
      <c r="T436" s="9">
        <f t="shared" si="47"/>
        <v>41576.834513888898</v>
      </c>
      <c r="U436" s="8">
        <f t="shared" si="48"/>
        <v>33.041666666700621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43"/>
        <v>2.7272727272727275E-3</v>
      </c>
      <c r="P437">
        <f t="shared" si="49"/>
        <v>1</v>
      </c>
      <c r="Q437" t="str">
        <f t="shared" si="44"/>
        <v>film &amp; video</v>
      </c>
      <c r="R437" t="str">
        <f t="shared" si="45"/>
        <v>animation</v>
      </c>
      <c r="S437" s="9">
        <f t="shared" si="46"/>
        <v>41530.747453703698</v>
      </c>
      <c r="T437" s="9">
        <f t="shared" si="47"/>
        <v>41500.747453703698</v>
      </c>
      <c r="U437" s="8">
        <f t="shared" si="48"/>
        <v>30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43"/>
        <v>0</v>
      </c>
      <c r="P438">
        <f t="shared" si="49"/>
        <v>0</v>
      </c>
      <c r="Q438" t="str">
        <f t="shared" si="44"/>
        <v>film &amp; video</v>
      </c>
      <c r="R438" t="str">
        <f t="shared" si="45"/>
        <v>animation</v>
      </c>
      <c r="S438" s="9">
        <f t="shared" si="46"/>
        <v>41486.362418981502</v>
      </c>
      <c r="T438" s="9">
        <f t="shared" si="47"/>
        <v>41456.362418981502</v>
      </c>
      <c r="U438" s="8">
        <f t="shared" si="48"/>
        <v>30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43"/>
        <v>0</v>
      </c>
      <c r="P439">
        <f t="shared" si="49"/>
        <v>0</v>
      </c>
      <c r="Q439" t="str">
        <f t="shared" si="44"/>
        <v>film &amp; video</v>
      </c>
      <c r="R439" t="str">
        <f t="shared" si="45"/>
        <v>animation</v>
      </c>
      <c r="S439" s="9">
        <f t="shared" si="46"/>
        <v>42651.318587962996</v>
      </c>
      <c r="T439" s="9">
        <f t="shared" si="47"/>
        <v>42591.318587962996</v>
      </c>
      <c r="U439" s="8">
        <f t="shared" si="48"/>
        <v>60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43"/>
        <v>9.379999999999999</v>
      </c>
      <c r="P440">
        <f t="shared" si="49"/>
        <v>170.54545454545453</v>
      </c>
      <c r="Q440" t="str">
        <f t="shared" si="44"/>
        <v>film &amp; video</v>
      </c>
      <c r="R440" t="str">
        <f t="shared" si="45"/>
        <v>animation</v>
      </c>
      <c r="S440" s="9">
        <f t="shared" si="46"/>
        <v>42326.3027546296</v>
      </c>
      <c r="T440" s="9">
        <f t="shared" si="47"/>
        <v>42296.261087963001</v>
      </c>
      <c r="U440" s="8">
        <f t="shared" si="48"/>
        <v>30.041666666598758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43"/>
        <v>0</v>
      </c>
      <c r="P441">
        <f t="shared" si="49"/>
        <v>0</v>
      </c>
      <c r="Q441" t="str">
        <f t="shared" si="44"/>
        <v>film &amp; video</v>
      </c>
      <c r="R441" t="str">
        <f t="shared" si="45"/>
        <v>animation</v>
      </c>
      <c r="S441" s="9">
        <f t="shared" si="46"/>
        <v>41929.761782407397</v>
      </c>
      <c r="T441" s="9">
        <f t="shared" si="47"/>
        <v>41919.761782407397</v>
      </c>
      <c r="U441" s="8">
        <f t="shared" si="48"/>
        <v>10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43"/>
        <v>0.1</v>
      </c>
      <c r="P442">
        <f t="shared" si="49"/>
        <v>5</v>
      </c>
      <c r="Q442" t="str">
        <f t="shared" si="44"/>
        <v>film &amp; video</v>
      </c>
      <c r="R442" t="str">
        <f t="shared" si="45"/>
        <v>animation</v>
      </c>
      <c r="S442" s="9">
        <f t="shared" si="46"/>
        <v>42453.943900462997</v>
      </c>
      <c r="T442" s="9">
        <f t="shared" si="47"/>
        <v>42423.985567129603</v>
      </c>
      <c r="U442" s="8">
        <f t="shared" si="48"/>
        <v>29.958333333393966</v>
      </c>
    </row>
    <row r="443" spans="1:21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43"/>
        <v>0</v>
      </c>
      <c r="P443">
        <f t="shared" si="49"/>
        <v>0</v>
      </c>
      <c r="Q443" t="str">
        <f t="shared" si="44"/>
        <v>film &amp; video</v>
      </c>
      <c r="R443" t="str">
        <f t="shared" si="45"/>
        <v>animation</v>
      </c>
      <c r="S443" s="9">
        <f t="shared" si="46"/>
        <v>41580.793935185196</v>
      </c>
      <c r="T443" s="9">
        <f t="shared" si="47"/>
        <v>41550.793935185196</v>
      </c>
      <c r="U443" s="8">
        <f t="shared" si="48"/>
        <v>30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43"/>
        <v>39.358823529411765</v>
      </c>
      <c r="P444">
        <f t="shared" si="49"/>
        <v>393.58823529411762</v>
      </c>
      <c r="Q444" t="str">
        <f t="shared" si="44"/>
        <v>film &amp; video</v>
      </c>
      <c r="R444" t="str">
        <f t="shared" si="45"/>
        <v>animation</v>
      </c>
      <c r="S444" s="9">
        <f t="shared" si="46"/>
        <v>42054.8886921296</v>
      </c>
      <c r="T444" s="9">
        <f t="shared" si="47"/>
        <v>42024.8886921296</v>
      </c>
      <c r="U444" s="8">
        <f t="shared" si="48"/>
        <v>30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43"/>
        <v>0.1</v>
      </c>
      <c r="P445">
        <f t="shared" si="49"/>
        <v>5</v>
      </c>
      <c r="Q445" t="str">
        <f t="shared" si="44"/>
        <v>film &amp; video</v>
      </c>
      <c r="R445" t="str">
        <f t="shared" si="45"/>
        <v>animation</v>
      </c>
      <c r="S445" s="9">
        <f t="shared" si="46"/>
        <v>41680.015057870398</v>
      </c>
      <c r="T445" s="9">
        <f t="shared" si="47"/>
        <v>41650.015057870398</v>
      </c>
      <c r="U445" s="8">
        <f t="shared" si="48"/>
        <v>30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43"/>
        <v>5</v>
      </c>
      <c r="P446">
        <f t="shared" si="49"/>
        <v>50</v>
      </c>
      <c r="Q446" t="str">
        <f t="shared" si="44"/>
        <v>film &amp; video</v>
      </c>
      <c r="R446" t="str">
        <f t="shared" si="45"/>
        <v>animation</v>
      </c>
      <c r="S446" s="9">
        <f t="shared" si="46"/>
        <v>40954.906956018502</v>
      </c>
      <c r="T446" s="9">
        <f t="shared" si="47"/>
        <v>40894.906956018502</v>
      </c>
      <c r="U446" s="8">
        <f t="shared" si="48"/>
        <v>60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43"/>
        <v>3.3333333333333335E-3</v>
      </c>
      <c r="P447">
        <f t="shared" si="49"/>
        <v>1</v>
      </c>
      <c r="Q447" t="str">
        <f t="shared" si="44"/>
        <v>film &amp; video</v>
      </c>
      <c r="R447" t="str">
        <f t="shared" si="45"/>
        <v>animation</v>
      </c>
      <c r="S447" s="9">
        <f t="shared" si="46"/>
        <v>42145.335358796299</v>
      </c>
      <c r="T447" s="9">
        <f t="shared" si="47"/>
        <v>42130.335358796299</v>
      </c>
      <c r="U447" s="8">
        <f t="shared" si="48"/>
        <v>15</v>
      </c>
    </row>
    <row r="448" spans="1:21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43"/>
        <v>7.2952380952380951</v>
      </c>
      <c r="P448">
        <f t="shared" si="49"/>
        <v>47.875</v>
      </c>
      <c r="Q448" t="str">
        <f t="shared" si="44"/>
        <v>film &amp; video</v>
      </c>
      <c r="R448" t="str">
        <f t="shared" si="45"/>
        <v>animation</v>
      </c>
      <c r="S448" s="9">
        <f t="shared" si="46"/>
        <v>42067.083564814799</v>
      </c>
      <c r="T448" s="9">
        <f t="shared" si="47"/>
        <v>42037.083564814799</v>
      </c>
      <c r="U448" s="8">
        <f t="shared" si="48"/>
        <v>30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43"/>
        <v>1.6666666666666666E-2</v>
      </c>
      <c r="P449">
        <f t="shared" si="49"/>
        <v>5</v>
      </c>
      <c r="Q449" t="str">
        <f t="shared" si="44"/>
        <v>film &amp; video</v>
      </c>
      <c r="R449" t="str">
        <f t="shared" si="45"/>
        <v>animation</v>
      </c>
      <c r="S449" s="9">
        <f t="shared" si="46"/>
        <v>41356.513460648101</v>
      </c>
      <c r="T449" s="9">
        <f t="shared" si="47"/>
        <v>41331.555127314801</v>
      </c>
      <c r="U449" s="8">
        <f t="shared" si="48"/>
        <v>24.958333333299379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43"/>
        <v>3.2804000000000002</v>
      </c>
      <c r="P450">
        <f t="shared" si="49"/>
        <v>20.502500000000001</v>
      </c>
      <c r="Q450" t="str">
        <f t="shared" si="44"/>
        <v>film &amp; video</v>
      </c>
      <c r="R450" t="str">
        <f t="shared" si="45"/>
        <v>animation</v>
      </c>
      <c r="S450" s="9">
        <f t="shared" si="46"/>
        <v>41773.758043981499</v>
      </c>
      <c r="T450" s="9">
        <f t="shared" si="47"/>
        <v>41753.758043981499</v>
      </c>
      <c r="U450" s="8">
        <f t="shared" si="48"/>
        <v>20</v>
      </c>
    </row>
    <row r="451" spans="1:21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50">E451/D451*100</f>
        <v>2.25</v>
      </c>
      <c r="P451">
        <f t="shared" si="49"/>
        <v>9</v>
      </c>
      <c r="Q451" t="str">
        <f t="shared" ref="Q451:Q514" si="51">LEFT(N451,_xlfn.NUMBERVALUE(FIND("/",N451)-1))</f>
        <v>film &amp; video</v>
      </c>
      <c r="R451" t="str">
        <f t="shared" ref="R451:R514" si="52">RIGHT(N451,LEN(N451)-LEN(Q451)-1)</f>
        <v>animation</v>
      </c>
      <c r="S451" s="9">
        <f t="shared" ref="S451:S514" si="53">_xlfn.NUMBERVALUE((((I451/60)/60)/24)+DATE(1970,1,1))</f>
        <v>41564.568113425899</v>
      </c>
      <c r="T451" s="9">
        <f t="shared" ref="T451:T514" si="54">_xlfn.NUMBERVALUE((((J451/60)/60)/24)+DATE(1970,1,1))</f>
        <v>41534.568113425899</v>
      </c>
      <c r="U451" s="8">
        <f t="shared" ref="U451:U514" si="55">S451-T451</f>
        <v>30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50"/>
        <v>0.79200000000000004</v>
      </c>
      <c r="P452">
        <f t="shared" si="49"/>
        <v>56.571428571428569</v>
      </c>
      <c r="Q452" t="str">
        <f t="shared" si="51"/>
        <v>film &amp; video</v>
      </c>
      <c r="R452" t="str">
        <f t="shared" si="52"/>
        <v>animation</v>
      </c>
      <c r="S452" s="9">
        <f t="shared" si="53"/>
        <v>41684.946759259299</v>
      </c>
      <c r="T452" s="9">
        <f t="shared" si="54"/>
        <v>41654.946759259299</v>
      </c>
      <c r="U452" s="8">
        <f t="shared" si="55"/>
        <v>30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50"/>
        <v>0</v>
      </c>
      <c r="P453">
        <f t="shared" si="49"/>
        <v>0</v>
      </c>
      <c r="Q453" t="str">
        <f t="shared" si="51"/>
        <v>film &amp; video</v>
      </c>
      <c r="R453" t="str">
        <f t="shared" si="52"/>
        <v>animation</v>
      </c>
      <c r="S453" s="9">
        <f t="shared" si="53"/>
        <v>41664.715173611097</v>
      </c>
      <c r="T453" s="9">
        <f t="shared" si="54"/>
        <v>41634.715173611097</v>
      </c>
      <c r="U453" s="8">
        <f t="shared" si="55"/>
        <v>30</v>
      </c>
    </row>
    <row r="454" spans="1:21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50"/>
        <v>64</v>
      </c>
      <c r="P454">
        <f t="shared" si="49"/>
        <v>40</v>
      </c>
      <c r="Q454" t="str">
        <f t="shared" si="51"/>
        <v>film &amp; video</v>
      </c>
      <c r="R454" t="str">
        <f t="shared" si="52"/>
        <v>animation</v>
      </c>
      <c r="S454" s="9">
        <f t="shared" si="53"/>
        <v>42137.703877314802</v>
      </c>
      <c r="T454" s="9">
        <f t="shared" si="54"/>
        <v>42107.703877314802</v>
      </c>
      <c r="U454" s="8">
        <f t="shared" si="55"/>
        <v>30</v>
      </c>
    </row>
    <row r="455" spans="1:21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50"/>
        <v>2.7404479578392621E-2</v>
      </c>
      <c r="P455">
        <f t="shared" si="49"/>
        <v>13</v>
      </c>
      <c r="Q455" t="str">
        <f t="shared" si="51"/>
        <v>film &amp; video</v>
      </c>
      <c r="R455" t="str">
        <f t="shared" si="52"/>
        <v>animation</v>
      </c>
      <c r="S455" s="9">
        <f t="shared" si="53"/>
        <v>42054.824988425898</v>
      </c>
      <c r="T455" s="9">
        <f t="shared" si="54"/>
        <v>42038.824988425898</v>
      </c>
      <c r="U455" s="8">
        <f t="shared" si="55"/>
        <v>16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50"/>
        <v>0.82000000000000006</v>
      </c>
      <c r="P456">
        <f t="shared" si="49"/>
        <v>16.399999999999999</v>
      </c>
      <c r="Q456" t="str">
        <f t="shared" si="51"/>
        <v>film &amp; video</v>
      </c>
      <c r="R456" t="str">
        <f t="shared" si="52"/>
        <v>animation</v>
      </c>
      <c r="S456" s="9">
        <f t="shared" si="53"/>
        <v>41969.551388888904</v>
      </c>
      <c r="T456" s="9">
        <f t="shared" si="54"/>
        <v>41938.717256944401</v>
      </c>
      <c r="U456" s="8">
        <f t="shared" si="55"/>
        <v>30.834131944502587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50"/>
        <v>6.9230769230769221E-2</v>
      </c>
      <c r="P457">
        <f t="shared" si="49"/>
        <v>22.5</v>
      </c>
      <c r="Q457" t="str">
        <f t="shared" si="51"/>
        <v>film &amp; video</v>
      </c>
      <c r="R457" t="str">
        <f t="shared" si="52"/>
        <v>animation</v>
      </c>
      <c r="S457" s="9">
        <f t="shared" si="53"/>
        <v>41016.021527777797</v>
      </c>
      <c r="T457" s="9">
        <f t="shared" si="54"/>
        <v>40971.002569444398</v>
      </c>
      <c r="U457" s="8">
        <f t="shared" si="55"/>
        <v>45.018958333399496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50"/>
        <v>0.68631863186318631</v>
      </c>
      <c r="P458">
        <f t="shared" si="49"/>
        <v>20.333333333333332</v>
      </c>
      <c r="Q458" t="str">
        <f t="shared" si="51"/>
        <v>film &amp; video</v>
      </c>
      <c r="R458" t="str">
        <f t="shared" si="52"/>
        <v>animation</v>
      </c>
      <c r="S458" s="9">
        <f t="shared" si="53"/>
        <v>41569.165972222203</v>
      </c>
      <c r="T458" s="9">
        <f t="shared" si="54"/>
        <v>41547.6944560185</v>
      </c>
      <c r="U458" s="8">
        <f t="shared" si="55"/>
        <v>21.471516203702777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50"/>
        <v>0</v>
      </c>
      <c r="P459">
        <f t="shared" si="49"/>
        <v>0</v>
      </c>
      <c r="Q459" t="str">
        <f t="shared" si="51"/>
        <v>film &amp; video</v>
      </c>
      <c r="R459" t="str">
        <f t="shared" si="52"/>
        <v>animation</v>
      </c>
      <c r="S459" s="9">
        <f t="shared" si="53"/>
        <v>41867.767500000002</v>
      </c>
      <c r="T459" s="9">
        <f t="shared" si="54"/>
        <v>41837.767500000002</v>
      </c>
      <c r="U459" s="8">
        <f t="shared" si="55"/>
        <v>30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50"/>
        <v>8.2100000000000009</v>
      </c>
      <c r="P460">
        <f t="shared" si="49"/>
        <v>16.755102040816325</v>
      </c>
      <c r="Q460" t="str">
        <f t="shared" si="51"/>
        <v>film &amp; video</v>
      </c>
      <c r="R460" t="str">
        <f t="shared" si="52"/>
        <v>animation</v>
      </c>
      <c r="S460" s="9">
        <f t="shared" si="53"/>
        <v>41408.699768518498</v>
      </c>
      <c r="T460" s="9">
        <f t="shared" si="54"/>
        <v>41378.699768518498</v>
      </c>
      <c r="U460" s="8">
        <f t="shared" si="55"/>
        <v>30</v>
      </c>
    </row>
    <row r="461" spans="1:21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50"/>
        <v>6.4102564102564097E-2</v>
      </c>
      <c r="P461">
        <f t="shared" si="49"/>
        <v>25</v>
      </c>
      <c r="Q461" t="str">
        <f t="shared" si="51"/>
        <v>film &amp; video</v>
      </c>
      <c r="R461" t="str">
        <f t="shared" si="52"/>
        <v>animation</v>
      </c>
      <c r="S461" s="9">
        <f t="shared" si="53"/>
        <v>40860.682025463</v>
      </c>
      <c r="T461" s="9">
        <f t="shared" si="54"/>
        <v>40800.6403587963</v>
      </c>
      <c r="U461" s="8">
        <f t="shared" si="55"/>
        <v>60.041666666700621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50"/>
        <v>0.29411764705882354</v>
      </c>
      <c r="P462">
        <f t="shared" si="49"/>
        <v>12.5</v>
      </c>
      <c r="Q462" t="str">
        <f t="shared" si="51"/>
        <v>film &amp; video</v>
      </c>
      <c r="R462" t="str">
        <f t="shared" si="52"/>
        <v>animation</v>
      </c>
      <c r="S462" s="9">
        <f t="shared" si="53"/>
        <v>41791.166666666701</v>
      </c>
      <c r="T462" s="9">
        <f t="shared" si="54"/>
        <v>41759.542534722197</v>
      </c>
      <c r="U462" s="8">
        <f t="shared" si="55"/>
        <v>31.624131944503461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50"/>
        <v>0</v>
      </c>
      <c r="P463">
        <f t="shared" si="49"/>
        <v>0</v>
      </c>
      <c r="Q463" t="str">
        <f t="shared" si="51"/>
        <v>film &amp; video</v>
      </c>
      <c r="R463" t="str">
        <f t="shared" si="52"/>
        <v>animation</v>
      </c>
      <c r="S463" s="9">
        <f t="shared" si="53"/>
        <v>41427.8468402777</v>
      </c>
      <c r="T463" s="9">
        <f t="shared" si="54"/>
        <v>41407.8468402777</v>
      </c>
      <c r="U463" s="8">
        <f t="shared" si="55"/>
        <v>20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50"/>
        <v>0</v>
      </c>
      <c r="P464">
        <f t="shared" si="49"/>
        <v>0</v>
      </c>
      <c r="Q464" t="str">
        <f t="shared" si="51"/>
        <v>film &amp; video</v>
      </c>
      <c r="R464" t="str">
        <f t="shared" si="52"/>
        <v>animation</v>
      </c>
      <c r="S464" s="9">
        <f t="shared" si="53"/>
        <v>40765.126631944397</v>
      </c>
      <c r="T464" s="9">
        <f t="shared" si="54"/>
        <v>40705.126631944397</v>
      </c>
      <c r="U464" s="8">
        <f t="shared" si="55"/>
        <v>60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50"/>
        <v>2.2727272727272729</v>
      </c>
      <c r="P465">
        <f t="shared" si="49"/>
        <v>113.63636363636364</v>
      </c>
      <c r="Q465" t="str">
        <f t="shared" si="51"/>
        <v>film &amp; video</v>
      </c>
      <c r="R465" t="str">
        <f t="shared" si="52"/>
        <v>animation</v>
      </c>
      <c r="S465" s="9">
        <f t="shared" si="53"/>
        <v>40810.710104166697</v>
      </c>
      <c r="T465" s="9">
        <f t="shared" si="54"/>
        <v>40750.710104166697</v>
      </c>
      <c r="U465" s="8">
        <f t="shared" si="55"/>
        <v>60</v>
      </c>
    </row>
    <row r="466" spans="1:21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50"/>
        <v>9.9009900990099015E-2</v>
      </c>
      <c r="P466">
        <f t="shared" si="49"/>
        <v>1</v>
      </c>
      <c r="Q466" t="str">
        <f t="shared" si="51"/>
        <v>film &amp; video</v>
      </c>
      <c r="R466" t="str">
        <f t="shared" si="52"/>
        <v>animation</v>
      </c>
      <c r="S466" s="9">
        <f t="shared" si="53"/>
        <v>42508.848784722199</v>
      </c>
      <c r="T466" s="9">
        <f t="shared" si="54"/>
        <v>42488.848784722199</v>
      </c>
      <c r="U466" s="8">
        <f t="shared" si="55"/>
        <v>20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50"/>
        <v>26.953125</v>
      </c>
      <c r="P467">
        <f t="shared" si="49"/>
        <v>17.25</v>
      </c>
      <c r="Q467" t="str">
        <f t="shared" si="51"/>
        <v>film &amp; video</v>
      </c>
      <c r="R467" t="str">
        <f t="shared" si="52"/>
        <v>animation</v>
      </c>
      <c r="S467" s="9">
        <f t="shared" si="53"/>
        <v>41817.120069444398</v>
      </c>
      <c r="T467" s="9">
        <f t="shared" si="54"/>
        <v>41801.120069444398</v>
      </c>
      <c r="U467" s="8">
        <f t="shared" si="55"/>
        <v>16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50"/>
        <v>0.76</v>
      </c>
      <c r="P468">
        <f t="shared" si="49"/>
        <v>15.2</v>
      </c>
      <c r="Q468" t="str">
        <f t="shared" si="51"/>
        <v>film &amp; video</v>
      </c>
      <c r="R468" t="str">
        <f t="shared" si="52"/>
        <v>animation</v>
      </c>
      <c r="S468" s="9">
        <f t="shared" si="53"/>
        <v>41159.942870370403</v>
      </c>
      <c r="T468" s="9">
        <f t="shared" si="54"/>
        <v>41129.942870370403</v>
      </c>
      <c r="U468" s="8">
        <f t="shared" si="55"/>
        <v>30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50"/>
        <v>21.574999999999999</v>
      </c>
      <c r="P469">
        <f t="shared" si="49"/>
        <v>110.64102564102564</v>
      </c>
      <c r="Q469" t="str">
        <f t="shared" si="51"/>
        <v>film &amp; video</v>
      </c>
      <c r="R469" t="str">
        <f t="shared" si="52"/>
        <v>animation</v>
      </c>
      <c r="S469" s="9">
        <f t="shared" si="53"/>
        <v>41180.679791666698</v>
      </c>
      <c r="T469" s="9">
        <f t="shared" si="54"/>
        <v>41135.679791666698</v>
      </c>
      <c r="U469" s="8">
        <f t="shared" si="55"/>
        <v>45</v>
      </c>
    </row>
    <row r="470" spans="1:21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50"/>
        <v>0</v>
      </c>
      <c r="P470">
        <f t="shared" si="49"/>
        <v>0</v>
      </c>
      <c r="Q470" t="str">
        <f t="shared" si="51"/>
        <v>film &amp; video</v>
      </c>
      <c r="R470" t="str">
        <f t="shared" si="52"/>
        <v>animation</v>
      </c>
      <c r="S470" s="9">
        <f t="shared" si="53"/>
        <v>41101.160474536999</v>
      </c>
      <c r="T470" s="9">
        <f t="shared" si="54"/>
        <v>41041.167627314797</v>
      </c>
      <c r="U470" s="8">
        <f t="shared" si="55"/>
        <v>59.992847222201817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50"/>
        <v>0</v>
      </c>
      <c r="P471">
        <f t="shared" si="49"/>
        <v>0</v>
      </c>
      <c r="Q471" t="str">
        <f t="shared" si="51"/>
        <v>film &amp; video</v>
      </c>
      <c r="R471" t="str">
        <f t="shared" si="52"/>
        <v>animation</v>
      </c>
      <c r="S471" s="9">
        <f t="shared" si="53"/>
        <v>41887.989861111098</v>
      </c>
      <c r="T471" s="9">
        <f t="shared" si="54"/>
        <v>41827.989861111098</v>
      </c>
      <c r="U471" s="8">
        <f t="shared" si="55"/>
        <v>60</v>
      </c>
    </row>
    <row r="472" spans="1:21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50"/>
        <v>1.02</v>
      </c>
      <c r="P472">
        <f t="shared" si="49"/>
        <v>25.5</v>
      </c>
      <c r="Q472" t="str">
        <f t="shared" si="51"/>
        <v>film &amp; video</v>
      </c>
      <c r="R472" t="str">
        <f t="shared" si="52"/>
        <v>animation</v>
      </c>
      <c r="S472" s="9">
        <f t="shared" si="53"/>
        <v>41655.166666666701</v>
      </c>
      <c r="T472" s="9">
        <f t="shared" si="54"/>
        <v>41605.167696759301</v>
      </c>
      <c r="U472" s="8">
        <f t="shared" si="55"/>
        <v>49.998969907399442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50"/>
        <v>11.892727272727273</v>
      </c>
      <c r="P473">
        <f t="shared" si="49"/>
        <v>38.476470588235294</v>
      </c>
      <c r="Q473" t="str">
        <f t="shared" si="51"/>
        <v>film &amp; video</v>
      </c>
      <c r="R473" t="str">
        <f t="shared" si="52"/>
        <v>animation</v>
      </c>
      <c r="S473" s="9">
        <f t="shared" si="53"/>
        <v>41748.680312500001</v>
      </c>
      <c r="T473" s="9">
        <f t="shared" si="54"/>
        <v>41703.721979166701</v>
      </c>
      <c r="U473" s="8">
        <f t="shared" si="55"/>
        <v>44.958333333299379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50"/>
        <v>17.625</v>
      </c>
      <c r="P474">
        <f t="shared" si="49"/>
        <v>28.2</v>
      </c>
      <c r="Q474" t="str">
        <f t="shared" si="51"/>
        <v>film &amp; video</v>
      </c>
      <c r="R474" t="str">
        <f t="shared" si="52"/>
        <v>animation</v>
      </c>
      <c r="S474" s="9">
        <f t="shared" si="53"/>
        <v>41874.922662037003</v>
      </c>
      <c r="T474" s="9">
        <f t="shared" si="54"/>
        <v>41844.922662037003</v>
      </c>
      <c r="U474" s="8">
        <f t="shared" si="55"/>
        <v>30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50"/>
        <v>2.87</v>
      </c>
      <c r="P475">
        <f t="shared" si="49"/>
        <v>61.5</v>
      </c>
      <c r="Q475" t="str">
        <f t="shared" si="51"/>
        <v>film &amp; video</v>
      </c>
      <c r="R475" t="str">
        <f t="shared" si="52"/>
        <v>animation</v>
      </c>
      <c r="S475" s="9">
        <f t="shared" si="53"/>
        <v>41899.698136574101</v>
      </c>
      <c r="T475" s="9">
        <f t="shared" si="54"/>
        <v>41869.698136574101</v>
      </c>
      <c r="U475" s="8">
        <f t="shared" si="55"/>
        <v>30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50"/>
        <v>3.0303030303030304E-2</v>
      </c>
      <c r="P476">
        <f t="shared" si="49"/>
        <v>1</v>
      </c>
      <c r="Q476" t="str">
        <f t="shared" si="51"/>
        <v>film &amp; video</v>
      </c>
      <c r="R476" t="str">
        <f t="shared" si="52"/>
        <v>animation</v>
      </c>
      <c r="S476" s="9">
        <f t="shared" si="53"/>
        <v>42783.329039351898</v>
      </c>
      <c r="T476" s="9">
        <f t="shared" si="54"/>
        <v>42753.329039351898</v>
      </c>
      <c r="U476" s="8">
        <f t="shared" si="55"/>
        <v>30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50"/>
        <v>0</v>
      </c>
      <c r="P477">
        <f t="shared" si="49"/>
        <v>0</v>
      </c>
      <c r="Q477" t="str">
        <f t="shared" si="51"/>
        <v>film &amp; video</v>
      </c>
      <c r="R477" t="str">
        <f t="shared" si="52"/>
        <v>animation</v>
      </c>
      <c r="S477" s="9">
        <f t="shared" si="53"/>
        <v>42130.086145833302</v>
      </c>
      <c r="T477" s="9">
        <f t="shared" si="54"/>
        <v>42100.086145833302</v>
      </c>
      <c r="U477" s="8">
        <f t="shared" si="55"/>
        <v>30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50"/>
        <v>2.230268181818182</v>
      </c>
      <c r="P478">
        <f t="shared" si="49"/>
        <v>39.569274193548388</v>
      </c>
      <c r="Q478" t="str">
        <f t="shared" si="51"/>
        <v>film &amp; video</v>
      </c>
      <c r="R478" t="str">
        <f t="shared" si="52"/>
        <v>animation</v>
      </c>
      <c r="S478" s="9">
        <f t="shared" si="53"/>
        <v>41793.165972222203</v>
      </c>
      <c r="T478" s="9">
        <f t="shared" si="54"/>
        <v>41757.975011574097</v>
      </c>
      <c r="U478" s="8">
        <f t="shared" si="55"/>
        <v>35.190960648105829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50"/>
        <v>0</v>
      </c>
      <c r="P479">
        <f t="shared" si="49"/>
        <v>0</v>
      </c>
      <c r="Q479" t="str">
        <f t="shared" si="51"/>
        <v>film &amp; video</v>
      </c>
      <c r="R479" t="str">
        <f t="shared" si="52"/>
        <v>animation</v>
      </c>
      <c r="S479" s="9">
        <f t="shared" si="53"/>
        <v>41047.834884259297</v>
      </c>
      <c r="T479" s="9">
        <f t="shared" si="54"/>
        <v>40987.834884259297</v>
      </c>
      <c r="U479" s="8">
        <f t="shared" si="55"/>
        <v>60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50"/>
        <v>0</v>
      </c>
      <c r="P480">
        <f t="shared" si="49"/>
        <v>0</v>
      </c>
      <c r="Q480" t="str">
        <f t="shared" si="51"/>
        <v>film &amp; video</v>
      </c>
      <c r="R480" t="str">
        <f t="shared" si="52"/>
        <v>animation</v>
      </c>
      <c r="S480" s="9">
        <f t="shared" si="53"/>
        <v>42095.869317129604</v>
      </c>
      <c r="T480" s="9">
        <f t="shared" si="54"/>
        <v>42065.910983796297</v>
      </c>
      <c r="U480" s="8">
        <f t="shared" si="55"/>
        <v>29.958333333306655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50"/>
        <v>32.56</v>
      </c>
      <c r="P481">
        <f t="shared" si="49"/>
        <v>88.8</v>
      </c>
      <c r="Q481" t="str">
        <f t="shared" si="51"/>
        <v>film &amp; video</v>
      </c>
      <c r="R481" t="str">
        <f t="shared" si="52"/>
        <v>animation</v>
      </c>
      <c r="S481" s="9">
        <f t="shared" si="53"/>
        <v>41964.449479166702</v>
      </c>
      <c r="T481" s="9">
        <f t="shared" si="54"/>
        <v>41904.407812500001</v>
      </c>
      <c r="U481" s="8">
        <f t="shared" si="55"/>
        <v>60.041666666700621</v>
      </c>
    </row>
    <row r="482" spans="1:21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50"/>
        <v>19.41</v>
      </c>
      <c r="P482">
        <f t="shared" ref="P482:P545" si="56">IF(L482=0, 0,E482/L482)</f>
        <v>55.457142857142856</v>
      </c>
      <c r="Q482" t="str">
        <f t="shared" si="51"/>
        <v>film &amp; video</v>
      </c>
      <c r="R482" t="str">
        <f t="shared" si="52"/>
        <v>animation</v>
      </c>
      <c r="S482" s="9">
        <f t="shared" si="53"/>
        <v>41495.500173611101</v>
      </c>
      <c r="T482" s="9">
        <f t="shared" si="54"/>
        <v>41465.500173611101</v>
      </c>
      <c r="U482" s="8">
        <f t="shared" si="55"/>
        <v>30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50"/>
        <v>6.1</v>
      </c>
      <c r="P483">
        <f t="shared" si="56"/>
        <v>87.142857142857139</v>
      </c>
      <c r="Q483" t="str">
        <f t="shared" si="51"/>
        <v>film &amp; video</v>
      </c>
      <c r="R483" t="str">
        <f t="shared" si="52"/>
        <v>animation</v>
      </c>
      <c r="S483" s="9">
        <f t="shared" si="53"/>
        <v>41192.6723263889</v>
      </c>
      <c r="T483" s="9">
        <f t="shared" si="54"/>
        <v>41162.6723263889</v>
      </c>
      <c r="U483" s="8">
        <f t="shared" si="55"/>
        <v>30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50"/>
        <v>0.1</v>
      </c>
      <c r="P484">
        <f t="shared" si="56"/>
        <v>10</v>
      </c>
      <c r="Q484" t="str">
        <f t="shared" si="51"/>
        <v>film &amp; video</v>
      </c>
      <c r="R484" t="str">
        <f t="shared" si="52"/>
        <v>animation</v>
      </c>
      <c r="S484" s="9">
        <f t="shared" si="53"/>
        <v>42474.6069444444</v>
      </c>
      <c r="T484" s="9">
        <f t="shared" si="54"/>
        <v>42447.896874999999</v>
      </c>
      <c r="U484" s="8">
        <f t="shared" si="55"/>
        <v>26.710069444401597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50"/>
        <v>50.2</v>
      </c>
      <c r="P485">
        <f t="shared" si="56"/>
        <v>51.224489795918366</v>
      </c>
      <c r="Q485" t="str">
        <f t="shared" si="51"/>
        <v>film &amp; video</v>
      </c>
      <c r="R485" t="str">
        <f t="shared" si="52"/>
        <v>animation</v>
      </c>
      <c r="S485" s="9">
        <f t="shared" si="53"/>
        <v>41303.197592592602</v>
      </c>
      <c r="T485" s="9">
        <f t="shared" si="54"/>
        <v>41243.197592592602</v>
      </c>
      <c r="U485" s="8">
        <f t="shared" si="55"/>
        <v>60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50"/>
        <v>0.18625</v>
      </c>
      <c r="P486">
        <f t="shared" si="56"/>
        <v>13.545454545454545</v>
      </c>
      <c r="Q486" t="str">
        <f t="shared" si="51"/>
        <v>film &amp; video</v>
      </c>
      <c r="R486" t="str">
        <f t="shared" si="52"/>
        <v>animation</v>
      </c>
      <c r="S486" s="9">
        <f t="shared" si="53"/>
        <v>42313.981157407397</v>
      </c>
      <c r="T486" s="9">
        <f t="shared" si="54"/>
        <v>42272.939490740697</v>
      </c>
      <c r="U486" s="8">
        <f t="shared" si="55"/>
        <v>41.041666666700621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50"/>
        <v>21.906971229845084</v>
      </c>
      <c r="P487">
        <f t="shared" si="56"/>
        <v>66.520080000000007</v>
      </c>
      <c r="Q487" t="str">
        <f t="shared" si="51"/>
        <v>film &amp; video</v>
      </c>
      <c r="R487" t="str">
        <f t="shared" si="52"/>
        <v>animation</v>
      </c>
      <c r="S487" s="9">
        <f t="shared" si="53"/>
        <v>41411.505775463003</v>
      </c>
      <c r="T487" s="9">
        <f t="shared" si="54"/>
        <v>41381.505775463003</v>
      </c>
      <c r="U487" s="8">
        <f t="shared" si="55"/>
        <v>30</v>
      </c>
    </row>
    <row r="488" spans="1:21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50"/>
        <v>9.0909090909090905E-3</v>
      </c>
      <c r="P488">
        <f t="shared" si="56"/>
        <v>50</v>
      </c>
      <c r="Q488" t="str">
        <f t="shared" si="51"/>
        <v>film &amp; video</v>
      </c>
      <c r="R488" t="str">
        <f t="shared" si="52"/>
        <v>animation</v>
      </c>
      <c r="S488" s="9">
        <f t="shared" si="53"/>
        <v>41791.942581018498</v>
      </c>
      <c r="T488" s="9">
        <f t="shared" si="54"/>
        <v>41761.942581018498</v>
      </c>
      <c r="U488" s="8">
        <f t="shared" si="55"/>
        <v>30</v>
      </c>
    </row>
    <row r="489" spans="1:21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50"/>
        <v>0</v>
      </c>
      <c r="P489">
        <f t="shared" si="56"/>
        <v>0</v>
      </c>
      <c r="Q489" t="str">
        <f t="shared" si="51"/>
        <v>film &amp; video</v>
      </c>
      <c r="R489" t="str">
        <f t="shared" si="52"/>
        <v>animation</v>
      </c>
      <c r="S489" s="9">
        <f t="shared" si="53"/>
        <v>42729.636504629598</v>
      </c>
      <c r="T489" s="9">
        <f t="shared" si="54"/>
        <v>42669.594837962999</v>
      </c>
      <c r="U489" s="8">
        <f t="shared" si="55"/>
        <v>60.041666666598758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50"/>
        <v>0</v>
      </c>
      <c r="P490">
        <f t="shared" si="56"/>
        <v>0</v>
      </c>
      <c r="Q490" t="str">
        <f t="shared" si="51"/>
        <v>film &amp; video</v>
      </c>
      <c r="R490" t="str">
        <f t="shared" si="52"/>
        <v>animation</v>
      </c>
      <c r="S490" s="9">
        <f t="shared" si="53"/>
        <v>42744.054398148102</v>
      </c>
      <c r="T490" s="9">
        <f t="shared" si="54"/>
        <v>42714.054398148102</v>
      </c>
      <c r="U490" s="8">
        <f t="shared" si="55"/>
        <v>30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50"/>
        <v>0.28667813379201834</v>
      </c>
      <c r="P491">
        <f t="shared" si="56"/>
        <v>71.666666666666671</v>
      </c>
      <c r="Q491" t="str">
        <f t="shared" si="51"/>
        <v>film &amp; video</v>
      </c>
      <c r="R491" t="str">
        <f t="shared" si="52"/>
        <v>animation</v>
      </c>
      <c r="S491" s="9">
        <f t="shared" si="53"/>
        <v>40913.481249999997</v>
      </c>
      <c r="T491" s="9">
        <f t="shared" si="54"/>
        <v>40882.481666666703</v>
      </c>
      <c r="U491" s="8">
        <f t="shared" si="55"/>
        <v>30.99958333329414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50"/>
        <v>0</v>
      </c>
      <c r="P492">
        <f t="shared" si="56"/>
        <v>0</v>
      </c>
      <c r="Q492" t="str">
        <f t="shared" si="51"/>
        <v>film &amp; video</v>
      </c>
      <c r="R492" t="str">
        <f t="shared" si="52"/>
        <v>animation</v>
      </c>
      <c r="S492" s="9">
        <f t="shared" si="53"/>
        <v>41143.968576388899</v>
      </c>
      <c r="T492" s="9">
        <f t="shared" si="54"/>
        <v>41113.968576388899</v>
      </c>
      <c r="U492" s="8">
        <f t="shared" si="55"/>
        <v>30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50"/>
        <v>0</v>
      </c>
      <c r="P493">
        <f t="shared" si="56"/>
        <v>0</v>
      </c>
      <c r="Q493" t="str">
        <f t="shared" si="51"/>
        <v>film &amp; video</v>
      </c>
      <c r="R493" t="str">
        <f t="shared" si="52"/>
        <v>animation</v>
      </c>
      <c r="S493" s="9">
        <f t="shared" si="53"/>
        <v>42396.982627314799</v>
      </c>
      <c r="T493" s="9">
        <f t="shared" si="54"/>
        <v>42366.982627314799</v>
      </c>
      <c r="U493" s="8">
        <f t="shared" si="55"/>
        <v>30</v>
      </c>
    </row>
    <row r="494" spans="1:21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50"/>
        <v>0</v>
      </c>
      <c r="P494">
        <f t="shared" si="56"/>
        <v>0</v>
      </c>
      <c r="Q494" t="str">
        <f t="shared" si="51"/>
        <v>film &amp; video</v>
      </c>
      <c r="R494" t="str">
        <f t="shared" si="52"/>
        <v>animation</v>
      </c>
      <c r="S494" s="9">
        <f t="shared" si="53"/>
        <v>42656.035069444399</v>
      </c>
      <c r="T494" s="9">
        <f t="shared" si="54"/>
        <v>42596.035069444399</v>
      </c>
      <c r="U494" s="8">
        <f t="shared" si="55"/>
        <v>60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50"/>
        <v>0</v>
      </c>
      <c r="P495">
        <f t="shared" si="56"/>
        <v>0</v>
      </c>
      <c r="Q495" t="str">
        <f t="shared" si="51"/>
        <v>film &amp; video</v>
      </c>
      <c r="R495" t="str">
        <f t="shared" si="52"/>
        <v>animation</v>
      </c>
      <c r="S495" s="9">
        <f t="shared" si="53"/>
        <v>42144.726134259203</v>
      </c>
      <c r="T495" s="9">
        <f t="shared" si="54"/>
        <v>42114.726134259203</v>
      </c>
      <c r="U495" s="8">
        <f t="shared" si="55"/>
        <v>30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50"/>
        <v>0.155</v>
      </c>
      <c r="P496">
        <f t="shared" si="56"/>
        <v>10.333333333333334</v>
      </c>
      <c r="Q496" t="str">
        <f t="shared" si="51"/>
        <v>film &amp; video</v>
      </c>
      <c r="R496" t="str">
        <f t="shared" si="52"/>
        <v>animation</v>
      </c>
      <c r="S496" s="9">
        <f t="shared" si="53"/>
        <v>41823.125</v>
      </c>
      <c r="T496" s="9">
        <f t="shared" si="54"/>
        <v>41799.830613425896</v>
      </c>
      <c r="U496" s="8">
        <f t="shared" si="55"/>
        <v>23.294386574103555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50"/>
        <v>0</v>
      </c>
      <c r="P497">
        <f t="shared" si="56"/>
        <v>0</v>
      </c>
      <c r="Q497" t="str">
        <f t="shared" si="51"/>
        <v>film &amp; video</v>
      </c>
      <c r="R497" t="str">
        <f t="shared" si="52"/>
        <v>animation</v>
      </c>
      <c r="S497" s="9">
        <f t="shared" si="53"/>
        <v>42201.827604166698</v>
      </c>
      <c r="T497" s="9">
        <f t="shared" si="54"/>
        <v>42171.827604166698</v>
      </c>
      <c r="U497" s="8">
        <f t="shared" si="55"/>
        <v>30</v>
      </c>
    </row>
    <row r="498" spans="1:21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50"/>
        <v>1.6666666666666668E-3</v>
      </c>
      <c r="P498">
        <f t="shared" si="56"/>
        <v>1</v>
      </c>
      <c r="Q498" t="str">
        <f t="shared" si="51"/>
        <v>film &amp; video</v>
      </c>
      <c r="R498" t="str">
        <f t="shared" si="52"/>
        <v>animation</v>
      </c>
      <c r="S498" s="9">
        <f t="shared" si="53"/>
        <v>41680.931412037004</v>
      </c>
      <c r="T498" s="9">
        <f t="shared" si="54"/>
        <v>41620.931412037004</v>
      </c>
      <c r="U498" s="8">
        <f t="shared" si="55"/>
        <v>60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50"/>
        <v>0.6696428571428571</v>
      </c>
      <c r="P499">
        <f t="shared" si="56"/>
        <v>10</v>
      </c>
      <c r="Q499" t="str">
        <f t="shared" si="51"/>
        <v>film &amp; video</v>
      </c>
      <c r="R499" t="str">
        <f t="shared" si="52"/>
        <v>animation</v>
      </c>
      <c r="S499" s="9">
        <f t="shared" si="53"/>
        <v>41998.208333333299</v>
      </c>
      <c r="T499" s="9">
        <f t="shared" si="54"/>
        <v>41945.037789351903</v>
      </c>
      <c r="U499" s="8">
        <f t="shared" si="55"/>
        <v>53.170543981395895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50"/>
        <v>4.5985132395404564</v>
      </c>
      <c r="P500">
        <f t="shared" si="56"/>
        <v>136.09090909090909</v>
      </c>
      <c r="Q500" t="str">
        <f t="shared" si="51"/>
        <v>film &amp; video</v>
      </c>
      <c r="R500" t="str">
        <f t="shared" si="52"/>
        <v>animation</v>
      </c>
      <c r="S500" s="9">
        <f t="shared" si="53"/>
        <v>40900.762141203697</v>
      </c>
      <c r="T500" s="9">
        <f t="shared" si="54"/>
        <v>40858.762141203697</v>
      </c>
      <c r="U500" s="8">
        <f t="shared" si="55"/>
        <v>42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50"/>
        <v>9.5500000000000007</v>
      </c>
      <c r="P501">
        <f t="shared" si="56"/>
        <v>73.461538461538467</v>
      </c>
      <c r="Q501" t="str">
        <f t="shared" si="51"/>
        <v>film &amp; video</v>
      </c>
      <c r="R501" t="str">
        <f t="shared" si="52"/>
        <v>animation</v>
      </c>
      <c r="S501" s="9">
        <f t="shared" si="53"/>
        <v>40098.874305555597</v>
      </c>
      <c r="T501" s="9">
        <f t="shared" si="54"/>
        <v>40043.895462963003</v>
      </c>
      <c r="U501" s="8">
        <f t="shared" si="55"/>
        <v>54.978842592594447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50"/>
        <v>3.3076923076923079</v>
      </c>
      <c r="P502">
        <f t="shared" si="56"/>
        <v>53.75</v>
      </c>
      <c r="Q502" t="str">
        <f t="shared" si="51"/>
        <v>film &amp; video</v>
      </c>
      <c r="R502" t="str">
        <f t="shared" si="52"/>
        <v>animation</v>
      </c>
      <c r="S502" s="9">
        <f t="shared" si="53"/>
        <v>40306.927777777797</v>
      </c>
      <c r="T502" s="9">
        <f t="shared" si="54"/>
        <v>40247.886006944398</v>
      </c>
      <c r="U502" s="8">
        <f t="shared" si="55"/>
        <v>59.041770833398914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50"/>
        <v>0</v>
      </c>
      <c r="P503">
        <f t="shared" si="56"/>
        <v>0</v>
      </c>
      <c r="Q503" t="str">
        <f t="shared" si="51"/>
        <v>film &amp; video</v>
      </c>
      <c r="R503" t="str">
        <f t="shared" si="52"/>
        <v>animation</v>
      </c>
      <c r="S503" s="9">
        <f t="shared" si="53"/>
        <v>40733.234386574099</v>
      </c>
      <c r="T503" s="9">
        <f t="shared" si="54"/>
        <v>40703.234386574099</v>
      </c>
      <c r="U503" s="8">
        <f t="shared" si="55"/>
        <v>30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50"/>
        <v>1.1499999999999999</v>
      </c>
      <c r="P504">
        <f t="shared" si="56"/>
        <v>57.5</v>
      </c>
      <c r="Q504" t="str">
        <f t="shared" si="51"/>
        <v>film &amp; video</v>
      </c>
      <c r="R504" t="str">
        <f t="shared" si="52"/>
        <v>animation</v>
      </c>
      <c r="S504" s="9">
        <f t="shared" si="53"/>
        <v>40986.511863425898</v>
      </c>
      <c r="T504" s="9">
        <f t="shared" si="54"/>
        <v>40956.553530092599</v>
      </c>
      <c r="U504" s="8">
        <f t="shared" si="55"/>
        <v>29.958333333299379</v>
      </c>
    </row>
    <row r="505" spans="1:21" ht="4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50"/>
        <v>1.7538461538461538</v>
      </c>
      <c r="P505">
        <f t="shared" si="56"/>
        <v>12.666666666666666</v>
      </c>
      <c r="Q505" t="str">
        <f t="shared" si="51"/>
        <v>film &amp; video</v>
      </c>
      <c r="R505" t="str">
        <f t="shared" si="52"/>
        <v>animation</v>
      </c>
      <c r="S505" s="9">
        <f t="shared" si="53"/>
        <v>42021.526655092603</v>
      </c>
      <c r="T505" s="9">
        <f t="shared" si="54"/>
        <v>41991.526655092603</v>
      </c>
      <c r="U505" s="8">
        <f t="shared" si="55"/>
        <v>30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50"/>
        <v>1.3673469387755102</v>
      </c>
      <c r="P506">
        <f t="shared" si="56"/>
        <v>67</v>
      </c>
      <c r="Q506" t="str">
        <f t="shared" si="51"/>
        <v>film &amp; video</v>
      </c>
      <c r="R506" t="str">
        <f t="shared" si="52"/>
        <v>animation</v>
      </c>
      <c r="S506" s="9">
        <f t="shared" si="53"/>
        <v>41009.941979166702</v>
      </c>
      <c r="T506" s="9">
        <f t="shared" si="54"/>
        <v>40949.983645833301</v>
      </c>
      <c r="U506" s="8">
        <f t="shared" si="55"/>
        <v>59.958333333401242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50"/>
        <v>0.43333333333333329</v>
      </c>
      <c r="P507">
        <f t="shared" si="56"/>
        <v>3.7142857142857144</v>
      </c>
      <c r="Q507" t="str">
        <f t="shared" si="51"/>
        <v>film &amp; video</v>
      </c>
      <c r="R507" t="str">
        <f t="shared" si="52"/>
        <v>animation</v>
      </c>
      <c r="S507" s="9">
        <f t="shared" si="53"/>
        <v>42363.098217592596</v>
      </c>
      <c r="T507" s="9">
        <f t="shared" si="54"/>
        <v>42318.098217592596</v>
      </c>
      <c r="U507" s="8">
        <f t="shared" si="55"/>
        <v>45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50"/>
        <v>0.125</v>
      </c>
      <c r="P508">
        <f t="shared" si="56"/>
        <v>250</v>
      </c>
      <c r="Q508" t="str">
        <f t="shared" si="51"/>
        <v>film &amp; video</v>
      </c>
      <c r="R508" t="str">
        <f t="shared" si="52"/>
        <v>animation</v>
      </c>
      <c r="S508" s="9">
        <f t="shared" si="53"/>
        <v>41496.552314814799</v>
      </c>
      <c r="T508" s="9">
        <f t="shared" si="54"/>
        <v>41466.552314814799</v>
      </c>
      <c r="U508" s="8">
        <f t="shared" si="55"/>
        <v>30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50"/>
        <v>3.2</v>
      </c>
      <c r="P509">
        <f t="shared" si="56"/>
        <v>64</v>
      </c>
      <c r="Q509" t="str">
        <f t="shared" si="51"/>
        <v>film &amp; video</v>
      </c>
      <c r="R509" t="str">
        <f t="shared" si="52"/>
        <v>animation</v>
      </c>
      <c r="S509" s="9">
        <f t="shared" si="53"/>
        <v>41201.958993055603</v>
      </c>
      <c r="T509" s="9">
        <f t="shared" si="54"/>
        <v>41156.958993055603</v>
      </c>
      <c r="U509" s="8">
        <f t="shared" si="55"/>
        <v>45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50"/>
        <v>0.8</v>
      </c>
      <c r="P510">
        <f t="shared" si="56"/>
        <v>133.33333333333334</v>
      </c>
      <c r="Q510" t="str">
        <f t="shared" si="51"/>
        <v>film &amp; video</v>
      </c>
      <c r="R510" t="str">
        <f t="shared" si="52"/>
        <v>animation</v>
      </c>
      <c r="S510" s="9">
        <f t="shared" si="53"/>
        <v>41054.593055555597</v>
      </c>
      <c r="T510" s="9">
        <f t="shared" si="54"/>
        <v>40995.024317129602</v>
      </c>
      <c r="U510" s="8">
        <f t="shared" si="55"/>
        <v>59.568738425994525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50"/>
        <v>0.2</v>
      </c>
      <c r="P511">
        <f t="shared" si="56"/>
        <v>10</v>
      </c>
      <c r="Q511" t="str">
        <f t="shared" si="51"/>
        <v>film &amp; video</v>
      </c>
      <c r="R511" t="str">
        <f t="shared" si="52"/>
        <v>animation</v>
      </c>
      <c r="S511" s="9">
        <f t="shared" si="53"/>
        <v>42183.6315972222</v>
      </c>
      <c r="T511" s="9">
        <f t="shared" si="54"/>
        <v>42153.6315972222</v>
      </c>
      <c r="U511" s="8">
        <f t="shared" si="55"/>
        <v>30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50"/>
        <v>0</v>
      </c>
      <c r="P512">
        <f t="shared" si="56"/>
        <v>0</v>
      </c>
      <c r="Q512" t="str">
        <f t="shared" si="51"/>
        <v>film &amp; video</v>
      </c>
      <c r="R512" t="str">
        <f t="shared" si="52"/>
        <v>animation</v>
      </c>
      <c r="S512" s="9">
        <f t="shared" si="53"/>
        <v>42430.176377314798</v>
      </c>
      <c r="T512" s="9">
        <f t="shared" si="54"/>
        <v>42400.176377314798</v>
      </c>
      <c r="U512" s="8">
        <f t="shared" si="55"/>
        <v>30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50"/>
        <v>3</v>
      </c>
      <c r="P513">
        <f t="shared" si="56"/>
        <v>30</v>
      </c>
      <c r="Q513" t="str">
        <f t="shared" si="51"/>
        <v>film &amp; video</v>
      </c>
      <c r="R513" t="str">
        <f t="shared" si="52"/>
        <v>animation</v>
      </c>
      <c r="S513" s="9">
        <f t="shared" si="53"/>
        <v>41370.261365740698</v>
      </c>
      <c r="T513" s="9">
        <f t="shared" si="54"/>
        <v>41340.303032407399</v>
      </c>
      <c r="U513" s="8">
        <f t="shared" si="55"/>
        <v>29.958333333299379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50"/>
        <v>0.13749999999999998</v>
      </c>
      <c r="P514">
        <f t="shared" si="56"/>
        <v>5.5</v>
      </c>
      <c r="Q514" t="str">
        <f t="shared" si="51"/>
        <v>film &amp; video</v>
      </c>
      <c r="R514" t="str">
        <f t="shared" si="52"/>
        <v>animation</v>
      </c>
      <c r="S514" s="9">
        <f t="shared" si="53"/>
        <v>42694.783877314803</v>
      </c>
      <c r="T514" s="9">
        <f t="shared" si="54"/>
        <v>42649.742210648197</v>
      </c>
      <c r="U514" s="8">
        <f t="shared" si="55"/>
        <v>45.041666666606034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57">E515/D515*100</f>
        <v>13.923999999999999</v>
      </c>
      <c r="P515">
        <f t="shared" si="56"/>
        <v>102.38235294117646</v>
      </c>
      <c r="Q515" t="str">
        <f t="shared" ref="Q515:Q578" si="58">LEFT(N515,_xlfn.NUMBERVALUE(FIND("/",N515)-1))</f>
        <v>film &amp; video</v>
      </c>
      <c r="R515" t="str">
        <f t="shared" ref="R515:R578" si="59">RIGHT(N515,LEN(N515)-LEN(Q515)-1)</f>
        <v>animation</v>
      </c>
      <c r="S515" s="9">
        <f t="shared" ref="S515:S578" si="60">_xlfn.NUMBERVALUE((((I515/60)/60)/24)+DATE(1970,1,1))</f>
        <v>42597.291666666701</v>
      </c>
      <c r="T515" s="9">
        <f t="shared" ref="T515:T578" si="61">_xlfn.NUMBERVALUE((((J515/60)/60)/24)+DATE(1970,1,1))</f>
        <v>42552.653993055603</v>
      </c>
      <c r="U515" s="8">
        <f t="shared" ref="U515:U578" si="62">S515-T515</f>
        <v>44.637673611097853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57"/>
        <v>3.3333333333333335</v>
      </c>
      <c r="P516">
        <f t="shared" si="56"/>
        <v>16.666666666666668</v>
      </c>
      <c r="Q516" t="str">
        <f t="shared" si="58"/>
        <v>film &amp; video</v>
      </c>
      <c r="R516" t="str">
        <f t="shared" si="59"/>
        <v>animation</v>
      </c>
      <c r="S516" s="9">
        <f t="shared" si="60"/>
        <v>41860.613969907397</v>
      </c>
      <c r="T516" s="9">
        <f t="shared" si="61"/>
        <v>41830.613969907397</v>
      </c>
      <c r="U516" s="8">
        <f t="shared" si="62"/>
        <v>30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57"/>
        <v>25.41340206185567</v>
      </c>
      <c r="P517">
        <f t="shared" si="56"/>
        <v>725.02941176470586</v>
      </c>
      <c r="Q517" t="str">
        <f t="shared" si="58"/>
        <v>film &amp; video</v>
      </c>
      <c r="R517" t="str">
        <f t="shared" si="59"/>
        <v>animation</v>
      </c>
      <c r="S517" s="9">
        <f t="shared" si="60"/>
        <v>42367.490752314799</v>
      </c>
      <c r="T517" s="9">
        <f t="shared" si="61"/>
        <v>42327.490752314799</v>
      </c>
      <c r="U517" s="8">
        <f t="shared" si="62"/>
        <v>40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57"/>
        <v>0</v>
      </c>
      <c r="P518">
        <f t="shared" si="56"/>
        <v>0</v>
      </c>
      <c r="Q518" t="str">
        <f t="shared" si="58"/>
        <v>film &amp; video</v>
      </c>
      <c r="R518" t="str">
        <f t="shared" si="59"/>
        <v>animation</v>
      </c>
      <c r="S518" s="9">
        <f t="shared" si="60"/>
        <v>42151.778703703698</v>
      </c>
      <c r="T518" s="9">
        <f t="shared" si="61"/>
        <v>42091.778703703698</v>
      </c>
      <c r="U518" s="8">
        <f t="shared" si="62"/>
        <v>60</v>
      </c>
    </row>
    <row r="519" spans="1:21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57"/>
        <v>1.3666666666666667</v>
      </c>
      <c r="P519">
        <f t="shared" si="56"/>
        <v>68.333333333333329</v>
      </c>
      <c r="Q519" t="str">
        <f t="shared" si="58"/>
        <v>film &amp; video</v>
      </c>
      <c r="R519" t="str">
        <f t="shared" si="59"/>
        <v>animation</v>
      </c>
      <c r="S519" s="9">
        <f t="shared" si="60"/>
        <v>42768.615289351903</v>
      </c>
      <c r="T519" s="9">
        <f t="shared" si="61"/>
        <v>42738.615289351903</v>
      </c>
      <c r="U519" s="8">
        <f t="shared" si="62"/>
        <v>30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57"/>
        <v>0</v>
      </c>
      <c r="P520">
        <f t="shared" si="56"/>
        <v>0</v>
      </c>
      <c r="Q520" t="str">
        <f t="shared" si="58"/>
        <v>film &amp; video</v>
      </c>
      <c r="R520" t="str">
        <f t="shared" si="59"/>
        <v>animation</v>
      </c>
      <c r="S520" s="9">
        <f t="shared" si="60"/>
        <v>42253.615277777797</v>
      </c>
      <c r="T520" s="9">
        <f t="shared" si="61"/>
        <v>42223.6160185185</v>
      </c>
      <c r="U520" s="8">
        <f t="shared" si="62"/>
        <v>29.999259259297105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57"/>
        <v>22.881426547787683</v>
      </c>
      <c r="P521">
        <f t="shared" si="56"/>
        <v>39.228571428571428</v>
      </c>
      <c r="Q521" t="str">
        <f t="shared" si="58"/>
        <v>film &amp; video</v>
      </c>
      <c r="R521" t="str">
        <f t="shared" si="59"/>
        <v>animation</v>
      </c>
      <c r="S521" s="9">
        <f t="shared" si="60"/>
        <v>41248.391446759299</v>
      </c>
      <c r="T521" s="9">
        <f t="shared" si="61"/>
        <v>41218.391446759299</v>
      </c>
      <c r="U521" s="8">
        <f t="shared" si="62"/>
        <v>30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57"/>
        <v>102.1</v>
      </c>
      <c r="P522">
        <f t="shared" si="56"/>
        <v>150.14705882352942</v>
      </c>
      <c r="Q522" t="str">
        <f t="shared" si="58"/>
        <v>theater</v>
      </c>
      <c r="R522" t="str">
        <f t="shared" si="59"/>
        <v>plays</v>
      </c>
      <c r="S522" s="9">
        <f t="shared" si="60"/>
        <v>42348.702094907399</v>
      </c>
      <c r="T522" s="9">
        <f t="shared" si="61"/>
        <v>42318.702094907399</v>
      </c>
      <c r="U522" s="8">
        <f t="shared" si="62"/>
        <v>30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57"/>
        <v>104.64</v>
      </c>
      <c r="P523">
        <f t="shared" si="56"/>
        <v>93.428571428571431</v>
      </c>
      <c r="Q523" t="str">
        <f t="shared" si="58"/>
        <v>theater</v>
      </c>
      <c r="R523" t="str">
        <f t="shared" si="59"/>
        <v>plays</v>
      </c>
      <c r="S523" s="9">
        <f t="shared" si="60"/>
        <v>42675.207638888904</v>
      </c>
      <c r="T523" s="9">
        <f t="shared" si="61"/>
        <v>42646.092812499999</v>
      </c>
      <c r="U523" s="8">
        <f t="shared" si="62"/>
        <v>29.114826388904476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57"/>
        <v>114.66666666666667</v>
      </c>
      <c r="P524">
        <f t="shared" si="56"/>
        <v>110.96774193548387</v>
      </c>
      <c r="Q524" t="str">
        <f t="shared" si="58"/>
        <v>theater</v>
      </c>
      <c r="R524" t="str">
        <f t="shared" si="59"/>
        <v>plays</v>
      </c>
      <c r="S524" s="9">
        <f t="shared" si="60"/>
        <v>42449.999131944402</v>
      </c>
      <c r="T524" s="9">
        <f t="shared" si="61"/>
        <v>42430.040798611102</v>
      </c>
      <c r="U524" s="8">
        <f t="shared" si="62"/>
        <v>19.958333333299379</v>
      </c>
    </row>
    <row r="525" spans="1:21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57"/>
        <v>120.6</v>
      </c>
      <c r="P525">
        <f t="shared" si="56"/>
        <v>71.785714285714292</v>
      </c>
      <c r="Q525" t="str">
        <f t="shared" si="58"/>
        <v>theater</v>
      </c>
      <c r="R525" t="str">
        <f t="shared" si="59"/>
        <v>plays</v>
      </c>
      <c r="S525" s="9">
        <f t="shared" si="60"/>
        <v>42268.132824074099</v>
      </c>
      <c r="T525" s="9">
        <f t="shared" si="61"/>
        <v>42238.132824074099</v>
      </c>
      <c r="U525" s="8">
        <f t="shared" si="62"/>
        <v>30</v>
      </c>
    </row>
    <row r="526" spans="1:21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57"/>
        <v>108.67285714285715</v>
      </c>
      <c r="P526">
        <f t="shared" si="56"/>
        <v>29.258076923076924</v>
      </c>
      <c r="Q526" t="str">
        <f t="shared" si="58"/>
        <v>theater</v>
      </c>
      <c r="R526" t="str">
        <f t="shared" si="59"/>
        <v>plays</v>
      </c>
      <c r="S526" s="9">
        <f t="shared" si="60"/>
        <v>42522.717233796298</v>
      </c>
      <c r="T526" s="9">
        <f t="shared" si="61"/>
        <v>42492.717233796298</v>
      </c>
      <c r="U526" s="8">
        <f t="shared" si="62"/>
        <v>30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57"/>
        <v>100</v>
      </c>
      <c r="P527">
        <f t="shared" si="56"/>
        <v>1000</v>
      </c>
      <c r="Q527" t="str">
        <f t="shared" si="58"/>
        <v>theater</v>
      </c>
      <c r="R527" t="str">
        <f t="shared" si="59"/>
        <v>plays</v>
      </c>
      <c r="S527" s="9">
        <f t="shared" si="60"/>
        <v>41895.400937500002</v>
      </c>
      <c r="T527" s="9">
        <f t="shared" si="61"/>
        <v>41850.400937500002</v>
      </c>
      <c r="U527" s="8">
        <f t="shared" si="62"/>
        <v>45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57"/>
        <v>113.99999999999999</v>
      </c>
      <c r="P528">
        <f t="shared" si="56"/>
        <v>74.347826086956516</v>
      </c>
      <c r="Q528" t="str">
        <f t="shared" si="58"/>
        <v>theater</v>
      </c>
      <c r="R528" t="str">
        <f t="shared" si="59"/>
        <v>plays</v>
      </c>
      <c r="S528" s="9">
        <f t="shared" si="60"/>
        <v>42223.708333333299</v>
      </c>
      <c r="T528" s="9">
        <f t="shared" si="61"/>
        <v>42192.591944444401</v>
      </c>
      <c r="U528" s="8">
        <f t="shared" si="62"/>
        <v>31.116388888898655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57"/>
        <v>100.85</v>
      </c>
      <c r="P529">
        <f t="shared" si="56"/>
        <v>63.829113924050631</v>
      </c>
      <c r="Q529" t="str">
        <f t="shared" si="58"/>
        <v>theater</v>
      </c>
      <c r="R529" t="str">
        <f t="shared" si="59"/>
        <v>plays</v>
      </c>
      <c r="S529" s="9">
        <f t="shared" si="60"/>
        <v>42783.670138888898</v>
      </c>
      <c r="T529" s="9">
        <f t="shared" si="61"/>
        <v>42753.205625000002</v>
      </c>
      <c r="U529" s="8">
        <f t="shared" si="62"/>
        <v>30.464513888895453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57"/>
        <v>115.65217391304347</v>
      </c>
      <c r="P530">
        <f t="shared" si="56"/>
        <v>44.333333333333336</v>
      </c>
      <c r="Q530" t="str">
        <f t="shared" si="58"/>
        <v>theater</v>
      </c>
      <c r="R530" t="str">
        <f t="shared" si="59"/>
        <v>plays</v>
      </c>
      <c r="S530" s="9">
        <f t="shared" si="60"/>
        <v>42176.888888888898</v>
      </c>
      <c r="T530" s="9">
        <f t="shared" si="61"/>
        <v>42155.920219907399</v>
      </c>
      <c r="U530" s="8">
        <f t="shared" si="62"/>
        <v>20.968668981498922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57"/>
        <v>130.41666666666666</v>
      </c>
      <c r="P531">
        <f t="shared" si="56"/>
        <v>86.944444444444443</v>
      </c>
      <c r="Q531" t="str">
        <f t="shared" si="58"/>
        <v>theater</v>
      </c>
      <c r="R531" t="str">
        <f t="shared" si="59"/>
        <v>plays</v>
      </c>
      <c r="S531" s="9">
        <f t="shared" si="60"/>
        <v>42746.208333333299</v>
      </c>
      <c r="T531" s="9">
        <f t="shared" si="61"/>
        <v>42725.031180555598</v>
      </c>
      <c r="U531" s="8">
        <f t="shared" si="62"/>
        <v>21.177152777701849</v>
      </c>
    </row>
    <row r="532" spans="1:21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57"/>
        <v>107.78267254038178</v>
      </c>
      <c r="P532">
        <f t="shared" si="56"/>
        <v>126.55172413793103</v>
      </c>
      <c r="Q532" t="str">
        <f t="shared" si="58"/>
        <v>theater</v>
      </c>
      <c r="R532" t="str">
        <f t="shared" si="59"/>
        <v>plays</v>
      </c>
      <c r="S532" s="9">
        <f t="shared" si="60"/>
        <v>42179.083333333299</v>
      </c>
      <c r="T532" s="9">
        <f t="shared" si="61"/>
        <v>42157.591064814798</v>
      </c>
      <c r="U532" s="8">
        <f t="shared" si="62"/>
        <v>21.492268518501078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57"/>
        <v>100</v>
      </c>
      <c r="P533">
        <f t="shared" si="56"/>
        <v>129.03225806451613</v>
      </c>
      <c r="Q533" t="str">
        <f t="shared" si="58"/>
        <v>theater</v>
      </c>
      <c r="R533" t="str">
        <f t="shared" si="59"/>
        <v>plays</v>
      </c>
      <c r="S533" s="9">
        <f t="shared" si="60"/>
        <v>42721.290972222203</v>
      </c>
      <c r="T533" s="9">
        <f t="shared" si="61"/>
        <v>42676.065150463</v>
      </c>
      <c r="U533" s="8">
        <f t="shared" si="62"/>
        <v>45.225821759202518</v>
      </c>
    </row>
    <row r="534" spans="1:21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57"/>
        <v>123.25</v>
      </c>
      <c r="P534">
        <f t="shared" si="56"/>
        <v>71.242774566473983</v>
      </c>
      <c r="Q534" t="str">
        <f t="shared" si="58"/>
        <v>theater</v>
      </c>
      <c r="R534" t="str">
        <f t="shared" si="59"/>
        <v>plays</v>
      </c>
      <c r="S534" s="9">
        <f t="shared" si="60"/>
        <v>42503.007037037001</v>
      </c>
      <c r="T534" s="9">
        <f t="shared" si="61"/>
        <v>42473.007037037001</v>
      </c>
      <c r="U534" s="8">
        <f t="shared" si="62"/>
        <v>30</v>
      </c>
    </row>
    <row r="535" spans="1:21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57"/>
        <v>100.2</v>
      </c>
      <c r="P535">
        <f t="shared" si="56"/>
        <v>117.88235294117646</v>
      </c>
      <c r="Q535" t="str">
        <f t="shared" si="58"/>
        <v>theater</v>
      </c>
      <c r="R535" t="str">
        <f t="shared" si="59"/>
        <v>plays</v>
      </c>
      <c r="S535" s="9">
        <f t="shared" si="60"/>
        <v>42506.434780092597</v>
      </c>
      <c r="T535" s="9">
        <f t="shared" si="61"/>
        <v>42482.434780092597</v>
      </c>
      <c r="U535" s="8">
        <f t="shared" si="62"/>
        <v>24</v>
      </c>
    </row>
    <row r="536" spans="1:21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57"/>
        <v>104.66666666666666</v>
      </c>
      <c r="P536">
        <f t="shared" si="56"/>
        <v>327.08333333333331</v>
      </c>
      <c r="Q536" t="str">
        <f t="shared" si="58"/>
        <v>theater</v>
      </c>
      <c r="R536" t="str">
        <f t="shared" si="59"/>
        <v>plays</v>
      </c>
      <c r="S536" s="9">
        <f t="shared" si="60"/>
        <v>42309.958333333299</v>
      </c>
      <c r="T536" s="9">
        <f t="shared" si="61"/>
        <v>42270.810995370397</v>
      </c>
      <c r="U536" s="8">
        <f t="shared" si="62"/>
        <v>39.147337962902384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57"/>
        <v>102.49999999999999</v>
      </c>
      <c r="P537">
        <f t="shared" si="56"/>
        <v>34.745762711864408</v>
      </c>
      <c r="Q537" t="str">
        <f t="shared" si="58"/>
        <v>theater</v>
      </c>
      <c r="R537" t="str">
        <f t="shared" si="59"/>
        <v>plays</v>
      </c>
      <c r="S537" s="9">
        <f t="shared" si="60"/>
        <v>42741.545196759304</v>
      </c>
      <c r="T537" s="9">
        <f t="shared" si="61"/>
        <v>42711.545196759304</v>
      </c>
      <c r="U537" s="8">
        <f t="shared" si="62"/>
        <v>30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57"/>
        <v>118.25757575757576</v>
      </c>
      <c r="P538">
        <f t="shared" si="56"/>
        <v>100.06410256410257</v>
      </c>
      <c r="Q538" t="str">
        <f t="shared" si="58"/>
        <v>theater</v>
      </c>
      <c r="R538" t="str">
        <f t="shared" si="59"/>
        <v>plays</v>
      </c>
      <c r="S538" s="9">
        <f t="shared" si="60"/>
        <v>42219.75</v>
      </c>
      <c r="T538" s="9">
        <f t="shared" si="61"/>
        <v>42179.344988425903</v>
      </c>
      <c r="U538" s="8">
        <f t="shared" si="62"/>
        <v>40.405011574097443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57"/>
        <v>120.5</v>
      </c>
      <c r="P539">
        <f t="shared" si="56"/>
        <v>40.847457627118644</v>
      </c>
      <c r="Q539" t="str">
        <f t="shared" si="58"/>
        <v>theater</v>
      </c>
      <c r="R539" t="str">
        <f t="shared" si="59"/>
        <v>plays</v>
      </c>
      <c r="S539" s="9">
        <f t="shared" si="60"/>
        <v>42312.810081018499</v>
      </c>
      <c r="T539" s="9">
        <f t="shared" si="61"/>
        <v>42282.768414351798</v>
      </c>
      <c r="U539" s="8">
        <f t="shared" si="62"/>
        <v>30.041666666700621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57"/>
        <v>302.42</v>
      </c>
      <c r="P540">
        <f t="shared" si="56"/>
        <v>252.01666666666668</v>
      </c>
      <c r="Q540" t="str">
        <f t="shared" si="58"/>
        <v>theater</v>
      </c>
      <c r="R540" t="str">
        <f t="shared" si="59"/>
        <v>plays</v>
      </c>
      <c r="S540" s="9">
        <f t="shared" si="60"/>
        <v>42503.794710648101</v>
      </c>
      <c r="T540" s="9">
        <f t="shared" si="61"/>
        <v>42473.794710648101</v>
      </c>
      <c r="U540" s="8">
        <f t="shared" si="62"/>
        <v>30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57"/>
        <v>100.64400000000001</v>
      </c>
      <c r="P541">
        <f t="shared" si="56"/>
        <v>25.161000000000001</v>
      </c>
      <c r="Q541" t="str">
        <f t="shared" si="58"/>
        <v>theater</v>
      </c>
      <c r="R541" t="str">
        <f t="shared" si="59"/>
        <v>plays</v>
      </c>
      <c r="S541" s="9">
        <f t="shared" si="60"/>
        <v>42556.049849536997</v>
      </c>
      <c r="T541" s="9">
        <f t="shared" si="61"/>
        <v>42535.049849536997</v>
      </c>
      <c r="U541" s="8">
        <f t="shared" si="62"/>
        <v>21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57"/>
        <v>6.6666666666666671E-3</v>
      </c>
      <c r="P542">
        <f t="shared" si="56"/>
        <v>1</v>
      </c>
      <c r="Q542" t="str">
        <f t="shared" si="58"/>
        <v>technology</v>
      </c>
      <c r="R542" t="str">
        <f t="shared" si="59"/>
        <v>web</v>
      </c>
      <c r="S542" s="9">
        <f t="shared" si="60"/>
        <v>42039.817199074103</v>
      </c>
      <c r="T542" s="9">
        <f t="shared" si="61"/>
        <v>42009.817199074103</v>
      </c>
      <c r="U542" s="8">
        <f t="shared" si="62"/>
        <v>30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57"/>
        <v>0.55555555555555558</v>
      </c>
      <c r="P543">
        <f t="shared" si="56"/>
        <v>25</v>
      </c>
      <c r="Q543" t="str">
        <f t="shared" si="58"/>
        <v>technology</v>
      </c>
      <c r="R543" t="str">
        <f t="shared" si="59"/>
        <v>web</v>
      </c>
      <c r="S543" s="9">
        <f t="shared" si="60"/>
        <v>42306.046689814801</v>
      </c>
      <c r="T543" s="9">
        <f t="shared" si="61"/>
        <v>42276.046689814801</v>
      </c>
      <c r="U543" s="8">
        <f t="shared" si="62"/>
        <v>30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57"/>
        <v>3.9999999999999996E-4</v>
      </c>
      <c r="P544">
        <f t="shared" si="56"/>
        <v>1</v>
      </c>
      <c r="Q544" t="str">
        <f t="shared" si="58"/>
        <v>technology</v>
      </c>
      <c r="R544" t="str">
        <f t="shared" si="59"/>
        <v>web</v>
      </c>
      <c r="S544" s="9">
        <f t="shared" si="60"/>
        <v>42493.695787037002</v>
      </c>
      <c r="T544" s="9">
        <f t="shared" si="61"/>
        <v>42433.737453703703</v>
      </c>
      <c r="U544" s="8">
        <f t="shared" si="62"/>
        <v>59.958333333299379</v>
      </c>
    </row>
    <row r="545" spans="1:21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57"/>
        <v>0.31818181818181818</v>
      </c>
      <c r="P545">
        <f t="shared" si="56"/>
        <v>35</v>
      </c>
      <c r="Q545" t="str">
        <f t="shared" si="58"/>
        <v>technology</v>
      </c>
      <c r="R545" t="str">
        <f t="shared" si="59"/>
        <v>web</v>
      </c>
      <c r="S545" s="9">
        <f t="shared" si="60"/>
        <v>41944.092152777797</v>
      </c>
      <c r="T545" s="9">
        <f t="shared" si="61"/>
        <v>41914.092152777797</v>
      </c>
      <c r="U545" s="8">
        <f t="shared" si="62"/>
        <v>30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57"/>
        <v>1.2</v>
      </c>
      <c r="P546">
        <f t="shared" ref="P546:P609" si="63">IF(L546=0, 0,E546/L546)</f>
        <v>3</v>
      </c>
      <c r="Q546" t="str">
        <f t="shared" si="58"/>
        <v>technology</v>
      </c>
      <c r="R546" t="str">
        <f t="shared" si="59"/>
        <v>web</v>
      </c>
      <c r="S546" s="9">
        <f t="shared" si="60"/>
        <v>42555.656944444403</v>
      </c>
      <c r="T546" s="9">
        <f t="shared" si="61"/>
        <v>42525.656944444403</v>
      </c>
      <c r="U546" s="8">
        <f t="shared" si="62"/>
        <v>30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57"/>
        <v>27.383999999999997</v>
      </c>
      <c r="P547">
        <f t="shared" si="63"/>
        <v>402.70588235294116</v>
      </c>
      <c r="Q547" t="str">
        <f t="shared" si="58"/>
        <v>technology</v>
      </c>
      <c r="R547" t="str">
        <f t="shared" si="59"/>
        <v>web</v>
      </c>
      <c r="S547" s="9">
        <f t="shared" si="60"/>
        <v>42323.634131944404</v>
      </c>
      <c r="T547" s="9">
        <f t="shared" si="61"/>
        <v>42283.592465277798</v>
      </c>
      <c r="U547" s="8">
        <f t="shared" si="62"/>
        <v>40.041666666606034</v>
      </c>
    </row>
    <row r="548" spans="1:21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57"/>
        <v>8.666666666666667E-2</v>
      </c>
      <c r="P548">
        <f t="shared" si="63"/>
        <v>26</v>
      </c>
      <c r="Q548" t="str">
        <f t="shared" si="58"/>
        <v>technology</v>
      </c>
      <c r="R548" t="str">
        <f t="shared" si="59"/>
        <v>web</v>
      </c>
      <c r="S548" s="9">
        <f t="shared" si="60"/>
        <v>42294.667997685203</v>
      </c>
      <c r="T548" s="9">
        <f t="shared" si="61"/>
        <v>42249.667997685203</v>
      </c>
      <c r="U548" s="8">
        <f t="shared" si="62"/>
        <v>45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57"/>
        <v>0</v>
      </c>
      <c r="P549">
        <f t="shared" si="63"/>
        <v>0</v>
      </c>
      <c r="Q549" t="str">
        <f t="shared" si="58"/>
        <v>technology</v>
      </c>
      <c r="R549" t="str">
        <f t="shared" si="59"/>
        <v>web</v>
      </c>
      <c r="S549" s="9">
        <f t="shared" si="60"/>
        <v>42410.696342592499</v>
      </c>
      <c r="T549" s="9">
        <f t="shared" si="61"/>
        <v>42380.696342592499</v>
      </c>
      <c r="U549" s="8">
        <f t="shared" si="62"/>
        <v>30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57"/>
        <v>0.09</v>
      </c>
      <c r="P550">
        <f t="shared" si="63"/>
        <v>9</v>
      </c>
      <c r="Q550" t="str">
        <f t="shared" si="58"/>
        <v>technology</v>
      </c>
      <c r="R550" t="str">
        <f t="shared" si="59"/>
        <v>web</v>
      </c>
      <c r="S550" s="9">
        <f t="shared" si="60"/>
        <v>42306.903333333299</v>
      </c>
      <c r="T550" s="9">
        <f t="shared" si="61"/>
        <v>42276.903333333299</v>
      </c>
      <c r="U550" s="8">
        <f t="shared" si="62"/>
        <v>30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57"/>
        <v>2.7199999999999998</v>
      </c>
      <c r="P551">
        <f t="shared" si="63"/>
        <v>8.5</v>
      </c>
      <c r="Q551" t="str">
        <f t="shared" si="58"/>
        <v>technology</v>
      </c>
      <c r="R551" t="str">
        <f t="shared" si="59"/>
        <v>web</v>
      </c>
      <c r="S551" s="9">
        <f t="shared" si="60"/>
        <v>42193.636828703697</v>
      </c>
      <c r="T551" s="9">
        <f t="shared" si="61"/>
        <v>42163.636828703697</v>
      </c>
      <c r="U551" s="8">
        <f t="shared" si="62"/>
        <v>30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57"/>
        <v>0.70000000000000007</v>
      </c>
      <c r="P552">
        <f t="shared" si="63"/>
        <v>8.75</v>
      </c>
      <c r="Q552" t="str">
        <f t="shared" si="58"/>
        <v>technology</v>
      </c>
      <c r="R552" t="str">
        <f t="shared" si="59"/>
        <v>web</v>
      </c>
      <c r="S552" s="9">
        <f t="shared" si="60"/>
        <v>42766.208333333299</v>
      </c>
      <c r="T552" s="9">
        <f t="shared" si="61"/>
        <v>42753.678761574098</v>
      </c>
      <c r="U552" s="8">
        <f t="shared" si="62"/>
        <v>12.529571759201644</v>
      </c>
    </row>
    <row r="553" spans="1:21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57"/>
        <v>5.0413333333333332</v>
      </c>
      <c r="P553">
        <f t="shared" si="63"/>
        <v>135.03571428571428</v>
      </c>
      <c r="Q553" t="str">
        <f t="shared" si="58"/>
        <v>technology</v>
      </c>
      <c r="R553" t="str">
        <f t="shared" si="59"/>
        <v>web</v>
      </c>
      <c r="S553" s="9">
        <f t="shared" si="60"/>
        <v>42217.745138888902</v>
      </c>
      <c r="T553" s="9">
        <f t="shared" si="61"/>
        <v>42173.275740740697</v>
      </c>
      <c r="U553" s="8">
        <f t="shared" si="62"/>
        <v>44.469398148205073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57"/>
        <v>0</v>
      </c>
      <c r="P554">
        <f t="shared" si="63"/>
        <v>0</v>
      </c>
      <c r="Q554" t="str">
        <f t="shared" si="58"/>
        <v>technology</v>
      </c>
      <c r="R554" t="str">
        <f t="shared" si="59"/>
        <v>web</v>
      </c>
      <c r="S554" s="9">
        <f t="shared" si="60"/>
        <v>42378.616851851897</v>
      </c>
      <c r="T554" s="9">
        <f t="shared" si="61"/>
        <v>42318.616851851897</v>
      </c>
      <c r="U554" s="8">
        <f t="shared" si="62"/>
        <v>60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57"/>
        <v>0.49199999999999999</v>
      </c>
      <c r="P555">
        <f t="shared" si="63"/>
        <v>20.5</v>
      </c>
      <c r="Q555" t="str">
        <f t="shared" si="58"/>
        <v>technology</v>
      </c>
      <c r="R555" t="str">
        <f t="shared" si="59"/>
        <v>web</v>
      </c>
      <c r="S555" s="9">
        <f t="shared" si="60"/>
        <v>41957.761469907397</v>
      </c>
      <c r="T555" s="9">
        <f t="shared" si="61"/>
        <v>41927.719803240703</v>
      </c>
      <c r="U555" s="8">
        <f t="shared" si="62"/>
        <v>30.041666666693345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57"/>
        <v>36.589147286821706</v>
      </c>
      <c r="P556">
        <f t="shared" si="63"/>
        <v>64.36363636363636</v>
      </c>
      <c r="Q556" t="str">
        <f t="shared" si="58"/>
        <v>technology</v>
      </c>
      <c r="R556" t="str">
        <f t="shared" si="59"/>
        <v>web</v>
      </c>
      <c r="S556" s="9">
        <f t="shared" si="60"/>
        <v>41931.684861111098</v>
      </c>
      <c r="T556" s="9">
        <f t="shared" si="61"/>
        <v>41901.684861111098</v>
      </c>
      <c r="U556" s="8">
        <f t="shared" si="62"/>
        <v>30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57"/>
        <v>0</v>
      </c>
      <c r="P557">
        <f t="shared" si="63"/>
        <v>0</v>
      </c>
      <c r="Q557" t="str">
        <f t="shared" si="58"/>
        <v>technology</v>
      </c>
      <c r="R557" t="str">
        <f t="shared" si="59"/>
        <v>web</v>
      </c>
      <c r="S557" s="9">
        <f t="shared" si="60"/>
        <v>42533.353506944397</v>
      </c>
      <c r="T557" s="9">
        <f t="shared" si="61"/>
        <v>42503.353506944397</v>
      </c>
      <c r="U557" s="8">
        <f t="shared" si="62"/>
        <v>30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57"/>
        <v>2.5</v>
      </c>
      <c r="P558">
        <f t="shared" si="63"/>
        <v>200</v>
      </c>
      <c r="Q558" t="str">
        <f t="shared" si="58"/>
        <v>technology</v>
      </c>
      <c r="R558" t="str">
        <f t="shared" si="59"/>
        <v>web</v>
      </c>
      <c r="S558" s="9">
        <f t="shared" si="60"/>
        <v>42375.860150462999</v>
      </c>
      <c r="T558" s="9">
        <f t="shared" si="61"/>
        <v>42345.860150462999</v>
      </c>
      <c r="U558" s="8">
        <f t="shared" si="62"/>
        <v>30</v>
      </c>
    </row>
    <row r="559" spans="1:21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57"/>
        <v>0.91066666666666674</v>
      </c>
      <c r="P559">
        <f t="shared" si="63"/>
        <v>68.3</v>
      </c>
      <c r="Q559" t="str">
        <f t="shared" si="58"/>
        <v>technology</v>
      </c>
      <c r="R559" t="str">
        <f t="shared" si="59"/>
        <v>web</v>
      </c>
      <c r="S559" s="9">
        <f t="shared" si="60"/>
        <v>42706.9838310185</v>
      </c>
      <c r="T559" s="9">
        <f t="shared" si="61"/>
        <v>42676.942164351902</v>
      </c>
      <c r="U559" s="8">
        <f t="shared" si="62"/>
        <v>30.041666666598758</v>
      </c>
    </row>
    <row r="560" spans="1:21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57"/>
        <v>0</v>
      </c>
      <c r="P560">
        <f t="shared" si="63"/>
        <v>0</v>
      </c>
      <c r="Q560" t="str">
        <f t="shared" si="58"/>
        <v>technology</v>
      </c>
      <c r="R560" t="str">
        <f t="shared" si="59"/>
        <v>web</v>
      </c>
      <c r="S560" s="9">
        <f t="shared" si="60"/>
        <v>42087.841493055603</v>
      </c>
      <c r="T560" s="9">
        <f t="shared" si="61"/>
        <v>42057.883159722202</v>
      </c>
      <c r="U560" s="8">
        <f t="shared" si="62"/>
        <v>29.958333333401242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57"/>
        <v>2.0833333333333336E-2</v>
      </c>
      <c r="P561">
        <f t="shared" si="63"/>
        <v>50</v>
      </c>
      <c r="Q561" t="str">
        <f t="shared" si="58"/>
        <v>technology</v>
      </c>
      <c r="R561" t="str">
        <f t="shared" si="59"/>
        <v>web</v>
      </c>
      <c r="S561" s="9">
        <f t="shared" si="60"/>
        <v>42351.283101851797</v>
      </c>
      <c r="T561" s="9">
        <f t="shared" si="61"/>
        <v>42321.283101851797</v>
      </c>
      <c r="U561" s="8">
        <f t="shared" si="62"/>
        <v>30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57"/>
        <v>1.2E-2</v>
      </c>
      <c r="P562">
        <f t="shared" si="63"/>
        <v>4</v>
      </c>
      <c r="Q562" t="str">
        <f t="shared" si="58"/>
        <v>technology</v>
      </c>
      <c r="R562" t="str">
        <f t="shared" si="59"/>
        <v>web</v>
      </c>
      <c r="S562" s="9">
        <f t="shared" si="60"/>
        <v>41990.771354166704</v>
      </c>
      <c r="T562" s="9">
        <f t="shared" si="61"/>
        <v>41960.771354166704</v>
      </c>
      <c r="U562" s="8">
        <f t="shared" si="62"/>
        <v>30</v>
      </c>
    </row>
    <row r="563" spans="1:21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57"/>
        <v>0.36666666666666664</v>
      </c>
      <c r="P563">
        <f t="shared" si="63"/>
        <v>27.5</v>
      </c>
      <c r="Q563" t="str">
        <f t="shared" si="58"/>
        <v>technology</v>
      </c>
      <c r="R563" t="str">
        <f t="shared" si="59"/>
        <v>web</v>
      </c>
      <c r="S563" s="9">
        <f t="shared" si="60"/>
        <v>42303.658715277801</v>
      </c>
      <c r="T563" s="9">
        <f t="shared" si="61"/>
        <v>42268.658715277801</v>
      </c>
      <c r="U563" s="8">
        <f t="shared" si="62"/>
        <v>35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57"/>
        <v>0</v>
      </c>
      <c r="P564">
        <f t="shared" si="63"/>
        <v>0</v>
      </c>
      <c r="Q564" t="str">
        <f t="shared" si="58"/>
        <v>technology</v>
      </c>
      <c r="R564" t="str">
        <f t="shared" si="59"/>
        <v>web</v>
      </c>
      <c r="S564" s="9">
        <f t="shared" si="60"/>
        <v>42722.389062499999</v>
      </c>
      <c r="T564" s="9">
        <f t="shared" si="61"/>
        <v>42692.389062499999</v>
      </c>
      <c r="U564" s="8">
        <f t="shared" si="62"/>
        <v>30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57"/>
        <v>9.0666666666666659E-2</v>
      </c>
      <c r="P565">
        <f t="shared" si="63"/>
        <v>34</v>
      </c>
      <c r="Q565" t="str">
        <f t="shared" si="58"/>
        <v>technology</v>
      </c>
      <c r="R565" t="str">
        <f t="shared" si="59"/>
        <v>web</v>
      </c>
      <c r="S565" s="9">
        <f t="shared" si="60"/>
        <v>42052.069988425901</v>
      </c>
      <c r="T565" s="9">
        <f t="shared" si="61"/>
        <v>42022.069988425901</v>
      </c>
      <c r="U565" s="8">
        <f t="shared" si="62"/>
        <v>30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57"/>
        <v>5.5555555555555558E-3</v>
      </c>
      <c r="P566">
        <f t="shared" si="63"/>
        <v>1</v>
      </c>
      <c r="Q566" t="str">
        <f t="shared" si="58"/>
        <v>technology</v>
      </c>
      <c r="R566" t="str">
        <f t="shared" si="59"/>
        <v>web</v>
      </c>
      <c r="S566" s="9">
        <f t="shared" si="60"/>
        <v>42441.942997685197</v>
      </c>
      <c r="T566" s="9">
        <f t="shared" si="61"/>
        <v>42411.942997685197</v>
      </c>
      <c r="U566" s="8">
        <f t="shared" si="62"/>
        <v>30</v>
      </c>
    </row>
    <row r="567" spans="1:21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57"/>
        <v>0</v>
      </c>
      <c r="P567">
        <f t="shared" si="63"/>
        <v>0</v>
      </c>
      <c r="Q567" t="str">
        <f t="shared" si="58"/>
        <v>technology</v>
      </c>
      <c r="R567" t="str">
        <f t="shared" si="59"/>
        <v>web</v>
      </c>
      <c r="S567" s="9">
        <f t="shared" si="60"/>
        <v>42195.785289351901</v>
      </c>
      <c r="T567" s="9">
        <f t="shared" si="61"/>
        <v>42165.785289351901</v>
      </c>
      <c r="U567" s="8">
        <f t="shared" si="62"/>
        <v>30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57"/>
        <v>0.02</v>
      </c>
      <c r="P568">
        <f t="shared" si="63"/>
        <v>1</v>
      </c>
      <c r="Q568" t="str">
        <f t="shared" si="58"/>
        <v>technology</v>
      </c>
      <c r="R568" t="str">
        <f t="shared" si="59"/>
        <v>web</v>
      </c>
      <c r="S568" s="9">
        <f t="shared" si="60"/>
        <v>42565.684409722198</v>
      </c>
      <c r="T568" s="9">
        <f t="shared" si="61"/>
        <v>42535.684409722198</v>
      </c>
      <c r="U568" s="8">
        <f t="shared" si="62"/>
        <v>30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57"/>
        <v>0</v>
      </c>
      <c r="P569">
        <f t="shared" si="63"/>
        <v>0</v>
      </c>
      <c r="Q569" t="str">
        <f t="shared" si="58"/>
        <v>technology</v>
      </c>
      <c r="R569" t="str">
        <f t="shared" si="59"/>
        <v>web</v>
      </c>
      <c r="S569" s="9">
        <f t="shared" si="60"/>
        <v>42005.842523148203</v>
      </c>
      <c r="T569" s="9">
        <f t="shared" si="61"/>
        <v>41975.842523148203</v>
      </c>
      <c r="U569" s="8">
        <f t="shared" si="62"/>
        <v>30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57"/>
        <v>1</v>
      </c>
      <c r="P570">
        <f t="shared" si="63"/>
        <v>49</v>
      </c>
      <c r="Q570" t="str">
        <f t="shared" si="58"/>
        <v>technology</v>
      </c>
      <c r="R570" t="str">
        <f t="shared" si="59"/>
        <v>web</v>
      </c>
      <c r="S570" s="9">
        <f t="shared" si="60"/>
        <v>42385.458333333299</v>
      </c>
      <c r="T570" s="9">
        <f t="shared" si="61"/>
        <v>42348.9215625</v>
      </c>
      <c r="U570" s="8">
        <f t="shared" si="62"/>
        <v>36.53677083329967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57"/>
        <v>0.8</v>
      </c>
      <c r="P571">
        <f t="shared" si="63"/>
        <v>20</v>
      </c>
      <c r="Q571" t="str">
        <f t="shared" si="58"/>
        <v>technology</v>
      </c>
      <c r="R571" t="str">
        <f t="shared" si="59"/>
        <v>web</v>
      </c>
      <c r="S571" s="9">
        <f t="shared" si="60"/>
        <v>42370.847361111097</v>
      </c>
      <c r="T571" s="9">
        <f t="shared" si="61"/>
        <v>42340.847361111097</v>
      </c>
      <c r="U571" s="8">
        <f t="shared" si="62"/>
        <v>30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57"/>
        <v>0.16705882352941176</v>
      </c>
      <c r="P572">
        <f t="shared" si="63"/>
        <v>142</v>
      </c>
      <c r="Q572" t="str">
        <f t="shared" si="58"/>
        <v>technology</v>
      </c>
      <c r="R572" t="str">
        <f t="shared" si="59"/>
        <v>web</v>
      </c>
      <c r="S572" s="9">
        <f t="shared" si="60"/>
        <v>42418.798252314802</v>
      </c>
      <c r="T572" s="9">
        <f t="shared" si="61"/>
        <v>42388.798252314802</v>
      </c>
      <c r="U572" s="8">
        <f t="shared" si="62"/>
        <v>30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57"/>
        <v>0.42399999999999999</v>
      </c>
      <c r="P573">
        <f t="shared" si="63"/>
        <v>53</v>
      </c>
      <c r="Q573" t="str">
        <f t="shared" si="58"/>
        <v>technology</v>
      </c>
      <c r="R573" t="str">
        <f t="shared" si="59"/>
        <v>web</v>
      </c>
      <c r="S573" s="9">
        <f t="shared" si="60"/>
        <v>42212.165972222203</v>
      </c>
      <c r="T573" s="9">
        <f t="shared" si="61"/>
        <v>42192.816238425898</v>
      </c>
      <c r="U573" s="8">
        <f t="shared" si="62"/>
        <v>19.349733796305372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57"/>
        <v>0</v>
      </c>
      <c r="P574">
        <f t="shared" si="63"/>
        <v>0</v>
      </c>
      <c r="Q574" t="str">
        <f t="shared" si="58"/>
        <v>technology</v>
      </c>
      <c r="R574" t="str">
        <f t="shared" si="59"/>
        <v>web</v>
      </c>
      <c r="S574" s="9">
        <f t="shared" si="60"/>
        <v>42312.757962962998</v>
      </c>
      <c r="T574" s="9">
        <f t="shared" si="61"/>
        <v>42282.716296296298</v>
      </c>
      <c r="U574" s="8">
        <f t="shared" si="62"/>
        <v>30.041666666700621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57"/>
        <v>0.38925389253892539</v>
      </c>
      <c r="P575">
        <f t="shared" si="63"/>
        <v>38.444444444444443</v>
      </c>
      <c r="Q575" t="str">
        <f t="shared" si="58"/>
        <v>technology</v>
      </c>
      <c r="R575" t="str">
        <f t="shared" si="59"/>
        <v>web</v>
      </c>
      <c r="S575" s="9">
        <f t="shared" si="60"/>
        <v>42022.05</v>
      </c>
      <c r="T575" s="9">
        <f t="shared" si="61"/>
        <v>41963.050127314797</v>
      </c>
      <c r="U575" s="8">
        <f t="shared" si="62"/>
        <v>58.999872685206356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57"/>
        <v>0.7155635062611807</v>
      </c>
      <c r="P576">
        <f t="shared" si="63"/>
        <v>20</v>
      </c>
      <c r="Q576" t="str">
        <f t="shared" si="58"/>
        <v>technology</v>
      </c>
      <c r="R576" t="str">
        <f t="shared" si="59"/>
        <v>web</v>
      </c>
      <c r="S576" s="9">
        <f t="shared" si="60"/>
        <v>42662.443368055603</v>
      </c>
      <c r="T576" s="9">
        <f t="shared" si="61"/>
        <v>42632.443368055603</v>
      </c>
      <c r="U576" s="8">
        <f t="shared" si="62"/>
        <v>30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57"/>
        <v>0.43166666666666664</v>
      </c>
      <c r="P577">
        <f t="shared" si="63"/>
        <v>64.75</v>
      </c>
      <c r="Q577" t="str">
        <f t="shared" si="58"/>
        <v>technology</v>
      </c>
      <c r="R577" t="str">
        <f t="shared" si="59"/>
        <v>web</v>
      </c>
      <c r="S577" s="9">
        <f t="shared" si="60"/>
        <v>42168.692627314798</v>
      </c>
      <c r="T577" s="9">
        <f t="shared" si="61"/>
        <v>42138.692627314798</v>
      </c>
      <c r="U577" s="8">
        <f t="shared" si="62"/>
        <v>30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57"/>
        <v>1.25E-3</v>
      </c>
      <c r="P578">
        <f t="shared" si="63"/>
        <v>1</v>
      </c>
      <c r="Q578" t="str">
        <f t="shared" si="58"/>
        <v>technology</v>
      </c>
      <c r="R578" t="str">
        <f t="shared" si="59"/>
        <v>web</v>
      </c>
      <c r="S578" s="9">
        <f t="shared" si="60"/>
        <v>42091.43</v>
      </c>
      <c r="T578" s="9">
        <f t="shared" si="61"/>
        <v>42031.471666666701</v>
      </c>
      <c r="U578" s="8">
        <f t="shared" si="62"/>
        <v>59.958333333299379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64">E579/D579*100</f>
        <v>0.2</v>
      </c>
      <c r="P579">
        <f t="shared" si="63"/>
        <v>10</v>
      </c>
      <c r="Q579" t="str">
        <f t="shared" ref="Q579:Q642" si="65">LEFT(N579,_xlfn.NUMBERVALUE(FIND("/",N579)-1))</f>
        <v>technology</v>
      </c>
      <c r="R579" t="str">
        <f t="shared" ref="R579:R642" si="66">RIGHT(N579,LEN(N579)-LEN(Q579)-1)</f>
        <v>web</v>
      </c>
      <c r="S579" s="9">
        <f t="shared" ref="S579:S642" si="67">_xlfn.NUMBERVALUE((((I579/60)/60)/24)+DATE(1970,1,1))</f>
        <v>42510.589143518497</v>
      </c>
      <c r="T579" s="9">
        <f t="shared" ref="T579:T642" si="68">_xlfn.NUMBERVALUE((((J579/60)/60)/24)+DATE(1970,1,1))</f>
        <v>42450.589143518497</v>
      </c>
      <c r="U579" s="8">
        <f t="shared" ref="U579:U642" si="69">S579-T579</f>
        <v>60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64"/>
        <v>1.12E-2</v>
      </c>
      <c r="P580">
        <f t="shared" si="63"/>
        <v>2</v>
      </c>
      <c r="Q580" t="str">
        <f t="shared" si="65"/>
        <v>technology</v>
      </c>
      <c r="R580" t="str">
        <f t="shared" si="66"/>
        <v>web</v>
      </c>
      <c r="S580" s="9">
        <f t="shared" si="67"/>
        <v>42254.5786226852</v>
      </c>
      <c r="T580" s="9">
        <f t="shared" si="68"/>
        <v>42230.5786226852</v>
      </c>
      <c r="U580" s="8">
        <f t="shared" si="69"/>
        <v>24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64"/>
        <v>1.4583333333333333</v>
      </c>
      <c r="P581">
        <f t="shared" si="63"/>
        <v>35</v>
      </c>
      <c r="Q581" t="str">
        <f t="shared" si="65"/>
        <v>technology</v>
      </c>
      <c r="R581" t="str">
        <f t="shared" si="66"/>
        <v>web</v>
      </c>
      <c r="S581" s="9">
        <f t="shared" si="67"/>
        <v>41998.852118055598</v>
      </c>
      <c r="T581" s="9">
        <f t="shared" si="68"/>
        <v>41968.852118055598</v>
      </c>
      <c r="U581" s="8">
        <f t="shared" si="69"/>
        <v>30</v>
      </c>
    </row>
    <row r="582" spans="1:21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64"/>
        <v>3.3333333333333333E-2</v>
      </c>
      <c r="P582">
        <f t="shared" si="63"/>
        <v>1</v>
      </c>
      <c r="Q582" t="str">
        <f t="shared" si="65"/>
        <v>technology</v>
      </c>
      <c r="R582" t="str">
        <f t="shared" si="66"/>
        <v>web</v>
      </c>
      <c r="S582" s="9">
        <f t="shared" si="67"/>
        <v>42635.9081828704</v>
      </c>
      <c r="T582" s="9">
        <f t="shared" si="68"/>
        <v>42605.9081828704</v>
      </c>
      <c r="U582" s="8">
        <f t="shared" si="69"/>
        <v>30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64"/>
        <v>0</v>
      </c>
      <c r="P583">
        <f t="shared" si="63"/>
        <v>0</v>
      </c>
      <c r="Q583" t="str">
        <f t="shared" si="65"/>
        <v>technology</v>
      </c>
      <c r="R583" t="str">
        <f t="shared" si="66"/>
        <v>web</v>
      </c>
      <c r="S583" s="9">
        <f t="shared" si="67"/>
        <v>42218.012777777803</v>
      </c>
      <c r="T583" s="9">
        <f t="shared" si="68"/>
        <v>42188.012777777803</v>
      </c>
      <c r="U583" s="8">
        <f t="shared" si="69"/>
        <v>30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64"/>
        <v>0</v>
      </c>
      <c r="P584">
        <f t="shared" si="63"/>
        <v>0</v>
      </c>
      <c r="Q584" t="str">
        <f t="shared" si="65"/>
        <v>technology</v>
      </c>
      <c r="R584" t="str">
        <f t="shared" si="66"/>
        <v>web</v>
      </c>
      <c r="S584" s="9">
        <f t="shared" si="67"/>
        <v>42078.75</v>
      </c>
      <c r="T584" s="9">
        <f t="shared" si="68"/>
        <v>42055.7398032407</v>
      </c>
      <c r="U584" s="8">
        <f t="shared" si="69"/>
        <v>23.010196759300015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64"/>
        <v>1.1111111111111112E-2</v>
      </c>
      <c r="P585">
        <f t="shared" si="63"/>
        <v>1</v>
      </c>
      <c r="Q585" t="str">
        <f t="shared" si="65"/>
        <v>technology</v>
      </c>
      <c r="R585" t="str">
        <f t="shared" si="66"/>
        <v>web</v>
      </c>
      <c r="S585" s="9">
        <f t="shared" si="67"/>
        <v>42082.896840277797</v>
      </c>
      <c r="T585" s="9">
        <f t="shared" si="68"/>
        <v>42052.938506944403</v>
      </c>
      <c r="U585" s="8">
        <f t="shared" si="69"/>
        <v>29.958333333393966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64"/>
        <v>1</v>
      </c>
      <c r="P586">
        <f t="shared" si="63"/>
        <v>5</v>
      </c>
      <c r="Q586" t="str">
        <f t="shared" si="65"/>
        <v>technology</v>
      </c>
      <c r="R586" t="str">
        <f t="shared" si="66"/>
        <v>web</v>
      </c>
      <c r="S586" s="9">
        <f t="shared" si="67"/>
        <v>42079.674953703703</v>
      </c>
      <c r="T586" s="9">
        <f t="shared" si="68"/>
        <v>42049.716620370396</v>
      </c>
      <c r="U586" s="8">
        <f t="shared" si="69"/>
        <v>29.958333333306655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64"/>
        <v>0</v>
      </c>
      <c r="P587">
        <f t="shared" si="63"/>
        <v>0</v>
      </c>
      <c r="Q587" t="str">
        <f t="shared" si="65"/>
        <v>technology</v>
      </c>
      <c r="R587" t="str">
        <f t="shared" si="66"/>
        <v>web</v>
      </c>
      <c r="S587" s="9">
        <f t="shared" si="67"/>
        <v>42339</v>
      </c>
      <c r="T587" s="9">
        <f t="shared" si="68"/>
        <v>42283.3909375</v>
      </c>
      <c r="U587" s="8">
        <f t="shared" si="69"/>
        <v>55.609062499999709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64"/>
        <v>0.55999999999999994</v>
      </c>
      <c r="P588">
        <f t="shared" si="63"/>
        <v>14</v>
      </c>
      <c r="Q588" t="str">
        <f t="shared" si="65"/>
        <v>technology</v>
      </c>
      <c r="R588" t="str">
        <f t="shared" si="66"/>
        <v>web</v>
      </c>
      <c r="S588" s="9">
        <f t="shared" si="67"/>
        <v>42050.854247685202</v>
      </c>
      <c r="T588" s="9">
        <f t="shared" si="68"/>
        <v>42020.854247685202</v>
      </c>
      <c r="U588" s="8">
        <f t="shared" si="69"/>
        <v>30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64"/>
        <v>9.0833333333333339</v>
      </c>
      <c r="P589">
        <f t="shared" si="63"/>
        <v>389.28571428571428</v>
      </c>
      <c r="Q589" t="str">
        <f t="shared" si="65"/>
        <v>technology</v>
      </c>
      <c r="R589" t="str">
        <f t="shared" si="66"/>
        <v>web</v>
      </c>
      <c r="S589" s="9">
        <f t="shared" si="67"/>
        <v>42110.757326388899</v>
      </c>
      <c r="T589" s="9">
        <f t="shared" si="68"/>
        <v>42080.757326388899</v>
      </c>
      <c r="U589" s="8">
        <f t="shared" si="69"/>
        <v>30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64"/>
        <v>3.3444444444444441</v>
      </c>
      <c r="P590">
        <f t="shared" si="63"/>
        <v>150.5</v>
      </c>
      <c r="Q590" t="str">
        <f t="shared" si="65"/>
        <v>technology</v>
      </c>
      <c r="R590" t="str">
        <f t="shared" si="66"/>
        <v>web</v>
      </c>
      <c r="S590" s="9">
        <f t="shared" si="67"/>
        <v>42691.811180555596</v>
      </c>
      <c r="T590" s="9">
        <f t="shared" si="68"/>
        <v>42631.769513888903</v>
      </c>
      <c r="U590" s="8">
        <f t="shared" si="69"/>
        <v>60.041666666693345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64"/>
        <v>1.3333333333333334E-2</v>
      </c>
      <c r="P591">
        <f t="shared" si="63"/>
        <v>1</v>
      </c>
      <c r="Q591" t="str">
        <f t="shared" si="65"/>
        <v>technology</v>
      </c>
      <c r="R591" t="str">
        <f t="shared" si="66"/>
        <v>web</v>
      </c>
      <c r="S591" s="9">
        <f t="shared" si="67"/>
        <v>42193.614571759303</v>
      </c>
      <c r="T591" s="9">
        <f t="shared" si="68"/>
        <v>42178.614571759303</v>
      </c>
      <c r="U591" s="8">
        <f t="shared" si="69"/>
        <v>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64"/>
        <v>4.46</v>
      </c>
      <c r="P592">
        <f t="shared" si="63"/>
        <v>24.777777777777779</v>
      </c>
      <c r="Q592" t="str">
        <f t="shared" si="65"/>
        <v>technology</v>
      </c>
      <c r="R592" t="str">
        <f t="shared" si="66"/>
        <v>web</v>
      </c>
      <c r="S592" s="9">
        <f t="shared" si="67"/>
        <v>42408.542361111096</v>
      </c>
      <c r="T592" s="9">
        <f t="shared" si="68"/>
        <v>42377.554756944402</v>
      </c>
      <c r="U592" s="8">
        <f t="shared" si="69"/>
        <v>30.987604166693927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64"/>
        <v>6.0999999999999999E-2</v>
      </c>
      <c r="P593">
        <f t="shared" si="63"/>
        <v>30.5</v>
      </c>
      <c r="Q593" t="str">
        <f t="shared" si="65"/>
        <v>technology</v>
      </c>
      <c r="R593" t="str">
        <f t="shared" si="66"/>
        <v>web</v>
      </c>
      <c r="S593" s="9">
        <f t="shared" si="67"/>
        <v>42207.543171296304</v>
      </c>
      <c r="T593" s="9">
        <f t="shared" si="68"/>
        <v>42177.543171296304</v>
      </c>
      <c r="U593" s="8">
        <f t="shared" si="69"/>
        <v>30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64"/>
        <v>3.3333333333333335</v>
      </c>
      <c r="P594">
        <f t="shared" si="63"/>
        <v>250</v>
      </c>
      <c r="Q594" t="str">
        <f t="shared" si="65"/>
        <v>technology</v>
      </c>
      <c r="R594" t="str">
        <f t="shared" si="66"/>
        <v>web</v>
      </c>
      <c r="S594" s="9">
        <f t="shared" si="67"/>
        <v>41976.232175925899</v>
      </c>
      <c r="T594" s="9">
        <f t="shared" si="68"/>
        <v>41946.232175925899</v>
      </c>
      <c r="U594" s="8">
        <f t="shared" si="69"/>
        <v>30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64"/>
        <v>23</v>
      </c>
      <c r="P595">
        <f t="shared" si="63"/>
        <v>16.428571428571427</v>
      </c>
      <c r="Q595" t="str">
        <f t="shared" si="65"/>
        <v>technology</v>
      </c>
      <c r="R595" t="str">
        <f t="shared" si="66"/>
        <v>web</v>
      </c>
      <c r="S595" s="9">
        <f t="shared" si="67"/>
        <v>42100.635937500003</v>
      </c>
      <c r="T595" s="9">
        <f t="shared" si="68"/>
        <v>42070.677604166704</v>
      </c>
      <c r="U595" s="8">
        <f t="shared" si="69"/>
        <v>29.958333333299379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64"/>
        <v>0.104</v>
      </c>
      <c r="P596">
        <f t="shared" si="63"/>
        <v>13</v>
      </c>
      <c r="Q596" t="str">
        <f t="shared" si="65"/>
        <v>technology</v>
      </c>
      <c r="R596" t="str">
        <f t="shared" si="66"/>
        <v>web</v>
      </c>
      <c r="S596" s="9">
        <f t="shared" si="67"/>
        <v>42476.780162037001</v>
      </c>
      <c r="T596" s="9">
        <f t="shared" si="68"/>
        <v>42446.780162037001</v>
      </c>
      <c r="U596" s="8">
        <f t="shared" si="69"/>
        <v>30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64"/>
        <v>0.42599999999999999</v>
      </c>
      <c r="P597">
        <f t="shared" si="63"/>
        <v>53.25</v>
      </c>
      <c r="Q597" t="str">
        <f t="shared" si="65"/>
        <v>technology</v>
      </c>
      <c r="R597" t="str">
        <f t="shared" si="66"/>
        <v>web</v>
      </c>
      <c r="S597" s="9">
        <f t="shared" si="67"/>
        <v>42128.069884259203</v>
      </c>
      <c r="T597" s="9">
        <f t="shared" si="68"/>
        <v>42083.069884259203</v>
      </c>
      <c r="U597" s="8">
        <f t="shared" si="69"/>
        <v>45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64"/>
        <v>0.03</v>
      </c>
      <c r="P598">
        <f t="shared" si="63"/>
        <v>3</v>
      </c>
      <c r="Q598" t="str">
        <f t="shared" si="65"/>
        <v>technology</v>
      </c>
      <c r="R598" t="str">
        <f t="shared" si="66"/>
        <v>web</v>
      </c>
      <c r="S598" s="9">
        <f t="shared" si="67"/>
        <v>42676.896898148101</v>
      </c>
      <c r="T598" s="9">
        <f t="shared" si="68"/>
        <v>42646.896898148101</v>
      </c>
      <c r="U598" s="8">
        <f t="shared" si="69"/>
        <v>30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64"/>
        <v>0.26666666666666666</v>
      </c>
      <c r="P599">
        <f t="shared" si="63"/>
        <v>10</v>
      </c>
      <c r="Q599" t="str">
        <f t="shared" si="65"/>
        <v>technology</v>
      </c>
      <c r="R599" t="str">
        <f t="shared" si="66"/>
        <v>web</v>
      </c>
      <c r="S599" s="9">
        <f t="shared" si="67"/>
        <v>42582.666666666701</v>
      </c>
      <c r="T599" s="9">
        <f t="shared" si="68"/>
        <v>42545.705266203702</v>
      </c>
      <c r="U599" s="8">
        <f t="shared" si="69"/>
        <v>36.961400462998427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64"/>
        <v>34</v>
      </c>
      <c r="P600">
        <f t="shared" si="63"/>
        <v>121.42857142857143</v>
      </c>
      <c r="Q600" t="str">
        <f t="shared" si="65"/>
        <v>technology</v>
      </c>
      <c r="R600" t="str">
        <f t="shared" si="66"/>
        <v>web</v>
      </c>
      <c r="S600" s="9">
        <f t="shared" si="67"/>
        <v>41978.002094907402</v>
      </c>
      <c r="T600" s="9">
        <f t="shared" si="68"/>
        <v>41948.002094907402</v>
      </c>
      <c r="U600" s="8">
        <f t="shared" si="69"/>
        <v>30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64"/>
        <v>6.2E-2</v>
      </c>
      <c r="P601">
        <f t="shared" si="63"/>
        <v>15.5</v>
      </c>
      <c r="Q601" t="str">
        <f t="shared" si="65"/>
        <v>technology</v>
      </c>
      <c r="R601" t="str">
        <f t="shared" si="66"/>
        <v>web</v>
      </c>
      <c r="S601" s="9">
        <f t="shared" si="67"/>
        <v>42071.636111111096</v>
      </c>
      <c r="T601" s="9">
        <f t="shared" si="68"/>
        <v>42047.812523148197</v>
      </c>
      <c r="U601" s="8">
        <f t="shared" si="69"/>
        <v>23.823587962899182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64"/>
        <v>2</v>
      </c>
      <c r="P602">
        <f t="shared" si="63"/>
        <v>100</v>
      </c>
      <c r="Q602" t="str">
        <f t="shared" si="65"/>
        <v>technology</v>
      </c>
      <c r="R602" t="str">
        <f t="shared" si="66"/>
        <v>web</v>
      </c>
      <c r="S602" s="9">
        <f t="shared" si="67"/>
        <v>42133.798171296301</v>
      </c>
      <c r="T602" s="9">
        <f t="shared" si="68"/>
        <v>42073.798171296301</v>
      </c>
      <c r="U602" s="8">
        <f t="shared" si="69"/>
        <v>60</v>
      </c>
    </row>
    <row r="603" spans="1:21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64"/>
        <v>1.4000000000000001</v>
      </c>
      <c r="P603">
        <f t="shared" si="63"/>
        <v>23.333333333333332</v>
      </c>
      <c r="Q603" t="str">
        <f t="shared" si="65"/>
        <v>technology</v>
      </c>
      <c r="R603" t="str">
        <f t="shared" si="66"/>
        <v>web</v>
      </c>
      <c r="S603" s="9">
        <f t="shared" si="67"/>
        <v>41999.858090277798</v>
      </c>
      <c r="T603" s="9">
        <f t="shared" si="68"/>
        <v>41969.858090277798</v>
      </c>
      <c r="U603" s="8">
        <f t="shared" si="69"/>
        <v>30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64"/>
        <v>0</v>
      </c>
      <c r="P604">
        <f t="shared" si="63"/>
        <v>0</v>
      </c>
      <c r="Q604" t="str">
        <f t="shared" si="65"/>
        <v>technology</v>
      </c>
      <c r="R604" t="str">
        <f t="shared" si="66"/>
        <v>web</v>
      </c>
      <c r="S604" s="9">
        <f t="shared" si="67"/>
        <v>42173.794155092597</v>
      </c>
      <c r="T604" s="9">
        <f t="shared" si="68"/>
        <v>42143.794155092597</v>
      </c>
      <c r="U604" s="8">
        <f t="shared" si="69"/>
        <v>30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64"/>
        <v>3.9334666666666664</v>
      </c>
      <c r="P605">
        <f t="shared" si="63"/>
        <v>45.386153846153846</v>
      </c>
      <c r="Q605" t="str">
        <f t="shared" si="65"/>
        <v>technology</v>
      </c>
      <c r="R605" t="str">
        <f t="shared" si="66"/>
        <v>web</v>
      </c>
      <c r="S605" s="9">
        <f t="shared" si="67"/>
        <v>41865.639155092598</v>
      </c>
      <c r="T605" s="9">
        <f t="shared" si="68"/>
        <v>41835.639155092598</v>
      </c>
      <c r="U605" s="8">
        <f t="shared" si="69"/>
        <v>30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64"/>
        <v>0</v>
      </c>
      <c r="P606">
        <f t="shared" si="63"/>
        <v>0</v>
      </c>
      <c r="Q606" t="str">
        <f t="shared" si="65"/>
        <v>technology</v>
      </c>
      <c r="R606" t="str">
        <f t="shared" si="66"/>
        <v>web</v>
      </c>
      <c r="S606" s="9">
        <f t="shared" si="67"/>
        <v>41879.0353703703</v>
      </c>
      <c r="T606" s="9">
        <f t="shared" si="68"/>
        <v>41849.0353703703</v>
      </c>
      <c r="U606" s="8">
        <f t="shared" si="69"/>
        <v>30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64"/>
        <v>2.62</v>
      </c>
      <c r="P607">
        <f t="shared" si="63"/>
        <v>16.375</v>
      </c>
      <c r="Q607" t="str">
        <f t="shared" si="65"/>
        <v>technology</v>
      </c>
      <c r="R607" t="str">
        <f t="shared" si="66"/>
        <v>web</v>
      </c>
      <c r="S607" s="9">
        <f t="shared" si="67"/>
        <v>42239.357731481497</v>
      </c>
      <c r="T607" s="9">
        <f t="shared" si="68"/>
        <v>42194.357731481497</v>
      </c>
      <c r="U607" s="8">
        <f t="shared" si="69"/>
        <v>45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64"/>
        <v>0.2</v>
      </c>
      <c r="P608">
        <f t="shared" si="63"/>
        <v>10</v>
      </c>
      <c r="Q608" t="str">
        <f t="shared" si="65"/>
        <v>technology</v>
      </c>
      <c r="R608" t="str">
        <f t="shared" si="66"/>
        <v>web</v>
      </c>
      <c r="S608" s="9">
        <f t="shared" si="67"/>
        <v>42148.625</v>
      </c>
      <c r="T608" s="9">
        <f t="shared" si="68"/>
        <v>42102.650567129604</v>
      </c>
      <c r="U608" s="8">
        <f t="shared" si="69"/>
        <v>45.974432870396413</v>
      </c>
    </row>
    <row r="609" spans="1:21" ht="4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64"/>
        <v>0</v>
      </c>
      <c r="P609">
        <f t="shared" si="63"/>
        <v>0</v>
      </c>
      <c r="Q609" t="str">
        <f t="shared" si="65"/>
        <v>technology</v>
      </c>
      <c r="R609" t="str">
        <f t="shared" si="66"/>
        <v>web</v>
      </c>
      <c r="S609" s="9">
        <f t="shared" si="67"/>
        <v>42330.867314814801</v>
      </c>
      <c r="T609" s="9">
        <f t="shared" si="68"/>
        <v>42300.825648148202</v>
      </c>
      <c r="U609" s="8">
        <f t="shared" si="69"/>
        <v>30.041666666598758</v>
      </c>
    </row>
    <row r="610" spans="1:21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64"/>
        <v>0.97400000000000009</v>
      </c>
      <c r="P610">
        <f t="shared" ref="P610:P673" si="70">IF(L610=0, 0,E610/L610)</f>
        <v>292.2</v>
      </c>
      <c r="Q610" t="str">
        <f t="shared" si="65"/>
        <v>technology</v>
      </c>
      <c r="R610" t="str">
        <f t="shared" si="66"/>
        <v>web</v>
      </c>
      <c r="S610" s="9">
        <f t="shared" si="67"/>
        <v>42170.9210648148</v>
      </c>
      <c r="T610" s="9">
        <f t="shared" si="68"/>
        <v>42140.9210648148</v>
      </c>
      <c r="U610" s="8">
        <f t="shared" si="69"/>
        <v>30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64"/>
        <v>0.64102564102564097</v>
      </c>
      <c r="P611">
        <f t="shared" si="70"/>
        <v>5</v>
      </c>
      <c r="Q611" t="str">
        <f t="shared" si="65"/>
        <v>technology</v>
      </c>
      <c r="R611" t="str">
        <f t="shared" si="66"/>
        <v>web</v>
      </c>
      <c r="S611" s="9">
        <f t="shared" si="67"/>
        <v>42337.0757407407</v>
      </c>
      <c r="T611" s="9">
        <f t="shared" si="68"/>
        <v>42307.034074074101</v>
      </c>
      <c r="U611" s="8">
        <f t="shared" si="69"/>
        <v>30.041666666598758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64"/>
        <v>0</v>
      </c>
      <c r="P612">
        <f t="shared" si="70"/>
        <v>0</v>
      </c>
      <c r="Q612" t="str">
        <f t="shared" si="65"/>
        <v>technology</v>
      </c>
      <c r="R612" t="str">
        <f t="shared" si="66"/>
        <v>web</v>
      </c>
      <c r="S612" s="9">
        <f t="shared" si="67"/>
        <v>42116.830856481502</v>
      </c>
      <c r="T612" s="9">
        <f t="shared" si="68"/>
        <v>42086.830856481502</v>
      </c>
      <c r="U612" s="8">
        <f t="shared" si="69"/>
        <v>30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64"/>
        <v>0</v>
      </c>
      <c r="P613">
        <f t="shared" si="70"/>
        <v>0</v>
      </c>
      <c r="Q613" t="str">
        <f t="shared" si="65"/>
        <v>technology</v>
      </c>
      <c r="R613" t="str">
        <f t="shared" si="66"/>
        <v>web</v>
      </c>
      <c r="S613" s="9">
        <f t="shared" si="67"/>
        <v>42388.5606134259</v>
      </c>
      <c r="T613" s="9">
        <f t="shared" si="68"/>
        <v>42328.5606134259</v>
      </c>
      <c r="U613" s="8">
        <f t="shared" si="69"/>
        <v>60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64"/>
        <v>0</v>
      </c>
      <c r="P614">
        <f t="shared" si="70"/>
        <v>0</v>
      </c>
      <c r="Q614" t="str">
        <f t="shared" si="65"/>
        <v>technology</v>
      </c>
      <c r="R614" t="str">
        <f t="shared" si="66"/>
        <v>web</v>
      </c>
      <c r="S614" s="9">
        <f t="shared" si="67"/>
        <v>42615.031782407401</v>
      </c>
      <c r="T614" s="9">
        <f t="shared" si="68"/>
        <v>42585.031782407401</v>
      </c>
      <c r="U614" s="8">
        <f t="shared" si="69"/>
        <v>30</v>
      </c>
    </row>
    <row r="615" spans="1:21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64"/>
        <v>21.363333333333333</v>
      </c>
      <c r="P615">
        <f t="shared" si="70"/>
        <v>105.93388429752066</v>
      </c>
      <c r="Q615" t="str">
        <f t="shared" si="65"/>
        <v>technology</v>
      </c>
      <c r="R615" t="str">
        <f t="shared" si="66"/>
        <v>web</v>
      </c>
      <c r="S615" s="9">
        <f t="shared" si="67"/>
        <v>42278.207638888904</v>
      </c>
      <c r="T615" s="9">
        <f t="shared" si="68"/>
        <v>42247.496759259302</v>
      </c>
      <c r="U615" s="8">
        <f t="shared" si="69"/>
        <v>30.71087962960155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64"/>
        <v>0</v>
      </c>
      <c r="P616">
        <f t="shared" si="70"/>
        <v>0</v>
      </c>
      <c r="Q616" t="str">
        <f t="shared" si="65"/>
        <v>technology</v>
      </c>
      <c r="R616" t="str">
        <f t="shared" si="66"/>
        <v>web</v>
      </c>
      <c r="S616" s="9">
        <f t="shared" si="67"/>
        <v>42545.061805555597</v>
      </c>
      <c r="T616" s="9">
        <f t="shared" si="68"/>
        <v>42515.061805555597</v>
      </c>
      <c r="U616" s="8">
        <f t="shared" si="69"/>
        <v>30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64"/>
        <v>0</v>
      </c>
      <c r="P617">
        <f t="shared" si="70"/>
        <v>0</v>
      </c>
      <c r="Q617" t="str">
        <f t="shared" si="65"/>
        <v>technology</v>
      </c>
      <c r="R617" t="str">
        <f t="shared" si="66"/>
        <v>web</v>
      </c>
      <c r="S617" s="9">
        <f t="shared" si="67"/>
        <v>42272.1222106481</v>
      </c>
      <c r="T617" s="9">
        <f t="shared" si="68"/>
        <v>42242.1222106481</v>
      </c>
      <c r="U617" s="8">
        <f t="shared" si="69"/>
        <v>30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64"/>
        <v>0</v>
      </c>
      <c r="P618">
        <f t="shared" si="70"/>
        <v>0</v>
      </c>
      <c r="Q618" t="str">
        <f t="shared" si="65"/>
        <v>technology</v>
      </c>
      <c r="R618" t="str">
        <f t="shared" si="66"/>
        <v>web</v>
      </c>
      <c r="S618" s="9">
        <f t="shared" si="67"/>
        <v>42791.376238425903</v>
      </c>
      <c r="T618" s="9">
        <f t="shared" si="68"/>
        <v>42761.376238425903</v>
      </c>
      <c r="U618" s="8">
        <f t="shared" si="69"/>
        <v>30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64"/>
        <v>3</v>
      </c>
      <c r="P619">
        <f t="shared" si="70"/>
        <v>20</v>
      </c>
      <c r="Q619" t="str">
        <f t="shared" si="65"/>
        <v>technology</v>
      </c>
      <c r="R619" t="str">
        <f t="shared" si="66"/>
        <v>web</v>
      </c>
      <c r="S619" s="9">
        <f t="shared" si="67"/>
        <v>42132.343090277798</v>
      </c>
      <c r="T619" s="9">
        <f t="shared" si="68"/>
        <v>42087.343090277798</v>
      </c>
      <c r="U619" s="8">
        <f t="shared" si="69"/>
        <v>45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64"/>
        <v>0</v>
      </c>
      <c r="P620">
        <f t="shared" si="70"/>
        <v>0</v>
      </c>
      <c r="Q620" t="str">
        <f t="shared" si="65"/>
        <v>technology</v>
      </c>
      <c r="R620" t="str">
        <f t="shared" si="66"/>
        <v>web</v>
      </c>
      <c r="S620" s="9">
        <f t="shared" si="67"/>
        <v>42347.810219907398</v>
      </c>
      <c r="T620" s="9">
        <f t="shared" si="68"/>
        <v>42317.810219907398</v>
      </c>
      <c r="U620" s="8">
        <f t="shared" si="69"/>
        <v>30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64"/>
        <v>3.9999999999999996E-5</v>
      </c>
      <c r="P621">
        <f t="shared" si="70"/>
        <v>1</v>
      </c>
      <c r="Q621" t="str">
        <f t="shared" si="65"/>
        <v>technology</v>
      </c>
      <c r="R621" t="str">
        <f t="shared" si="66"/>
        <v>web</v>
      </c>
      <c r="S621" s="9">
        <f t="shared" si="67"/>
        <v>41968.692013888904</v>
      </c>
      <c r="T621" s="9">
        <f t="shared" si="68"/>
        <v>41908.650347222203</v>
      </c>
      <c r="U621" s="8">
        <f t="shared" si="69"/>
        <v>60.041666666700621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64"/>
        <v>1</v>
      </c>
      <c r="P622">
        <f t="shared" si="70"/>
        <v>300</v>
      </c>
      <c r="Q622" t="str">
        <f t="shared" si="65"/>
        <v>technology</v>
      </c>
      <c r="R622" t="str">
        <f t="shared" si="66"/>
        <v>web</v>
      </c>
      <c r="S622" s="9">
        <f t="shared" si="67"/>
        <v>41876.716874999998</v>
      </c>
      <c r="T622" s="9">
        <f t="shared" si="68"/>
        <v>41831.716874999998</v>
      </c>
      <c r="U622" s="8">
        <f t="shared" si="69"/>
        <v>45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64"/>
        <v>1.044</v>
      </c>
      <c r="P623">
        <f t="shared" si="70"/>
        <v>87</v>
      </c>
      <c r="Q623" t="str">
        <f t="shared" si="65"/>
        <v>technology</v>
      </c>
      <c r="R623" t="str">
        <f t="shared" si="66"/>
        <v>web</v>
      </c>
      <c r="S623" s="9">
        <f t="shared" si="67"/>
        <v>42558.987696759301</v>
      </c>
      <c r="T623" s="9">
        <f t="shared" si="68"/>
        <v>42528.987696759301</v>
      </c>
      <c r="U623" s="8">
        <f t="shared" si="69"/>
        <v>30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64"/>
        <v>5.6833333333333336</v>
      </c>
      <c r="P624">
        <f t="shared" si="70"/>
        <v>37.888888888888886</v>
      </c>
      <c r="Q624" t="str">
        <f t="shared" si="65"/>
        <v>technology</v>
      </c>
      <c r="R624" t="str">
        <f t="shared" si="66"/>
        <v>web</v>
      </c>
      <c r="S624" s="9">
        <f t="shared" si="67"/>
        <v>42552.7747453704</v>
      </c>
      <c r="T624" s="9">
        <f t="shared" si="68"/>
        <v>42532.7747453704</v>
      </c>
      <c r="U624" s="8">
        <f t="shared" si="69"/>
        <v>20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64"/>
        <v>0</v>
      </c>
      <c r="P625">
        <f t="shared" si="70"/>
        <v>0</v>
      </c>
      <c r="Q625" t="str">
        <f t="shared" si="65"/>
        <v>technology</v>
      </c>
      <c r="R625" t="str">
        <f t="shared" si="66"/>
        <v>web</v>
      </c>
      <c r="S625" s="9">
        <f t="shared" si="67"/>
        <v>42152.009224537003</v>
      </c>
      <c r="T625" s="9">
        <f t="shared" si="68"/>
        <v>42122.009224537003</v>
      </c>
      <c r="U625" s="8">
        <f t="shared" si="69"/>
        <v>30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64"/>
        <v>0</v>
      </c>
      <c r="P626">
        <f t="shared" si="70"/>
        <v>0</v>
      </c>
      <c r="Q626" t="str">
        <f t="shared" si="65"/>
        <v>technology</v>
      </c>
      <c r="R626" t="str">
        <f t="shared" si="66"/>
        <v>web</v>
      </c>
      <c r="S626" s="9">
        <f t="shared" si="67"/>
        <v>42138.988900463002</v>
      </c>
      <c r="T626" s="9">
        <f t="shared" si="68"/>
        <v>42108.988900463002</v>
      </c>
      <c r="U626" s="8">
        <f t="shared" si="69"/>
        <v>30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64"/>
        <v>0</v>
      </c>
      <c r="P627">
        <f t="shared" si="70"/>
        <v>0</v>
      </c>
      <c r="Q627" t="str">
        <f t="shared" si="65"/>
        <v>technology</v>
      </c>
      <c r="R627" t="str">
        <f t="shared" si="66"/>
        <v>web</v>
      </c>
      <c r="S627" s="9">
        <f t="shared" si="67"/>
        <v>42820.853900463</v>
      </c>
      <c r="T627" s="9">
        <f t="shared" si="68"/>
        <v>42790.895567129599</v>
      </c>
      <c r="U627" s="8">
        <f t="shared" si="69"/>
        <v>29.958333333401242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64"/>
        <v>17.380000000000003</v>
      </c>
      <c r="P628">
        <f t="shared" si="70"/>
        <v>111.41025641025641</v>
      </c>
      <c r="Q628" t="str">
        <f t="shared" si="65"/>
        <v>technology</v>
      </c>
      <c r="R628" t="str">
        <f t="shared" si="66"/>
        <v>web</v>
      </c>
      <c r="S628" s="9">
        <f t="shared" si="67"/>
        <v>42231.556944444397</v>
      </c>
      <c r="T628" s="9">
        <f t="shared" si="68"/>
        <v>42198.559479166703</v>
      </c>
      <c r="U628" s="8">
        <f t="shared" si="69"/>
        <v>32.997465277694573</v>
      </c>
    </row>
    <row r="629" spans="1:21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64"/>
        <v>0.02</v>
      </c>
      <c r="P629">
        <f t="shared" si="70"/>
        <v>90</v>
      </c>
      <c r="Q629" t="str">
        <f t="shared" si="65"/>
        <v>technology</v>
      </c>
      <c r="R629" t="str">
        <f t="shared" si="66"/>
        <v>web</v>
      </c>
      <c r="S629" s="9">
        <f t="shared" si="67"/>
        <v>42443.958333333299</v>
      </c>
      <c r="T629" s="9">
        <f t="shared" si="68"/>
        <v>42384.306840277801</v>
      </c>
      <c r="U629" s="8">
        <f t="shared" si="69"/>
        <v>59.651493055498577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64"/>
        <v>0</v>
      </c>
      <c r="P630">
        <f t="shared" si="70"/>
        <v>0</v>
      </c>
      <c r="Q630" t="str">
        <f t="shared" si="65"/>
        <v>technology</v>
      </c>
      <c r="R630" t="str">
        <f t="shared" si="66"/>
        <v>web</v>
      </c>
      <c r="S630" s="9">
        <f t="shared" si="67"/>
        <v>41833.692789351902</v>
      </c>
      <c r="T630" s="9">
        <f t="shared" si="68"/>
        <v>41803.692789351902</v>
      </c>
      <c r="U630" s="8">
        <f t="shared" si="69"/>
        <v>30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64"/>
        <v>0.17500000000000002</v>
      </c>
      <c r="P631">
        <f t="shared" si="70"/>
        <v>116.66666666666667</v>
      </c>
      <c r="Q631" t="str">
        <f t="shared" si="65"/>
        <v>technology</v>
      </c>
      <c r="R631" t="str">
        <f t="shared" si="66"/>
        <v>web</v>
      </c>
      <c r="S631" s="9">
        <f t="shared" si="67"/>
        <v>42504.637824074103</v>
      </c>
      <c r="T631" s="9">
        <f t="shared" si="68"/>
        <v>42474.637824074103</v>
      </c>
      <c r="U631" s="8">
        <f t="shared" si="69"/>
        <v>30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64"/>
        <v>8.3340278356529712E-2</v>
      </c>
      <c r="P632">
        <f t="shared" si="70"/>
        <v>10</v>
      </c>
      <c r="Q632" t="str">
        <f t="shared" si="65"/>
        <v>technology</v>
      </c>
      <c r="R632" t="str">
        <f t="shared" si="66"/>
        <v>web</v>
      </c>
      <c r="S632" s="9">
        <f t="shared" si="67"/>
        <v>42253.215277777803</v>
      </c>
      <c r="T632" s="9">
        <f t="shared" si="68"/>
        <v>42223.619456018503</v>
      </c>
      <c r="U632" s="8">
        <f t="shared" si="69"/>
        <v>29.595821759299724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64"/>
        <v>1.38</v>
      </c>
      <c r="P633">
        <f t="shared" si="70"/>
        <v>76.666666666666671</v>
      </c>
      <c r="Q633" t="str">
        <f t="shared" si="65"/>
        <v>technology</v>
      </c>
      <c r="R633" t="str">
        <f t="shared" si="66"/>
        <v>web</v>
      </c>
      <c r="S633" s="9">
        <f t="shared" si="67"/>
        <v>42518.772326388898</v>
      </c>
      <c r="T633" s="9">
        <f t="shared" si="68"/>
        <v>42489.772326388898</v>
      </c>
      <c r="U633" s="8">
        <f t="shared" si="69"/>
        <v>29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64"/>
        <v>0</v>
      </c>
      <c r="P634">
        <f t="shared" si="70"/>
        <v>0</v>
      </c>
      <c r="Q634" t="str">
        <f t="shared" si="65"/>
        <v>technology</v>
      </c>
      <c r="R634" t="str">
        <f t="shared" si="66"/>
        <v>web</v>
      </c>
      <c r="S634" s="9">
        <f t="shared" si="67"/>
        <v>42333.700983796298</v>
      </c>
      <c r="T634" s="9">
        <f t="shared" si="68"/>
        <v>42303.659317129597</v>
      </c>
      <c r="U634" s="8">
        <f t="shared" si="69"/>
        <v>30.041666666700621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64"/>
        <v>12.45</v>
      </c>
      <c r="P635">
        <f t="shared" si="70"/>
        <v>49.8</v>
      </c>
      <c r="Q635" t="str">
        <f t="shared" si="65"/>
        <v>technology</v>
      </c>
      <c r="R635" t="str">
        <f t="shared" si="66"/>
        <v>web</v>
      </c>
      <c r="S635" s="9">
        <f t="shared" si="67"/>
        <v>42538.958333333299</v>
      </c>
      <c r="T635" s="9">
        <f t="shared" si="68"/>
        <v>42507.299328703702</v>
      </c>
      <c r="U635" s="8">
        <f t="shared" si="69"/>
        <v>31.659004629596893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64"/>
        <v>0.02</v>
      </c>
      <c r="P636">
        <f t="shared" si="70"/>
        <v>1</v>
      </c>
      <c r="Q636" t="str">
        <f t="shared" si="65"/>
        <v>technology</v>
      </c>
      <c r="R636" t="str">
        <f t="shared" si="66"/>
        <v>web</v>
      </c>
      <c r="S636" s="9">
        <f t="shared" si="67"/>
        <v>42061.928576388898</v>
      </c>
      <c r="T636" s="9">
        <f t="shared" si="68"/>
        <v>42031.928576388898</v>
      </c>
      <c r="U636" s="8">
        <f t="shared" si="69"/>
        <v>30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64"/>
        <v>8.0000000000000002E-3</v>
      </c>
      <c r="P637">
        <f t="shared" si="70"/>
        <v>2</v>
      </c>
      <c r="Q637" t="str">
        <f t="shared" si="65"/>
        <v>technology</v>
      </c>
      <c r="R637" t="str">
        <f t="shared" si="66"/>
        <v>web</v>
      </c>
      <c r="S637" s="9">
        <f t="shared" si="67"/>
        <v>42106.092152777797</v>
      </c>
      <c r="T637" s="9">
        <f t="shared" si="68"/>
        <v>42076.092152777797</v>
      </c>
      <c r="U637" s="8">
        <f t="shared" si="69"/>
        <v>30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64"/>
        <v>0.2</v>
      </c>
      <c r="P638">
        <f t="shared" si="70"/>
        <v>4</v>
      </c>
      <c r="Q638" t="str">
        <f t="shared" si="65"/>
        <v>technology</v>
      </c>
      <c r="R638" t="str">
        <f t="shared" si="66"/>
        <v>web</v>
      </c>
      <c r="S638" s="9">
        <f t="shared" si="67"/>
        <v>42161.449305555499</v>
      </c>
      <c r="T638" s="9">
        <f t="shared" si="68"/>
        <v>42131.455439814803</v>
      </c>
      <c r="U638" s="8">
        <f t="shared" si="69"/>
        <v>29.993865740696492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64"/>
        <v>0</v>
      </c>
      <c r="P639">
        <f t="shared" si="70"/>
        <v>0</v>
      </c>
      <c r="Q639" t="str">
        <f t="shared" si="65"/>
        <v>technology</v>
      </c>
      <c r="R639" t="str">
        <f t="shared" si="66"/>
        <v>web</v>
      </c>
      <c r="S639" s="9">
        <f t="shared" si="67"/>
        <v>42791.961111111101</v>
      </c>
      <c r="T639" s="9">
        <f t="shared" si="68"/>
        <v>42762.9620138889</v>
      </c>
      <c r="U639" s="8">
        <f t="shared" si="69"/>
        <v>28.999097222200362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64"/>
        <v>9.0000000000000011E-3</v>
      </c>
      <c r="P640">
        <f t="shared" si="70"/>
        <v>3</v>
      </c>
      <c r="Q640" t="str">
        <f t="shared" si="65"/>
        <v>technology</v>
      </c>
      <c r="R640" t="str">
        <f t="shared" si="66"/>
        <v>web</v>
      </c>
      <c r="S640" s="9">
        <f t="shared" si="67"/>
        <v>42819.551643518498</v>
      </c>
      <c r="T640" s="9">
        <f t="shared" si="68"/>
        <v>42759.593310185199</v>
      </c>
      <c r="U640" s="8">
        <f t="shared" si="69"/>
        <v>59.958333333299379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64"/>
        <v>9.9999999999999991E-5</v>
      </c>
      <c r="P641">
        <f t="shared" si="70"/>
        <v>1</v>
      </c>
      <c r="Q641" t="str">
        <f t="shared" si="65"/>
        <v>technology</v>
      </c>
      <c r="R641" t="str">
        <f t="shared" si="66"/>
        <v>web</v>
      </c>
      <c r="S641" s="9">
        <f t="shared" si="67"/>
        <v>41925.583275462901</v>
      </c>
      <c r="T641" s="9">
        <f t="shared" si="68"/>
        <v>41865.583275462901</v>
      </c>
      <c r="U641" s="8">
        <f t="shared" si="69"/>
        <v>60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64"/>
        <v>144.28571428571428</v>
      </c>
      <c r="P642">
        <f t="shared" si="70"/>
        <v>50.5</v>
      </c>
      <c r="Q642" t="str">
        <f t="shared" si="65"/>
        <v>technology</v>
      </c>
      <c r="R642" t="str">
        <f t="shared" si="66"/>
        <v>wearables</v>
      </c>
      <c r="S642" s="9">
        <f t="shared" si="67"/>
        <v>42698.958333333299</v>
      </c>
      <c r="T642" s="9">
        <f t="shared" si="68"/>
        <v>42683.420312499999</v>
      </c>
      <c r="U642" s="8">
        <f t="shared" si="69"/>
        <v>15.538020833300834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71">E643/D643*100</f>
        <v>119.16249999999999</v>
      </c>
      <c r="P643">
        <f t="shared" si="70"/>
        <v>151.31746031746033</v>
      </c>
      <c r="Q643" t="str">
        <f t="shared" ref="Q643:Q706" si="72">LEFT(N643,_xlfn.NUMBERVALUE(FIND("/",N643)-1))</f>
        <v>technology</v>
      </c>
      <c r="R643" t="str">
        <f t="shared" ref="R643:R706" si="73">RIGHT(N643,LEN(N643)-LEN(Q643)-1)</f>
        <v>wearables</v>
      </c>
      <c r="S643" s="9">
        <f t="shared" ref="S643:S706" si="74">_xlfn.NUMBERVALUE((((I643/60)/60)/24)+DATE(1970,1,1))</f>
        <v>42229.57</v>
      </c>
      <c r="T643" s="9">
        <f t="shared" ref="T643:T706" si="75">_xlfn.NUMBERVALUE((((J643/60)/60)/24)+DATE(1970,1,1))</f>
        <v>42199.57</v>
      </c>
      <c r="U643" s="8">
        <f t="shared" ref="U643:U706" si="76">S643-T643</f>
        <v>30</v>
      </c>
    </row>
    <row r="644" spans="1:21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71"/>
        <v>1460.4850000000001</v>
      </c>
      <c r="P644">
        <f t="shared" si="70"/>
        <v>134.3592456301748</v>
      </c>
      <c r="Q644" t="str">
        <f t="shared" si="72"/>
        <v>technology</v>
      </c>
      <c r="R644" t="str">
        <f t="shared" si="73"/>
        <v>wearables</v>
      </c>
      <c r="S644" s="9">
        <f t="shared" si="74"/>
        <v>42235.651319444398</v>
      </c>
      <c r="T644" s="9">
        <f t="shared" si="75"/>
        <v>42199.651319444398</v>
      </c>
      <c r="U644" s="8">
        <f t="shared" si="76"/>
        <v>36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71"/>
        <v>105.80799999999999</v>
      </c>
      <c r="P645">
        <f t="shared" si="70"/>
        <v>174.02631578947367</v>
      </c>
      <c r="Q645" t="str">
        <f t="shared" si="72"/>
        <v>technology</v>
      </c>
      <c r="R645" t="str">
        <f t="shared" si="73"/>
        <v>wearables</v>
      </c>
      <c r="S645" s="9">
        <f t="shared" si="74"/>
        <v>42155.642071759299</v>
      </c>
      <c r="T645" s="9">
        <f t="shared" si="75"/>
        <v>42100.642071759299</v>
      </c>
      <c r="U645" s="8">
        <f t="shared" si="76"/>
        <v>55</v>
      </c>
    </row>
    <row r="646" spans="1:21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71"/>
        <v>300.11791999999997</v>
      </c>
      <c r="P646">
        <f t="shared" si="70"/>
        <v>73.486268364348675</v>
      </c>
      <c r="Q646" t="str">
        <f t="shared" si="72"/>
        <v>technology</v>
      </c>
      <c r="R646" t="str">
        <f t="shared" si="73"/>
        <v>wearables</v>
      </c>
      <c r="S646" s="9">
        <f t="shared" si="74"/>
        <v>41941.041666666701</v>
      </c>
      <c r="T646" s="9">
        <f t="shared" si="75"/>
        <v>41898.665960648097</v>
      </c>
      <c r="U646" s="8">
        <f t="shared" si="76"/>
        <v>42.375706018603523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71"/>
        <v>278.7</v>
      </c>
      <c r="P647">
        <f t="shared" si="70"/>
        <v>23.518987341772153</v>
      </c>
      <c r="Q647" t="str">
        <f t="shared" si="72"/>
        <v>technology</v>
      </c>
      <c r="R647" t="str">
        <f t="shared" si="73"/>
        <v>wearables</v>
      </c>
      <c r="S647" s="9">
        <f t="shared" si="74"/>
        <v>42594.026319444398</v>
      </c>
      <c r="T647" s="9">
        <f t="shared" si="75"/>
        <v>42564.026319444398</v>
      </c>
      <c r="U647" s="8">
        <f t="shared" si="76"/>
        <v>30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71"/>
        <v>131.87625</v>
      </c>
      <c r="P648">
        <f t="shared" si="70"/>
        <v>39.074444444444445</v>
      </c>
      <c r="Q648" t="str">
        <f t="shared" si="72"/>
        <v>technology</v>
      </c>
      <c r="R648" t="str">
        <f t="shared" si="73"/>
        <v>wearables</v>
      </c>
      <c r="S648" s="9">
        <f t="shared" si="74"/>
        <v>41862.852627314802</v>
      </c>
      <c r="T648" s="9">
        <f t="shared" si="75"/>
        <v>41832.852627314802</v>
      </c>
      <c r="U648" s="8">
        <f t="shared" si="76"/>
        <v>30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71"/>
        <v>107.05</v>
      </c>
      <c r="P649">
        <f t="shared" si="70"/>
        <v>125.94117647058823</v>
      </c>
      <c r="Q649" t="str">
        <f t="shared" si="72"/>
        <v>technology</v>
      </c>
      <c r="R649" t="str">
        <f t="shared" si="73"/>
        <v>wearables</v>
      </c>
      <c r="S649" s="9">
        <f t="shared" si="74"/>
        <v>42446.726261573996</v>
      </c>
      <c r="T649" s="9">
        <f t="shared" si="75"/>
        <v>42416.767928240697</v>
      </c>
      <c r="U649" s="8">
        <f t="shared" si="76"/>
        <v>29.958333333299379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71"/>
        <v>126.82285714285715</v>
      </c>
      <c r="P650">
        <f t="shared" si="70"/>
        <v>1644</v>
      </c>
      <c r="Q650" t="str">
        <f t="shared" si="72"/>
        <v>technology</v>
      </c>
      <c r="R650" t="str">
        <f t="shared" si="73"/>
        <v>wearables</v>
      </c>
      <c r="S650" s="9">
        <f t="shared" si="74"/>
        <v>41926.6933796296</v>
      </c>
      <c r="T650" s="9">
        <f t="shared" si="75"/>
        <v>41891.6933796296</v>
      </c>
      <c r="U650" s="8">
        <f t="shared" si="76"/>
        <v>35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71"/>
        <v>139.96</v>
      </c>
      <c r="P651">
        <f t="shared" si="70"/>
        <v>42.670731707317074</v>
      </c>
      <c r="Q651" t="str">
        <f t="shared" si="72"/>
        <v>technology</v>
      </c>
      <c r="R651" t="str">
        <f t="shared" si="73"/>
        <v>wearables</v>
      </c>
      <c r="S651" s="9">
        <f t="shared" si="74"/>
        <v>41898.912187499998</v>
      </c>
      <c r="T651" s="9">
        <f t="shared" si="75"/>
        <v>41877.912187499998</v>
      </c>
      <c r="U651" s="8">
        <f t="shared" si="76"/>
        <v>21</v>
      </c>
    </row>
    <row r="652" spans="1:21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71"/>
        <v>112.4</v>
      </c>
      <c r="P652">
        <f t="shared" si="70"/>
        <v>35.125</v>
      </c>
      <c r="Q652" t="str">
        <f t="shared" si="72"/>
        <v>technology</v>
      </c>
      <c r="R652" t="str">
        <f t="shared" si="73"/>
        <v>wearables</v>
      </c>
      <c r="S652" s="9">
        <f t="shared" si="74"/>
        <v>41992.078518518501</v>
      </c>
      <c r="T652" s="9">
        <f t="shared" si="75"/>
        <v>41932.036851851903</v>
      </c>
      <c r="U652" s="8">
        <f t="shared" si="76"/>
        <v>60.041666666598758</v>
      </c>
    </row>
    <row r="653" spans="1:21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71"/>
        <v>100.52799999999999</v>
      </c>
      <c r="P653">
        <f t="shared" si="70"/>
        <v>239.35238095238094</v>
      </c>
      <c r="Q653" t="str">
        <f t="shared" si="72"/>
        <v>technology</v>
      </c>
      <c r="R653" t="str">
        <f t="shared" si="73"/>
        <v>wearables</v>
      </c>
      <c r="S653" s="9">
        <f t="shared" si="74"/>
        <v>41986.017488425903</v>
      </c>
      <c r="T653" s="9">
        <f t="shared" si="75"/>
        <v>41956.017488425903</v>
      </c>
      <c r="U653" s="8">
        <f t="shared" si="76"/>
        <v>30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71"/>
        <v>100.46666666666665</v>
      </c>
      <c r="P654">
        <f t="shared" si="70"/>
        <v>107.64285714285714</v>
      </c>
      <c r="Q654" t="str">
        <f t="shared" si="72"/>
        <v>technology</v>
      </c>
      <c r="R654" t="str">
        <f t="shared" si="73"/>
        <v>wearables</v>
      </c>
      <c r="S654" s="9">
        <f t="shared" si="74"/>
        <v>42705.732060185197</v>
      </c>
      <c r="T654" s="9">
        <f t="shared" si="75"/>
        <v>42675.690393518496</v>
      </c>
      <c r="U654" s="8">
        <f t="shared" si="76"/>
        <v>30.041666666700621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71"/>
        <v>141.446</v>
      </c>
      <c r="P655">
        <f t="shared" si="70"/>
        <v>95.830623306233065</v>
      </c>
      <c r="Q655" t="str">
        <f t="shared" si="72"/>
        <v>technology</v>
      </c>
      <c r="R655" t="str">
        <f t="shared" si="73"/>
        <v>wearables</v>
      </c>
      <c r="S655" s="9">
        <f t="shared" si="74"/>
        <v>42236.618518518502</v>
      </c>
      <c r="T655" s="9">
        <f t="shared" si="75"/>
        <v>42199.618518518502</v>
      </c>
      <c r="U655" s="8">
        <f t="shared" si="76"/>
        <v>37</v>
      </c>
    </row>
    <row r="656" spans="1:21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71"/>
        <v>267.29166666666669</v>
      </c>
      <c r="P656">
        <f t="shared" si="70"/>
        <v>31.663376110562684</v>
      </c>
      <c r="Q656" t="str">
        <f t="shared" si="72"/>
        <v>technology</v>
      </c>
      <c r="R656" t="str">
        <f t="shared" si="73"/>
        <v>wearables</v>
      </c>
      <c r="S656" s="9">
        <f t="shared" si="74"/>
        <v>42193.957326388903</v>
      </c>
      <c r="T656" s="9">
        <f t="shared" si="75"/>
        <v>42163.957326388903</v>
      </c>
      <c r="U656" s="8">
        <f t="shared" si="76"/>
        <v>30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71"/>
        <v>146.88749999999999</v>
      </c>
      <c r="P657">
        <f t="shared" si="70"/>
        <v>42.886861313868614</v>
      </c>
      <c r="Q657" t="str">
        <f t="shared" si="72"/>
        <v>technology</v>
      </c>
      <c r="R657" t="str">
        <f t="shared" si="73"/>
        <v>wearables</v>
      </c>
      <c r="S657" s="9">
        <f t="shared" si="74"/>
        <v>42075.915648148097</v>
      </c>
      <c r="T657" s="9">
        <f t="shared" si="75"/>
        <v>42045.957314814797</v>
      </c>
      <c r="U657" s="8">
        <f t="shared" si="76"/>
        <v>29.958333333299379</v>
      </c>
    </row>
    <row r="658" spans="1:21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71"/>
        <v>213.56</v>
      </c>
      <c r="P658">
        <f t="shared" si="70"/>
        <v>122.73563218390805</v>
      </c>
      <c r="Q658" t="str">
        <f t="shared" si="72"/>
        <v>technology</v>
      </c>
      <c r="R658" t="str">
        <f t="shared" si="73"/>
        <v>wearables</v>
      </c>
      <c r="S658" s="9">
        <f t="shared" si="74"/>
        <v>42477.762951388897</v>
      </c>
      <c r="T658" s="9">
        <f t="shared" si="75"/>
        <v>42417.804618055598</v>
      </c>
      <c r="U658" s="8">
        <f t="shared" si="76"/>
        <v>59.958333333299379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71"/>
        <v>125.69999999999999</v>
      </c>
      <c r="P659">
        <f t="shared" si="70"/>
        <v>190.45454545454547</v>
      </c>
      <c r="Q659" t="str">
        <f t="shared" si="72"/>
        <v>technology</v>
      </c>
      <c r="R659" t="str">
        <f t="shared" si="73"/>
        <v>wearables</v>
      </c>
      <c r="S659" s="9">
        <f t="shared" si="74"/>
        <v>42361.845740740697</v>
      </c>
      <c r="T659" s="9">
        <f t="shared" si="75"/>
        <v>42331.845740740697</v>
      </c>
      <c r="U659" s="8">
        <f t="shared" si="76"/>
        <v>30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71"/>
        <v>104.46206037108834</v>
      </c>
      <c r="P660">
        <f t="shared" si="70"/>
        <v>109.33695652173913</v>
      </c>
      <c r="Q660" t="str">
        <f t="shared" si="72"/>
        <v>technology</v>
      </c>
      <c r="R660" t="str">
        <f t="shared" si="73"/>
        <v>wearables</v>
      </c>
      <c r="S660" s="9">
        <f t="shared" si="74"/>
        <v>42211.75</v>
      </c>
      <c r="T660" s="9">
        <f t="shared" si="75"/>
        <v>42179.160752314798</v>
      </c>
      <c r="U660" s="8">
        <f t="shared" si="76"/>
        <v>32.589247685202281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71"/>
        <v>100.56666666666668</v>
      </c>
      <c r="P661">
        <f t="shared" si="70"/>
        <v>143.66666666666666</v>
      </c>
      <c r="Q661" t="str">
        <f t="shared" si="72"/>
        <v>technology</v>
      </c>
      <c r="R661" t="str">
        <f t="shared" si="73"/>
        <v>wearables</v>
      </c>
      <c r="S661" s="9">
        <f t="shared" si="74"/>
        <v>42239.593692129602</v>
      </c>
      <c r="T661" s="9">
        <f t="shared" si="75"/>
        <v>42209.593692129602</v>
      </c>
      <c r="U661" s="8">
        <f t="shared" si="76"/>
        <v>30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71"/>
        <v>3.0579999999999998</v>
      </c>
      <c r="P662">
        <f t="shared" si="70"/>
        <v>84.944444444444443</v>
      </c>
      <c r="Q662" t="str">
        <f t="shared" si="72"/>
        <v>technology</v>
      </c>
      <c r="R662" t="str">
        <f t="shared" si="73"/>
        <v>wearables</v>
      </c>
      <c r="S662" s="9">
        <f t="shared" si="74"/>
        <v>41952.7833217593</v>
      </c>
      <c r="T662" s="9">
        <f t="shared" si="75"/>
        <v>41922.741655092599</v>
      </c>
      <c r="U662" s="8">
        <f t="shared" si="76"/>
        <v>30.041666666700621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71"/>
        <v>0.95</v>
      </c>
      <c r="P663">
        <f t="shared" si="70"/>
        <v>10.555555555555555</v>
      </c>
      <c r="Q663" t="str">
        <f t="shared" si="72"/>
        <v>technology</v>
      </c>
      <c r="R663" t="str">
        <f t="shared" si="73"/>
        <v>wearables</v>
      </c>
      <c r="S663" s="9">
        <f t="shared" si="74"/>
        <v>42666.645358796297</v>
      </c>
      <c r="T663" s="9">
        <f t="shared" si="75"/>
        <v>42636.645358796297</v>
      </c>
      <c r="U663" s="8">
        <f t="shared" si="76"/>
        <v>30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71"/>
        <v>0.4</v>
      </c>
      <c r="P664">
        <f t="shared" si="70"/>
        <v>39</v>
      </c>
      <c r="Q664" t="str">
        <f t="shared" si="72"/>
        <v>technology</v>
      </c>
      <c r="R664" t="str">
        <f t="shared" si="73"/>
        <v>wearables</v>
      </c>
      <c r="S664" s="9">
        <f t="shared" si="74"/>
        <v>42020.4380439815</v>
      </c>
      <c r="T664" s="9">
        <f t="shared" si="75"/>
        <v>41990.4380439815</v>
      </c>
      <c r="U664" s="8">
        <f t="shared" si="76"/>
        <v>30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71"/>
        <v>0.35000000000000003</v>
      </c>
      <c r="P665">
        <f t="shared" si="70"/>
        <v>100</v>
      </c>
      <c r="Q665" t="str">
        <f t="shared" si="72"/>
        <v>technology</v>
      </c>
      <c r="R665" t="str">
        <f t="shared" si="73"/>
        <v>wearables</v>
      </c>
      <c r="S665" s="9">
        <f t="shared" si="74"/>
        <v>42203.843240740702</v>
      </c>
      <c r="T665" s="9">
        <f t="shared" si="75"/>
        <v>42173.843240740702</v>
      </c>
      <c r="U665" s="8">
        <f t="shared" si="76"/>
        <v>30</v>
      </c>
    </row>
    <row r="666" spans="1:21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71"/>
        <v>7.5333333333333332</v>
      </c>
      <c r="P666">
        <f t="shared" si="70"/>
        <v>31.172413793103448</v>
      </c>
      <c r="Q666" t="str">
        <f t="shared" si="72"/>
        <v>technology</v>
      </c>
      <c r="R666" t="str">
        <f t="shared" si="73"/>
        <v>wearables</v>
      </c>
      <c r="S666" s="9">
        <f t="shared" si="74"/>
        <v>42107.666377314803</v>
      </c>
      <c r="T666" s="9">
        <f t="shared" si="75"/>
        <v>42077.666377314803</v>
      </c>
      <c r="U666" s="8">
        <f t="shared" si="76"/>
        <v>30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71"/>
        <v>18.64</v>
      </c>
      <c r="P667">
        <f t="shared" si="70"/>
        <v>155.33333333333334</v>
      </c>
      <c r="Q667" t="str">
        <f t="shared" si="72"/>
        <v>technology</v>
      </c>
      <c r="R667" t="str">
        <f t="shared" si="73"/>
        <v>wearables</v>
      </c>
      <c r="S667" s="9">
        <f t="shared" si="74"/>
        <v>42748.711354166699</v>
      </c>
      <c r="T667" s="9">
        <f t="shared" si="75"/>
        <v>42688.711354166699</v>
      </c>
      <c r="U667" s="8">
        <f t="shared" si="76"/>
        <v>60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71"/>
        <v>4.0000000000000001E-3</v>
      </c>
      <c r="P668">
        <f t="shared" si="70"/>
        <v>2</v>
      </c>
      <c r="Q668" t="str">
        <f t="shared" si="72"/>
        <v>technology</v>
      </c>
      <c r="R668" t="str">
        <f t="shared" si="73"/>
        <v>wearables</v>
      </c>
      <c r="S668" s="9">
        <f t="shared" si="74"/>
        <v>41868.832152777803</v>
      </c>
      <c r="T668" s="9">
        <f t="shared" si="75"/>
        <v>41838.832152777803</v>
      </c>
      <c r="U668" s="8">
        <f t="shared" si="76"/>
        <v>30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71"/>
        <v>10.02</v>
      </c>
      <c r="P669">
        <f t="shared" si="70"/>
        <v>178.92857142857142</v>
      </c>
      <c r="Q669" t="str">
        <f t="shared" si="72"/>
        <v>technology</v>
      </c>
      <c r="R669" t="str">
        <f t="shared" si="73"/>
        <v>wearables</v>
      </c>
      <c r="S669" s="9">
        <f t="shared" si="74"/>
        <v>42672.373414351903</v>
      </c>
      <c r="T669" s="9">
        <f t="shared" si="75"/>
        <v>42632.373414351903</v>
      </c>
      <c r="U669" s="8">
        <f t="shared" si="76"/>
        <v>40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71"/>
        <v>4.5600000000000005</v>
      </c>
      <c r="P670">
        <f t="shared" si="70"/>
        <v>27.36</v>
      </c>
      <c r="Q670" t="str">
        <f t="shared" si="72"/>
        <v>technology</v>
      </c>
      <c r="R670" t="str">
        <f t="shared" si="73"/>
        <v>wearables</v>
      </c>
      <c r="S670" s="9">
        <f t="shared" si="74"/>
        <v>42135.831273148098</v>
      </c>
      <c r="T670" s="9">
        <f t="shared" si="75"/>
        <v>42090.831273148098</v>
      </c>
      <c r="U670" s="8">
        <f t="shared" si="76"/>
        <v>45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71"/>
        <v>21.5075</v>
      </c>
      <c r="P671">
        <f t="shared" si="70"/>
        <v>1536.25</v>
      </c>
      <c r="Q671" t="str">
        <f t="shared" si="72"/>
        <v>technology</v>
      </c>
      <c r="R671" t="str">
        <f t="shared" si="73"/>
        <v>wearables</v>
      </c>
      <c r="S671" s="9">
        <f t="shared" si="74"/>
        <v>42557.6256712963</v>
      </c>
      <c r="T671" s="9">
        <f t="shared" si="75"/>
        <v>42527.6256712963</v>
      </c>
      <c r="U671" s="8">
        <f t="shared" si="76"/>
        <v>30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71"/>
        <v>29.276666666666667</v>
      </c>
      <c r="P672">
        <f t="shared" si="70"/>
        <v>84.99677419354839</v>
      </c>
      <c r="Q672" t="str">
        <f t="shared" si="72"/>
        <v>technology</v>
      </c>
      <c r="R672" t="str">
        <f t="shared" si="73"/>
        <v>wearables</v>
      </c>
      <c r="S672" s="9">
        <f t="shared" si="74"/>
        <v>42540.340277777803</v>
      </c>
      <c r="T672" s="9">
        <f t="shared" si="75"/>
        <v>42506.7097222222</v>
      </c>
      <c r="U672" s="8">
        <f t="shared" si="76"/>
        <v>33.630555555602768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71"/>
        <v>39.426666666666662</v>
      </c>
      <c r="P673">
        <f t="shared" si="70"/>
        <v>788.5333333333333</v>
      </c>
      <c r="Q673" t="str">
        <f t="shared" si="72"/>
        <v>technology</v>
      </c>
      <c r="R673" t="str">
        <f t="shared" si="73"/>
        <v>wearables</v>
      </c>
      <c r="S673" s="9">
        <f t="shared" si="74"/>
        <v>42018.166666666701</v>
      </c>
      <c r="T673" s="9">
        <f t="shared" si="75"/>
        <v>41984.692731481497</v>
      </c>
      <c r="U673" s="8">
        <f t="shared" si="76"/>
        <v>33.473935185204027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71"/>
        <v>21.628</v>
      </c>
      <c r="P674">
        <f t="shared" ref="P674:P737" si="77">IF(L674=0, 0,E674/L674)</f>
        <v>50.29767441860465</v>
      </c>
      <c r="Q674" t="str">
        <f t="shared" si="72"/>
        <v>technology</v>
      </c>
      <c r="R674" t="str">
        <f t="shared" si="73"/>
        <v>wearables</v>
      </c>
      <c r="S674" s="9">
        <f t="shared" si="74"/>
        <v>42005.207638888904</v>
      </c>
      <c r="T674" s="9">
        <f t="shared" si="75"/>
        <v>41974.219490740703</v>
      </c>
      <c r="U674" s="8">
        <f t="shared" si="76"/>
        <v>30.988148148200708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71"/>
        <v>0.20500000000000002</v>
      </c>
      <c r="P675">
        <f t="shared" si="77"/>
        <v>68.333333333333329</v>
      </c>
      <c r="Q675" t="str">
        <f t="shared" si="72"/>
        <v>technology</v>
      </c>
      <c r="R675" t="str">
        <f t="shared" si="73"/>
        <v>wearables</v>
      </c>
      <c r="S675" s="9">
        <f t="shared" si="74"/>
        <v>41883.840474536999</v>
      </c>
      <c r="T675" s="9">
        <f t="shared" si="75"/>
        <v>41838.840474536999</v>
      </c>
      <c r="U675" s="8">
        <f t="shared" si="76"/>
        <v>45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71"/>
        <v>0.03</v>
      </c>
      <c r="P676">
        <f t="shared" si="77"/>
        <v>7.5</v>
      </c>
      <c r="Q676" t="str">
        <f t="shared" si="72"/>
        <v>technology</v>
      </c>
      <c r="R676" t="str">
        <f t="shared" si="73"/>
        <v>wearables</v>
      </c>
      <c r="S676" s="9">
        <f t="shared" si="74"/>
        <v>41863.116053240701</v>
      </c>
      <c r="T676" s="9">
        <f t="shared" si="75"/>
        <v>41803.116053240701</v>
      </c>
      <c r="U676" s="8">
        <f t="shared" si="76"/>
        <v>60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71"/>
        <v>14.85</v>
      </c>
      <c r="P677">
        <f t="shared" si="77"/>
        <v>34.269230769230766</v>
      </c>
      <c r="Q677" t="str">
        <f t="shared" si="72"/>
        <v>technology</v>
      </c>
      <c r="R677" t="str">
        <f t="shared" si="73"/>
        <v>wearables</v>
      </c>
      <c r="S677" s="9">
        <f t="shared" si="74"/>
        <v>42005.290972222203</v>
      </c>
      <c r="T677" s="9">
        <f t="shared" si="75"/>
        <v>41975.930601851898</v>
      </c>
      <c r="U677" s="8">
        <f t="shared" si="76"/>
        <v>29.360370370304736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71"/>
        <v>1.4710000000000001</v>
      </c>
      <c r="P678">
        <f t="shared" si="77"/>
        <v>61.291666666666664</v>
      </c>
      <c r="Q678" t="str">
        <f t="shared" si="72"/>
        <v>technology</v>
      </c>
      <c r="R678" t="str">
        <f t="shared" si="73"/>
        <v>wearables</v>
      </c>
      <c r="S678" s="9">
        <f t="shared" si="74"/>
        <v>42042.768298611103</v>
      </c>
      <c r="T678" s="9">
        <f t="shared" si="75"/>
        <v>42012.768298611103</v>
      </c>
      <c r="U678" s="8">
        <f t="shared" si="76"/>
        <v>30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71"/>
        <v>25.584</v>
      </c>
      <c r="P679">
        <f t="shared" si="77"/>
        <v>133.25</v>
      </c>
      <c r="Q679" t="str">
        <f t="shared" si="72"/>
        <v>technology</v>
      </c>
      <c r="R679" t="str">
        <f t="shared" si="73"/>
        <v>wearables</v>
      </c>
      <c r="S679" s="9">
        <f t="shared" si="74"/>
        <v>42549.403877314799</v>
      </c>
      <c r="T679" s="9">
        <f t="shared" si="75"/>
        <v>42504.403877314799</v>
      </c>
      <c r="U679" s="8">
        <f t="shared" si="76"/>
        <v>45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71"/>
        <v>3.8206896551724134</v>
      </c>
      <c r="P680">
        <f t="shared" si="77"/>
        <v>65.17647058823529</v>
      </c>
      <c r="Q680" t="str">
        <f t="shared" si="72"/>
        <v>technology</v>
      </c>
      <c r="R680" t="str">
        <f t="shared" si="73"/>
        <v>wearables</v>
      </c>
      <c r="S680" s="9">
        <f t="shared" si="74"/>
        <v>42511.376597222203</v>
      </c>
      <c r="T680" s="9">
        <f t="shared" si="75"/>
        <v>42481.376597222203</v>
      </c>
      <c r="U680" s="8">
        <f t="shared" si="76"/>
        <v>30</v>
      </c>
    </row>
    <row r="681" spans="1:21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71"/>
        <v>15.485964912280703</v>
      </c>
      <c r="P681">
        <f t="shared" si="77"/>
        <v>93.90425531914893</v>
      </c>
      <c r="Q681" t="str">
        <f t="shared" si="72"/>
        <v>technology</v>
      </c>
      <c r="R681" t="str">
        <f t="shared" si="73"/>
        <v>wearables</v>
      </c>
      <c r="S681" s="9">
        <f t="shared" si="74"/>
        <v>42616.695706018501</v>
      </c>
      <c r="T681" s="9">
        <f t="shared" si="75"/>
        <v>42556.695706018501</v>
      </c>
      <c r="U681" s="8">
        <f t="shared" si="76"/>
        <v>60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71"/>
        <v>25.912000000000003</v>
      </c>
      <c r="P682">
        <f t="shared" si="77"/>
        <v>150.65116279069767</v>
      </c>
      <c r="Q682" t="str">
        <f t="shared" si="72"/>
        <v>technology</v>
      </c>
      <c r="R682" t="str">
        <f t="shared" si="73"/>
        <v>wearables</v>
      </c>
      <c r="S682" s="9">
        <f t="shared" si="74"/>
        <v>41899.501516203702</v>
      </c>
      <c r="T682" s="9">
        <f t="shared" si="75"/>
        <v>41864.501516203702</v>
      </c>
      <c r="U682" s="8">
        <f t="shared" si="76"/>
        <v>35</v>
      </c>
    </row>
    <row r="683" spans="1:21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71"/>
        <v>0.04</v>
      </c>
      <c r="P683">
        <f t="shared" si="77"/>
        <v>1</v>
      </c>
      <c r="Q683" t="str">
        <f t="shared" si="72"/>
        <v>technology</v>
      </c>
      <c r="R683" t="str">
        <f t="shared" si="73"/>
        <v>wearables</v>
      </c>
      <c r="S683" s="9">
        <f t="shared" si="74"/>
        <v>42669.805601851898</v>
      </c>
      <c r="T683" s="9">
        <f t="shared" si="75"/>
        <v>42639.805601851898</v>
      </c>
      <c r="U683" s="8">
        <f t="shared" si="76"/>
        <v>30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71"/>
        <v>0.106</v>
      </c>
      <c r="P684">
        <f t="shared" si="77"/>
        <v>13.25</v>
      </c>
      <c r="Q684" t="str">
        <f t="shared" si="72"/>
        <v>technology</v>
      </c>
      <c r="R684" t="str">
        <f t="shared" si="73"/>
        <v>wearables</v>
      </c>
      <c r="S684" s="9">
        <f t="shared" si="74"/>
        <v>42808.723634259302</v>
      </c>
      <c r="T684" s="9">
        <f t="shared" si="75"/>
        <v>42778.765300925901</v>
      </c>
      <c r="U684" s="8">
        <f t="shared" si="76"/>
        <v>29.958333333401242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71"/>
        <v>0.85142857142857142</v>
      </c>
      <c r="P685">
        <f t="shared" si="77"/>
        <v>99.333333333333329</v>
      </c>
      <c r="Q685" t="str">
        <f t="shared" si="72"/>
        <v>technology</v>
      </c>
      <c r="R685" t="str">
        <f t="shared" si="73"/>
        <v>wearables</v>
      </c>
      <c r="S685" s="9">
        <f t="shared" si="74"/>
        <v>42674.900046296301</v>
      </c>
      <c r="T685" s="9">
        <f t="shared" si="75"/>
        <v>42634.900046296301</v>
      </c>
      <c r="U685" s="8">
        <f t="shared" si="76"/>
        <v>40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71"/>
        <v>7.4837500000000006</v>
      </c>
      <c r="P686">
        <f t="shared" si="77"/>
        <v>177.39259259259259</v>
      </c>
      <c r="Q686" t="str">
        <f t="shared" si="72"/>
        <v>technology</v>
      </c>
      <c r="R686" t="str">
        <f t="shared" si="73"/>
        <v>wearables</v>
      </c>
      <c r="S686" s="9">
        <f t="shared" si="74"/>
        <v>41845.125</v>
      </c>
      <c r="T686" s="9">
        <f t="shared" si="75"/>
        <v>41809.473275463002</v>
      </c>
      <c r="U686" s="8">
        <f t="shared" si="76"/>
        <v>35.65172453699779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71"/>
        <v>27.650000000000002</v>
      </c>
      <c r="P687">
        <f t="shared" si="77"/>
        <v>55.3</v>
      </c>
      <c r="Q687" t="str">
        <f t="shared" si="72"/>
        <v>technology</v>
      </c>
      <c r="R687" t="str">
        <f t="shared" si="73"/>
        <v>wearables</v>
      </c>
      <c r="S687" s="9">
        <f t="shared" si="74"/>
        <v>42016.866574074098</v>
      </c>
      <c r="T687" s="9">
        <f t="shared" si="75"/>
        <v>41971.866574074098</v>
      </c>
      <c r="U687" s="8">
        <f t="shared" si="76"/>
        <v>45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71"/>
        <v>0</v>
      </c>
      <c r="P688">
        <f t="shared" si="77"/>
        <v>0</v>
      </c>
      <c r="Q688" t="str">
        <f t="shared" si="72"/>
        <v>technology</v>
      </c>
      <c r="R688" t="str">
        <f t="shared" si="73"/>
        <v>wearables</v>
      </c>
      <c r="S688" s="9">
        <f t="shared" si="74"/>
        <v>42219.673263888901</v>
      </c>
      <c r="T688" s="9">
        <f t="shared" si="75"/>
        <v>42189.673263888901</v>
      </c>
      <c r="U688" s="8">
        <f t="shared" si="76"/>
        <v>30</v>
      </c>
    </row>
    <row r="689" spans="1:21" ht="4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71"/>
        <v>3.55</v>
      </c>
      <c r="P689">
        <f t="shared" si="77"/>
        <v>591.66666666666663</v>
      </c>
      <c r="Q689" t="str">
        <f t="shared" si="72"/>
        <v>technology</v>
      </c>
      <c r="R689" t="str">
        <f t="shared" si="73"/>
        <v>wearables</v>
      </c>
      <c r="S689" s="9">
        <f t="shared" si="74"/>
        <v>42771.750613425902</v>
      </c>
      <c r="T689" s="9">
        <f t="shared" si="75"/>
        <v>42711.750613425902</v>
      </c>
      <c r="U689" s="8">
        <f t="shared" si="76"/>
        <v>60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71"/>
        <v>72.989999999999995</v>
      </c>
      <c r="P690">
        <f t="shared" si="77"/>
        <v>405.5</v>
      </c>
      <c r="Q690" t="str">
        <f t="shared" si="72"/>
        <v>technology</v>
      </c>
      <c r="R690" t="str">
        <f t="shared" si="73"/>
        <v>wearables</v>
      </c>
      <c r="S690" s="9">
        <f t="shared" si="74"/>
        <v>42292.104780092603</v>
      </c>
      <c r="T690" s="9">
        <f t="shared" si="75"/>
        <v>42262.104780092603</v>
      </c>
      <c r="U690" s="8">
        <f t="shared" si="76"/>
        <v>30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71"/>
        <v>57.648750000000007</v>
      </c>
      <c r="P691">
        <f t="shared" si="77"/>
        <v>343.14732142857144</v>
      </c>
      <c r="Q691" t="str">
        <f t="shared" si="72"/>
        <v>technology</v>
      </c>
      <c r="R691" t="str">
        <f t="shared" si="73"/>
        <v>wearables</v>
      </c>
      <c r="S691" s="9">
        <f t="shared" si="74"/>
        <v>42712.207638888904</v>
      </c>
      <c r="T691" s="9">
        <f t="shared" si="75"/>
        <v>42675.667789351799</v>
      </c>
      <c r="U691" s="8">
        <f t="shared" si="76"/>
        <v>36.539849537104601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71"/>
        <v>12.34</v>
      </c>
      <c r="P692">
        <f t="shared" si="77"/>
        <v>72.588235294117652</v>
      </c>
      <c r="Q692" t="str">
        <f t="shared" si="72"/>
        <v>technology</v>
      </c>
      <c r="R692" t="str">
        <f t="shared" si="73"/>
        <v>wearables</v>
      </c>
      <c r="S692" s="9">
        <f t="shared" si="74"/>
        <v>42622.25</v>
      </c>
      <c r="T692" s="9">
        <f t="shared" si="75"/>
        <v>42579.634733796302</v>
      </c>
      <c r="U692" s="8">
        <f t="shared" si="76"/>
        <v>42.615266203698411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71"/>
        <v>0.52</v>
      </c>
      <c r="P693">
        <f t="shared" si="77"/>
        <v>26</v>
      </c>
      <c r="Q693" t="str">
        <f t="shared" si="72"/>
        <v>technology</v>
      </c>
      <c r="R693" t="str">
        <f t="shared" si="73"/>
        <v>wearables</v>
      </c>
      <c r="S693" s="9">
        <f t="shared" si="74"/>
        <v>42186.028310185196</v>
      </c>
      <c r="T693" s="9">
        <f t="shared" si="75"/>
        <v>42158.028310185196</v>
      </c>
      <c r="U693" s="8">
        <f t="shared" si="76"/>
        <v>28</v>
      </c>
    </row>
    <row r="694" spans="1:21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71"/>
        <v>6.5299999999999994</v>
      </c>
      <c r="P694">
        <f t="shared" si="77"/>
        <v>6.4975124378109452</v>
      </c>
      <c r="Q694" t="str">
        <f t="shared" si="72"/>
        <v>technology</v>
      </c>
      <c r="R694" t="str">
        <f t="shared" si="73"/>
        <v>wearables</v>
      </c>
      <c r="S694" s="9">
        <f t="shared" si="74"/>
        <v>42726.375729166597</v>
      </c>
      <c r="T694" s="9">
        <f t="shared" si="75"/>
        <v>42696.375729166597</v>
      </c>
      <c r="U694" s="8">
        <f t="shared" si="76"/>
        <v>30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71"/>
        <v>35.338000000000001</v>
      </c>
      <c r="P695">
        <f t="shared" si="77"/>
        <v>119.38513513513513</v>
      </c>
      <c r="Q695" t="str">
        <f t="shared" si="72"/>
        <v>technology</v>
      </c>
      <c r="R695" t="str">
        <f t="shared" si="73"/>
        <v>wearables</v>
      </c>
      <c r="S695" s="9">
        <f t="shared" si="74"/>
        <v>42124.808182870402</v>
      </c>
      <c r="T695" s="9">
        <f t="shared" si="75"/>
        <v>42094.808182870402</v>
      </c>
      <c r="U695" s="8">
        <f t="shared" si="76"/>
        <v>30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71"/>
        <v>0.39333333333333331</v>
      </c>
      <c r="P696">
        <f t="shared" si="77"/>
        <v>84.285714285714292</v>
      </c>
      <c r="Q696" t="str">
        <f t="shared" si="72"/>
        <v>technology</v>
      </c>
      <c r="R696" t="str">
        <f t="shared" si="73"/>
        <v>wearables</v>
      </c>
      <c r="S696" s="9">
        <f t="shared" si="74"/>
        <v>42767.663877314801</v>
      </c>
      <c r="T696" s="9">
        <f t="shared" si="75"/>
        <v>42737.663877314801</v>
      </c>
      <c r="U696" s="8">
        <f t="shared" si="76"/>
        <v>30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71"/>
        <v>1.06</v>
      </c>
      <c r="P697">
        <f t="shared" si="77"/>
        <v>90.857142857142861</v>
      </c>
      <c r="Q697" t="str">
        <f t="shared" si="72"/>
        <v>technology</v>
      </c>
      <c r="R697" t="str">
        <f t="shared" si="73"/>
        <v>wearables</v>
      </c>
      <c r="S697" s="9">
        <f t="shared" si="74"/>
        <v>41943.521064814799</v>
      </c>
      <c r="T697" s="9">
        <f t="shared" si="75"/>
        <v>41913.521064814799</v>
      </c>
      <c r="U697" s="8">
        <f t="shared" si="76"/>
        <v>30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71"/>
        <v>5.7142857142857147E-4</v>
      </c>
      <c r="P698">
        <f t="shared" si="77"/>
        <v>1</v>
      </c>
      <c r="Q698" t="str">
        <f t="shared" si="72"/>
        <v>technology</v>
      </c>
      <c r="R698" t="str">
        <f t="shared" si="73"/>
        <v>wearables</v>
      </c>
      <c r="S698" s="9">
        <f t="shared" si="74"/>
        <v>41845.927106481497</v>
      </c>
      <c r="T698" s="9">
        <f t="shared" si="75"/>
        <v>41815.927106481497</v>
      </c>
      <c r="U698" s="8">
        <f t="shared" si="76"/>
        <v>30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71"/>
        <v>46.379999999999995</v>
      </c>
      <c r="P699">
        <f t="shared" si="77"/>
        <v>20.342105263157894</v>
      </c>
      <c r="Q699" t="str">
        <f t="shared" si="72"/>
        <v>technology</v>
      </c>
      <c r="R699" t="str">
        <f t="shared" si="73"/>
        <v>wearables</v>
      </c>
      <c r="S699" s="9">
        <f t="shared" si="74"/>
        <v>42403.523020833301</v>
      </c>
      <c r="T699" s="9">
        <f t="shared" si="75"/>
        <v>42388.523020833301</v>
      </c>
      <c r="U699" s="8">
        <f t="shared" si="76"/>
        <v>15</v>
      </c>
    </row>
    <row r="700" spans="1:21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71"/>
        <v>15.39</v>
      </c>
      <c r="P700">
        <f t="shared" si="77"/>
        <v>530.68965517241384</v>
      </c>
      <c r="Q700" t="str">
        <f t="shared" si="72"/>
        <v>technology</v>
      </c>
      <c r="R700" t="str">
        <f t="shared" si="73"/>
        <v>wearables</v>
      </c>
      <c r="S700" s="9">
        <f t="shared" si="74"/>
        <v>41900.083333333299</v>
      </c>
      <c r="T700" s="9">
        <f t="shared" si="75"/>
        <v>41866.931076388901</v>
      </c>
      <c r="U700" s="8">
        <f t="shared" si="76"/>
        <v>33.152256944398687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71"/>
        <v>82.422107692307705</v>
      </c>
      <c r="P701">
        <f t="shared" si="77"/>
        <v>120.39184269662923</v>
      </c>
      <c r="Q701" t="str">
        <f t="shared" si="72"/>
        <v>technology</v>
      </c>
      <c r="R701" t="str">
        <f t="shared" si="73"/>
        <v>wearables</v>
      </c>
      <c r="S701" s="9">
        <f t="shared" si="74"/>
        <v>41600.666666666701</v>
      </c>
      <c r="T701" s="9">
        <f t="shared" si="75"/>
        <v>41563.485509259299</v>
      </c>
      <c r="U701" s="8">
        <f t="shared" si="76"/>
        <v>37.18115740740177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71"/>
        <v>2.6866666666666665</v>
      </c>
      <c r="P702">
        <f t="shared" si="77"/>
        <v>13</v>
      </c>
      <c r="Q702" t="str">
        <f t="shared" si="72"/>
        <v>technology</v>
      </c>
      <c r="R702" t="str">
        <f t="shared" si="73"/>
        <v>wearables</v>
      </c>
      <c r="S702" s="9">
        <f t="shared" si="74"/>
        <v>42745.688437500001</v>
      </c>
      <c r="T702" s="9">
        <f t="shared" si="75"/>
        <v>42715.688437500001</v>
      </c>
      <c r="U702" s="8">
        <f t="shared" si="76"/>
        <v>30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71"/>
        <v>26.6</v>
      </c>
      <c r="P703">
        <f t="shared" si="77"/>
        <v>291.33333333333331</v>
      </c>
      <c r="Q703" t="str">
        <f t="shared" si="72"/>
        <v>technology</v>
      </c>
      <c r="R703" t="str">
        <f t="shared" si="73"/>
        <v>wearables</v>
      </c>
      <c r="S703" s="9">
        <f t="shared" si="74"/>
        <v>41843.662962962997</v>
      </c>
      <c r="T703" s="9">
        <f t="shared" si="75"/>
        <v>41813.662962962997</v>
      </c>
      <c r="U703" s="8">
        <f t="shared" si="76"/>
        <v>30</v>
      </c>
    </row>
    <row r="704" spans="1:21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71"/>
        <v>30.813400000000001</v>
      </c>
      <c r="P704">
        <f t="shared" si="77"/>
        <v>124.9191891891892</v>
      </c>
      <c r="Q704" t="str">
        <f t="shared" si="72"/>
        <v>technology</v>
      </c>
      <c r="R704" t="str">
        <f t="shared" si="73"/>
        <v>wearables</v>
      </c>
      <c r="S704" s="9">
        <f t="shared" si="74"/>
        <v>42698.768368055498</v>
      </c>
      <c r="T704" s="9">
        <f t="shared" si="75"/>
        <v>42668.7267013889</v>
      </c>
      <c r="U704" s="8">
        <f t="shared" si="76"/>
        <v>30.041666666598758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71"/>
        <v>5.58</v>
      </c>
      <c r="P705">
        <f t="shared" si="77"/>
        <v>119.57142857142857</v>
      </c>
      <c r="Q705" t="str">
        <f t="shared" si="72"/>
        <v>technology</v>
      </c>
      <c r="R705" t="str">
        <f t="shared" si="73"/>
        <v>wearables</v>
      </c>
      <c r="S705" s="9">
        <f t="shared" si="74"/>
        <v>42766.980555555499</v>
      </c>
      <c r="T705" s="9">
        <f t="shared" si="75"/>
        <v>42711.950798611098</v>
      </c>
      <c r="U705" s="8">
        <f t="shared" si="76"/>
        <v>55.029756944401015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71"/>
        <v>0.87454545454545463</v>
      </c>
      <c r="P706">
        <f t="shared" si="77"/>
        <v>120.25</v>
      </c>
      <c r="Q706" t="str">
        <f t="shared" si="72"/>
        <v>technology</v>
      </c>
      <c r="R706" t="str">
        <f t="shared" si="73"/>
        <v>wearables</v>
      </c>
      <c r="S706" s="9">
        <f t="shared" si="74"/>
        <v>42786.192916666703</v>
      </c>
      <c r="T706" s="9">
        <f t="shared" si="75"/>
        <v>42726.192916666703</v>
      </c>
      <c r="U706" s="8">
        <f t="shared" si="76"/>
        <v>60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78">E707/D707*100</f>
        <v>0.97699999999999987</v>
      </c>
      <c r="P707">
        <f t="shared" si="77"/>
        <v>195.4</v>
      </c>
      <c r="Q707" t="str">
        <f t="shared" ref="Q707:Q770" si="79">LEFT(N707,_xlfn.NUMBERVALUE(FIND("/",N707)-1))</f>
        <v>technology</v>
      </c>
      <c r="R707" t="str">
        <f t="shared" ref="R707:R770" si="80">RIGHT(N707,LEN(N707)-LEN(Q707)-1)</f>
        <v>wearables</v>
      </c>
      <c r="S707" s="9">
        <f t="shared" ref="S707:S770" si="81">_xlfn.NUMBERVALUE((((I707/60)/60)/24)+DATE(1970,1,1))</f>
        <v>42756.4916435185</v>
      </c>
      <c r="T707" s="9">
        <f t="shared" ref="T707:T770" si="82">_xlfn.NUMBERVALUE((((J707/60)/60)/24)+DATE(1970,1,1))</f>
        <v>42726.4916435185</v>
      </c>
      <c r="U707" s="8">
        <f t="shared" ref="U707:U770" si="83">S707-T707</f>
        <v>30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78"/>
        <v>0</v>
      </c>
      <c r="P708">
        <f t="shared" si="77"/>
        <v>0</v>
      </c>
      <c r="Q708" t="str">
        <f t="shared" si="79"/>
        <v>technology</v>
      </c>
      <c r="R708" t="str">
        <f t="shared" si="80"/>
        <v>wearables</v>
      </c>
      <c r="S708" s="9">
        <f t="shared" si="81"/>
        <v>42718.777083333298</v>
      </c>
      <c r="T708" s="9">
        <f t="shared" si="82"/>
        <v>42676.995173611103</v>
      </c>
      <c r="U708" s="8">
        <f t="shared" si="83"/>
        <v>41.781909722194541</v>
      </c>
    </row>
    <row r="709" spans="1:21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78"/>
        <v>78.927352941176466</v>
      </c>
      <c r="P709">
        <f t="shared" si="77"/>
        <v>117.69868421052631</v>
      </c>
      <c r="Q709" t="str">
        <f t="shared" si="79"/>
        <v>technology</v>
      </c>
      <c r="R709" t="str">
        <f t="shared" si="80"/>
        <v>wearables</v>
      </c>
      <c r="S709" s="9">
        <f t="shared" si="81"/>
        <v>42736.663506944402</v>
      </c>
      <c r="T709" s="9">
        <f t="shared" si="82"/>
        <v>42696.663506944402</v>
      </c>
      <c r="U709" s="8">
        <f t="shared" si="83"/>
        <v>40</v>
      </c>
    </row>
    <row r="710" spans="1:21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78"/>
        <v>22.092500000000001</v>
      </c>
      <c r="P710">
        <f t="shared" si="77"/>
        <v>23.948509485094849</v>
      </c>
      <c r="Q710" t="str">
        <f t="shared" si="79"/>
        <v>technology</v>
      </c>
      <c r="R710" t="str">
        <f t="shared" si="80"/>
        <v>wearables</v>
      </c>
      <c r="S710" s="9">
        <f t="shared" si="81"/>
        <v>41895.581018518496</v>
      </c>
      <c r="T710" s="9">
        <f t="shared" si="82"/>
        <v>41835.581018518496</v>
      </c>
      <c r="U710" s="8">
        <f t="shared" si="83"/>
        <v>60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78"/>
        <v>0.40666666666666662</v>
      </c>
      <c r="P711">
        <f t="shared" si="77"/>
        <v>30.5</v>
      </c>
      <c r="Q711" t="str">
        <f t="shared" si="79"/>
        <v>technology</v>
      </c>
      <c r="R711" t="str">
        <f t="shared" si="80"/>
        <v>wearables</v>
      </c>
      <c r="S711" s="9">
        <f t="shared" si="81"/>
        <v>41978.041192129604</v>
      </c>
      <c r="T711" s="9">
        <f t="shared" si="82"/>
        <v>41948.041192129604</v>
      </c>
      <c r="U711" s="8">
        <f t="shared" si="83"/>
        <v>30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78"/>
        <v>0</v>
      </c>
      <c r="P712">
        <f t="shared" si="77"/>
        <v>0</v>
      </c>
      <c r="Q712" t="str">
        <f t="shared" si="79"/>
        <v>technology</v>
      </c>
      <c r="R712" t="str">
        <f t="shared" si="80"/>
        <v>wearables</v>
      </c>
      <c r="S712" s="9">
        <f t="shared" si="81"/>
        <v>41871.030555555597</v>
      </c>
      <c r="T712" s="9">
        <f t="shared" si="82"/>
        <v>41837.984976851898</v>
      </c>
      <c r="U712" s="8">
        <f t="shared" si="83"/>
        <v>33.045578703698993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78"/>
        <v>33.790999999999997</v>
      </c>
      <c r="P713">
        <f t="shared" si="77"/>
        <v>99.973372781065095</v>
      </c>
      <c r="Q713" t="str">
        <f t="shared" si="79"/>
        <v>technology</v>
      </c>
      <c r="R713" t="str">
        <f t="shared" si="80"/>
        <v>wearables</v>
      </c>
      <c r="S713" s="9">
        <f t="shared" si="81"/>
        <v>42718.500787037003</v>
      </c>
      <c r="T713" s="9">
        <f t="shared" si="82"/>
        <v>42678.459120370397</v>
      </c>
      <c r="U713" s="8">
        <f t="shared" si="83"/>
        <v>40.041666666606034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78"/>
        <v>0.21649484536082475</v>
      </c>
      <c r="P714">
        <f t="shared" si="77"/>
        <v>26.25</v>
      </c>
      <c r="Q714" t="str">
        <f t="shared" si="79"/>
        <v>technology</v>
      </c>
      <c r="R714" t="str">
        <f t="shared" si="80"/>
        <v>wearables</v>
      </c>
      <c r="S714" s="9">
        <f t="shared" si="81"/>
        <v>42414.680925925903</v>
      </c>
      <c r="T714" s="9">
        <f t="shared" si="82"/>
        <v>42384.680925925903</v>
      </c>
      <c r="U714" s="8">
        <f t="shared" si="83"/>
        <v>30</v>
      </c>
    </row>
    <row r="715" spans="1:21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78"/>
        <v>0.79600000000000004</v>
      </c>
      <c r="P715">
        <f t="shared" si="77"/>
        <v>199</v>
      </c>
      <c r="Q715" t="str">
        <f t="shared" si="79"/>
        <v>technology</v>
      </c>
      <c r="R715" t="str">
        <f t="shared" si="80"/>
        <v>wearables</v>
      </c>
      <c r="S715" s="9">
        <f t="shared" si="81"/>
        <v>42526.529305555603</v>
      </c>
      <c r="T715" s="9">
        <f t="shared" si="82"/>
        <v>42496.529305555603</v>
      </c>
      <c r="U715" s="8">
        <f t="shared" si="83"/>
        <v>30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78"/>
        <v>14.993333333333334</v>
      </c>
      <c r="P716">
        <f t="shared" si="77"/>
        <v>80.321428571428569</v>
      </c>
      <c r="Q716" t="str">
        <f t="shared" si="79"/>
        <v>technology</v>
      </c>
      <c r="R716" t="str">
        <f t="shared" si="80"/>
        <v>wearables</v>
      </c>
      <c r="S716" s="9">
        <f t="shared" si="81"/>
        <v>42794.7879861111</v>
      </c>
      <c r="T716" s="9">
        <f t="shared" si="82"/>
        <v>42734.7879861111</v>
      </c>
      <c r="U716" s="8">
        <f t="shared" si="83"/>
        <v>60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78"/>
        <v>5.0509090909090908</v>
      </c>
      <c r="P717">
        <f t="shared" si="77"/>
        <v>115.75</v>
      </c>
      <c r="Q717" t="str">
        <f t="shared" si="79"/>
        <v>technology</v>
      </c>
      <c r="R717" t="str">
        <f t="shared" si="80"/>
        <v>wearables</v>
      </c>
      <c r="S717" s="9">
        <f t="shared" si="81"/>
        <v>42313.1324074074</v>
      </c>
      <c r="T717" s="9">
        <f t="shared" si="82"/>
        <v>42273.090740740699</v>
      </c>
      <c r="U717" s="8">
        <f t="shared" si="83"/>
        <v>40.041666666700621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78"/>
        <v>10.214285714285715</v>
      </c>
      <c r="P718">
        <f t="shared" si="77"/>
        <v>44.6875</v>
      </c>
      <c r="Q718" t="str">
        <f t="shared" si="79"/>
        <v>technology</v>
      </c>
      <c r="R718" t="str">
        <f t="shared" si="80"/>
        <v>wearables</v>
      </c>
      <c r="S718" s="9">
        <f t="shared" si="81"/>
        <v>41974</v>
      </c>
      <c r="T718" s="9">
        <f t="shared" si="82"/>
        <v>41940.658645833297</v>
      </c>
      <c r="U718" s="8">
        <f t="shared" si="83"/>
        <v>33.34135416670324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78"/>
        <v>0.30499999999999999</v>
      </c>
      <c r="P719">
        <f t="shared" si="77"/>
        <v>76.25</v>
      </c>
      <c r="Q719" t="str">
        <f t="shared" si="79"/>
        <v>technology</v>
      </c>
      <c r="R719" t="str">
        <f t="shared" si="80"/>
        <v>wearables</v>
      </c>
      <c r="S719" s="9">
        <f t="shared" si="81"/>
        <v>41887.854189814803</v>
      </c>
      <c r="T719" s="9">
        <f t="shared" si="82"/>
        <v>41857.854189814803</v>
      </c>
      <c r="U719" s="8">
        <f t="shared" si="83"/>
        <v>30</v>
      </c>
    </row>
    <row r="720" spans="1:21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78"/>
        <v>0.75</v>
      </c>
      <c r="P720">
        <f t="shared" si="77"/>
        <v>22.5</v>
      </c>
      <c r="Q720" t="str">
        <f t="shared" si="79"/>
        <v>technology</v>
      </c>
      <c r="R720" t="str">
        <f t="shared" si="80"/>
        <v>wearables</v>
      </c>
      <c r="S720" s="9">
        <f t="shared" si="81"/>
        <v>42784.249305555597</v>
      </c>
      <c r="T720" s="9">
        <f t="shared" si="82"/>
        <v>42752.845451388901</v>
      </c>
      <c r="U720" s="8">
        <f t="shared" si="83"/>
        <v>31.403854166695965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78"/>
        <v>1.2933333333333332</v>
      </c>
      <c r="P721">
        <f t="shared" si="77"/>
        <v>19.399999999999999</v>
      </c>
      <c r="Q721" t="str">
        <f t="shared" si="79"/>
        <v>technology</v>
      </c>
      <c r="R721" t="str">
        <f t="shared" si="80"/>
        <v>wearables</v>
      </c>
      <c r="S721" s="9">
        <f t="shared" si="81"/>
        <v>42423.0402314815</v>
      </c>
      <c r="T721" s="9">
        <f t="shared" si="82"/>
        <v>42409.0402314815</v>
      </c>
      <c r="U721" s="8">
        <f t="shared" si="83"/>
        <v>14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78"/>
        <v>143.94736842105263</v>
      </c>
      <c r="P722">
        <f t="shared" si="77"/>
        <v>66.707317073170728</v>
      </c>
      <c r="Q722" t="str">
        <f t="shared" si="79"/>
        <v>publishing</v>
      </c>
      <c r="R722" t="str">
        <f t="shared" si="80"/>
        <v>nonfiction</v>
      </c>
      <c r="S722" s="9">
        <f t="shared" si="81"/>
        <v>40937.6492013889</v>
      </c>
      <c r="T722" s="9">
        <f t="shared" si="82"/>
        <v>40909.6492013889</v>
      </c>
      <c r="U722" s="8">
        <f t="shared" si="83"/>
        <v>28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78"/>
        <v>122.10975609756099</v>
      </c>
      <c r="P723">
        <f t="shared" si="77"/>
        <v>84.142857142857139</v>
      </c>
      <c r="Q723" t="str">
        <f t="shared" si="79"/>
        <v>publishing</v>
      </c>
      <c r="R723" t="str">
        <f t="shared" si="80"/>
        <v>nonfiction</v>
      </c>
      <c r="S723" s="9">
        <f t="shared" si="81"/>
        <v>41852.5718402778</v>
      </c>
      <c r="T723" s="9">
        <f t="shared" si="82"/>
        <v>41807.5718402778</v>
      </c>
      <c r="U723" s="8">
        <f t="shared" si="83"/>
        <v>45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78"/>
        <v>132.024</v>
      </c>
      <c r="P724">
        <f t="shared" si="77"/>
        <v>215.72549019607843</v>
      </c>
      <c r="Q724" t="str">
        <f t="shared" si="79"/>
        <v>publishing</v>
      </c>
      <c r="R724" t="str">
        <f t="shared" si="80"/>
        <v>nonfiction</v>
      </c>
      <c r="S724" s="9">
        <f t="shared" si="81"/>
        <v>41007.763634259303</v>
      </c>
      <c r="T724" s="9">
        <f t="shared" si="82"/>
        <v>40977.805300925902</v>
      </c>
      <c r="U724" s="8">
        <f t="shared" si="83"/>
        <v>29.958333333401242</v>
      </c>
    </row>
    <row r="725" spans="1:21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78"/>
        <v>109.38000000000001</v>
      </c>
      <c r="P725">
        <f t="shared" si="77"/>
        <v>54.69</v>
      </c>
      <c r="Q725" t="str">
        <f t="shared" si="79"/>
        <v>publishing</v>
      </c>
      <c r="R725" t="str">
        <f t="shared" si="80"/>
        <v>nonfiction</v>
      </c>
      <c r="S725" s="9">
        <f t="shared" si="81"/>
        <v>42215.165972222203</v>
      </c>
      <c r="T725" s="9">
        <f t="shared" si="82"/>
        <v>42184.816539351901</v>
      </c>
      <c r="U725" s="8">
        <f t="shared" si="83"/>
        <v>30.349432870301825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78"/>
        <v>105.47157142857144</v>
      </c>
      <c r="P726">
        <f t="shared" si="77"/>
        <v>51.62944055944056</v>
      </c>
      <c r="Q726" t="str">
        <f t="shared" si="79"/>
        <v>publishing</v>
      </c>
      <c r="R726" t="str">
        <f t="shared" si="80"/>
        <v>nonfiction</v>
      </c>
      <c r="S726" s="9">
        <f t="shared" si="81"/>
        <v>40724.638460648101</v>
      </c>
      <c r="T726" s="9">
        <f t="shared" si="82"/>
        <v>40694.638460648101</v>
      </c>
      <c r="U726" s="8">
        <f t="shared" si="83"/>
        <v>30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78"/>
        <v>100.35000000000001</v>
      </c>
      <c r="P727">
        <f t="shared" si="77"/>
        <v>143.35714285714286</v>
      </c>
      <c r="Q727" t="str">
        <f t="shared" si="79"/>
        <v>publishing</v>
      </c>
      <c r="R727" t="str">
        <f t="shared" si="80"/>
        <v>nonfiction</v>
      </c>
      <c r="S727" s="9">
        <f t="shared" si="81"/>
        <v>42351.626296296301</v>
      </c>
      <c r="T727" s="9">
        <f t="shared" si="82"/>
        <v>42321.626296296301</v>
      </c>
      <c r="U727" s="8">
        <f t="shared" si="83"/>
        <v>30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78"/>
        <v>101.4</v>
      </c>
      <c r="P728">
        <f t="shared" si="77"/>
        <v>72.428571428571431</v>
      </c>
      <c r="Q728" t="str">
        <f t="shared" si="79"/>
        <v>publishing</v>
      </c>
      <c r="R728" t="str">
        <f t="shared" si="80"/>
        <v>nonfiction</v>
      </c>
      <c r="S728" s="9">
        <f t="shared" si="81"/>
        <v>41376.042673611097</v>
      </c>
      <c r="T728" s="9">
        <f t="shared" si="82"/>
        <v>41346.042673611097</v>
      </c>
      <c r="U728" s="8">
        <f t="shared" si="83"/>
        <v>30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78"/>
        <v>155.51428571428571</v>
      </c>
      <c r="P729">
        <f t="shared" si="77"/>
        <v>36.530201342281877</v>
      </c>
      <c r="Q729" t="str">
        <f t="shared" si="79"/>
        <v>publishing</v>
      </c>
      <c r="R729" t="str">
        <f t="shared" si="80"/>
        <v>nonfiction</v>
      </c>
      <c r="S729" s="9">
        <f t="shared" si="81"/>
        <v>41288.888888888898</v>
      </c>
      <c r="T729" s="9">
        <f t="shared" si="82"/>
        <v>41247.020243055602</v>
      </c>
      <c r="U729" s="8">
        <f t="shared" si="83"/>
        <v>41.868645833295886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78"/>
        <v>105.566</v>
      </c>
      <c r="P730">
        <f t="shared" si="77"/>
        <v>60.903461538461535</v>
      </c>
      <c r="Q730" t="str">
        <f t="shared" si="79"/>
        <v>publishing</v>
      </c>
      <c r="R730" t="str">
        <f t="shared" si="80"/>
        <v>nonfiction</v>
      </c>
      <c r="S730" s="9">
        <f t="shared" si="81"/>
        <v>40776.8374652778</v>
      </c>
      <c r="T730" s="9">
        <f t="shared" si="82"/>
        <v>40731.8374652778</v>
      </c>
      <c r="U730" s="8">
        <f t="shared" si="83"/>
        <v>45</v>
      </c>
    </row>
    <row r="731" spans="1:21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78"/>
        <v>130.65</v>
      </c>
      <c r="P731">
        <f t="shared" si="77"/>
        <v>43.55</v>
      </c>
      <c r="Q731" t="str">
        <f t="shared" si="79"/>
        <v>publishing</v>
      </c>
      <c r="R731" t="str">
        <f t="shared" si="80"/>
        <v>nonfiction</v>
      </c>
      <c r="S731" s="9">
        <f t="shared" si="81"/>
        <v>41171.185891203699</v>
      </c>
      <c r="T731" s="9">
        <f t="shared" si="82"/>
        <v>41111.185891203699</v>
      </c>
      <c r="U731" s="8">
        <f t="shared" si="83"/>
        <v>60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78"/>
        <v>132.19</v>
      </c>
      <c r="P732">
        <f t="shared" si="77"/>
        <v>99.766037735849054</v>
      </c>
      <c r="Q732" t="str">
        <f t="shared" si="79"/>
        <v>publishing</v>
      </c>
      <c r="R732" t="str">
        <f t="shared" si="80"/>
        <v>nonfiction</v>
      </c>
      <c r="S732" s="9">
        <f t="shared" si="81"/>
        <v>40884.745266203703</v>
      </c>
      <c r="T732" s="9">
        <f t="shared" si="82"/>
        <v>40854.745266203703</v>
      </c>
      <c r="U732" s="8">
        <f t="shared" si="83"/>
        <v>30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78"/>
        <v>126</v>
      </c>
      <c r="P733">
        <f t="shared" si="77"/>
        <v>88.732394366197184</v>
      </c>
      <c r="Q733" t="str">
        <f t="shared" si="79"/>
        <v>publishing</v>
      </c>
      <c r="R733" t="str">
        <f t="shared" si="80"/>
        <v>nonfiction</v>
      </c>
      <c r="S733" s="9">
        <f t="shared" si="81"/>
        <v>40930.25</v>
      </c>
      <c r="T733" s="9">
        <f t="shared" si="82"/>
        <v>40879.795682870397</v>
      </c>
      <c r="U733" s="8">
        <f t="shared" si="83"/>
        <v>50.454317129602714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78"/>
        <v>160</v>
      </c>
      <c r="P734">
        <f t="shared" si="77"/>
        <v>4.9230769230769234</v>
      </c>
      <c r="Q734" t="str">
        <f t="shared" si="79"/>
        <v>publishing</v>
      </c>
      <c r="R734" t="str">
        <f t="shared" si="80"/>
        <v>nonfiction</v>
      </c>
      <c r="S734" s="9">
        <f t="shared" si="81"/>
        <v>41546.424317129597</v>
      </c>
      <c r="T734" s="9">
        <f t="shared" si="82"/>
        <v>41486.424317129597</v>
      </c>
      <c r="U734" s="8">
        <f t="shared" si="83"/>
        <v>60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78"/>
        <v>120.48</v>
      </c>
      <c r="P735">
        <f t="shared" si="77"/>
        <v>17.822485207100591</v>
      </c>
      <c r="Q735" t="str">
        <f t="shared" si="79"/>
        <v>publishing</v>
      </c>
      <c r="R735" t="str">
        <f t="shared" si="80"/>
        <v>nonfiction</v>
      </c>
      <c r="S735" s="9">
        <f t="shared" si="81"/>
        <v>41628.420046296298</v>
      </c>
      <c r="T735" s="9">
        <f t="shared" si="82"/>
        <v>41598.420046296298</v>
      </c>
      <c r="U735" s="8">
        <f t="shared" si="83"/>
        <v>30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78"/>
        <v>125.52941176470588</v>
      </c>
      <c r="P736">
        <f t="shared" si="77"/>
        <v>187.19298245614036</v>
      </c>
      <c r="Q736" t="str">
        <f t="shared" si="79"/>
        <v>publishing</v>
      </c>
      <c r="R736" t="str">
        <f t="shared" si="80"/>
        <v>nonfiction</v>
      </c>
      <c r="S736" s="9">
        <f t="shared" si="81"/>
        <v>42133.208333333299</v>
      </c>
      <c r="T736" s="9">
        <f t="shared" si="82"/>
        <v>42102.164583333302</v>
      </c>
      <c r="U736" s="8">
        <f t="shared" si="83"/>
        <v>31.04374999999709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78"/>
        <v>114.40638297872341</v>
      </c>
      <c r="P737">
        <f t="shared" si="77"/>
        <v>234.80786026200875</v>
      </c>
      <c r="Q737" t="str">
        <f t="shared" si="79"/>
        <v>publishing</v>
      </c>
      <c r="R737" t="str">
        <f t="shared" si="80"/>
        <v>nonfiction</v>
      </c>
      <c r="S737" s="9">
        <f t="shared" si="81"/>
        <v>41977.027083333298</v>
      </c>
      <c r="T737" s="9">
        <f t="shared" si="82"/>
        <v>41946.029467592598</v>
      </c>
      <c r="U737" s="8">
        <f t="shared" si="83"/>
        <v>30.997615740699985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78"/>
        <v>315.13888888888891</v>
      </c>
      <c r="P738">
        <f t="shared" ref="P738:P801" si="84">IF(L738=0, 0,E738/L738)</f>
        <v>105.04629629629629</v>
      </c>
      <c r="Q738" t="str">
        <f t="shared" si="79"/>
        <v>publishing</v>
      </c>
      <c r="R738" t="str">
        <f t="shared" si="80"/>
        <v>nonfiction</v>
      </c>
      <c r="S738" s="9">
        <f t="shared" si="81"/>
        <v>41599.207638888904</v>
      </c>
      <c r="T738" s="9">
        <f t="shared" si="82"/>
        <v>41579.734259259298</v>
      </c>
      <c r="U738" s="8">
        <f t="shared" si="83"/>
        <v>19.473379629605915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78"/>
        <v>122.39999999999999</v>
      </c>
      <c r="P739">
        <f t="shared" si="84"/>
        <v>56.666666666666664</v>
      </c>
      <c r="Q739" t="str">
        <f t="shared" si="79"/>
        <v>publishing</v>
      </c>
      <c r="R739" t="str">
        <f t="shared" si="80"/>
        <v>nonfiction</v>
      </c>
      <c r="S739" s="9">
        <f t="shared" si="81"/>
        <v>41684.833333333299</v>
      </c>
      <c r="T739" s="9">
        <f t="shared" si="82"/>
        <v>41667.275312500002</v>
      </c>
      <c r="U739" s="8">
        <f t="shared" si="83"/>
        <v>17.558020833297633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78"/>
        <v>106.73333333333332</v>
      </c>
      <c r="P740">
        <f t="shared" si="84"/>
        <v>39.048780487804876</v>
      </c>
      <c r="Q740" t="str">
        <f t="shared" si="79"/>
        <v>publishing</v>
      </c>
      <c r="R740" t="str">
        <f t="shared" si="80"/>
        <v>nonfiction</v>
      </c>
      <c r="S740" s="9">
        <f t="shared" si="81"/>
        <v>41974.207638888904</v>
      </c>
      <c r="T740" s="9">
        <f t="shared" si="82"/>
        <v>41943.604097222204</v>
      </c>
      <c r="U740" s="8">
        <f t="shared" si="83"/>
        <v>30.603541666700039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78"/>
        <v>158.33333333333331</v>
      </c>
      <c r="P741">
        <f t="shared" si="84"/>
        <v>68.345323741007192</v>
      </c>
      <c r="Q741" t="str">
        <f t="shared" si="79"/>
        <v>publishing</v>
      </c>
      <c r="R741" t="str">
        <f t="shared" si="80"/>
        <v>nonfiction</v>
      </c>
      <c r="S741" s="9">
        <f t="shared" si="81"/>
        <v>41862.502650463</v>
      </c>
      <c r="T741" s="9">
        <f t="shared" si="82"/>
        <v>41829.502650463</v>
      </c>
      <c r="U741" s="8">
        <f t="shared" si="83"/>
        <v>33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78"/>
        <v>107.4</v>
      </c>
      <c r="P742">
        <f t="shared" si="84"/>
        <v>169.57894736842104</v>
      </c>
      <c r="Q742" t="str">
        <f t="shared" si="79"/>
        <v>publishing</v>
      </c>
      <c r="R742" t="str">
        <f t="shared" si="80"/>
        <v>nonfiction</v>
      </c>
      <c r="S742" s="9">
        <f t="shared" si="81"/>
        <v>42176.146782407399</v>
      </c>
      <c r="T742" s="9">
        <f t="shared" si="82"/>
        <v>42162.146782407399</v>
      </c>
      <c r="U742" s="8">
        <f t="shared" si="83"/>
        <v>14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78"/>
        <v>102.25999999999999</v>
      </c>
      <c r="P743">
        <f t="shared" si="84"/>
        <v>141.42340425531913</v>
      </c>
      <c r="Q743" t="str">
        <f t="shared" si="79"/>
        <v>publishing</v>
      </c>
      <c r="R743" t="str">
        <f t="shared" si="80"/>
        <v>nonfiction</v>
      </c>
      <c r="S743" s="9">
        <f t="shared" si="81"/>
        <v>41436.648217592599</v>
      </c>
      <c r="T743" s="9">
        <f t="shared" si="82"/>
        <v>41401.648217592599</v>
      </c>
      <c r="U743" s="8">
        <f t="shared" si="83"/>
        <v>35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78"/>
        <v>110.71428571428572</v>
      </c>
      <c r="P744">
        <f t="shared" si="84"/>
        <v>67.391304347826093</v>
      </c>
      <c r="Q744" t="str">
        <f t="shared" si="79"/>
        <v>publishing</v>
      </c>
      <c r="R744" t="str">
        <f t="shared" si="80"/>
        <v>nonfiction</v>
      </c>
      <c r="S744" s="9">
        <f t="shared" si="81"/>
        <v>41719.876296296301</v>
      </c>
      <c r="T744" s="9">
        <f t="shared" si="82"/>
        <v>41689.917962963002</v>
      </c>
      <c r="U744" s="8">
        <f t="shared" si="83"/>
        <v>29.958333333299379</v>
      </c>
    </row>
    <row r="745" spans="1:21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78"/>
        <v>148</v>
      </c>
      <c r="P745">
        <f t="shared" si="84"/>
        <v>54.266666666666666</v>
      </c>
      <c r="Q745" t="str">
        <f t="shared" si="79"/>
        <v>publishing</v>
      </c>
      <c r="R745" t="str">
        <f t="shared" si="80"/>
        <v>nonfiction</v>
      </c>
      <c r="S745" s="9">
        <f t="shared" si="81"/>
        <v>41015.875</v>
      </c>
      <c r="T745" s="9">
        <f t="shared" si="82"/>
        <v>40990.7093171296</v>
      </c>
      <c r="U745" s="8">
        <f t="shared" si="83"/>
        <v>25.165682870399905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78"/>
        <v>102.32000000000001</v>
      </c>
      <c r="P746">
        <f t="shared" si="84"/>
        <v>82.516129032258064</v>
      </c>
      <c r="Q746" t="str">
        <f t="shared" si="79"/>
        <v>publishing</v>
      </c>
      <c r="R746" t="str">
        <f t="shared" si="80"/>
        <v>nonfiction</v>
      </c>
      <c r="S746" s="9">
        <f t="shared" si="81"/>
        <v>41256.957210648201</v>
      </c>
      <c r="T746" s="9">
        <f t="shared" si="82"/>
        <v>41226.957210648201</v>
      </c>
      <c r="U746" s="8">
        <f t="shared" si="83"/>
        <v>30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78"/>
        <v>179.09909909909908</v>
      </c>
      <c r="P747">
        <f t="shared" si="84"/>
        <v>53.729729729729726</v>
      </c>
      <c r="Q747" t="str">
        <f t="shared" si="79"/>
        <v>publishing</v>
      </c>
      <c r="R747" t="str">
        <f t="shared" si="80"/>
        <v>nonfiction</v>
      </c>
      <c r="S747" s="9">
        <f t="shared" si="81"/>
        <v>41397.572280092601</v>
      </c>
      <c r="T747" s="9">
        <f t="shared" si="82"/>
        <v>41367.572280092601</v>
      </c>
      <c r="U747" s="8">
        <f t="shared" si="83"/>
        <v>30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78"/>
        <v>111.08135252761969</v>
      </c>
      <c r="P748">
        <f t="shared" si="84"/>
        <v>34.206185567010309</v>
      </c>
      <c r="Q748" t="str">
        <f t="shared" si="79"/>
        <v>publishing</v>
      </c>
      <c r="R748" t="str">
        <f t="shared" si="80"/>
        <v>nonfiction</v>
      </c>
      <c r="S748" s="9">
        <f t="shared" si="81"/>
        <v>41175.165972222203</v>
      </c>
      <c r="T748" s="9">
        <f t="shared" si="82"/>
        <v>41157.042928240699</v>
      </c>
      <c r="U748" s="8">
        <f t="shared" si="83"/>
        <v>18.123043981504452</v>
      </c>
    </row>
    <row r="749" spans="1:21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78"/>
        <v>100.04285714285714</v>
      </c>
      <c r="P749">
        <f t="shared" si="84"/>
        <v>127.32727272727273</v>
      </c>
      <c r="Q749" t="str">
        <f t="shared" si="79"/>
        <v>publishing</v>
      </c>
      <c r="R749" t="str">
        <f t="shared" si="80"/>
        <v>nonfiction</v>
      </c>
      <c r="S749" s="9">
        <f t="shared" si="81"/>
        <v>42019.454166666699</v>
      </c>
      <c r="T749" s="9">
        <f t="shared" si="82"/>
        <v>41988.548831018503</v>
      </c>
      <c r="U749" s="8">
        <f t="shared" si="83"/>
        <v>30.905335648196342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78"/>
        <v>100.25</v>
      </c>
      <c r="P750">
        <f t="shared" si="84"/>
        <v>45.56818181818182</v>
      </c>
      <c r="Q750" t="str">
        <f t="shared" si="79"/>
        <v>publishing</v>
      </c>
      <c r="R750" t="str">
        <f t="shared" si="80"/>
        <v>nonfiction</v>
      </c>
      <c r="S750" s="9">
        <f t="shared" si="81"/>
        <v>41861.846828703703</v>
      </c>
      <c r="T750" s="9">
        <f t="shared" si="82"/>
        <v>41831.846828703703</v>
      </c>
      <c r="U750" s="8">
        <f t="shared" si="83"/>
        <v>30</v>
      </c>
    </row>
    <row r="751" spans="1:21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78"/>
        <v>105.56</v>
      </c>
      <c r="P751">
        <f t="shared" si="84"/>
        <v>95.963636363636368</v>
      </c>
      <c r="Q751" t="str">
        <f t="shared" si="79"/>
        <v>publishing</v>
      </c>
      <c r="R751" t="str">
        <f t="shared" si="80"/>
        <v>nonfiction</v>
      </c>
      <c r="S751" s="9">
        <f t="shared" si="81"/>
        <v>42763.941319444399</v>
      </c>
      <c r="T751" s="9">
        <f t="shared" si="82"/>
        <v>42733.941319444399</v>
      </c>
      <c r="U751" s="8">
        <f t="shared" si="83"/>
        <v>30</v>
      </c>
    </row>
    <row r="752" spans="1:21" ht="45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78"/>
        <v>102.58775877587757</v>
      </c>
      <c r="P752">
        <f t="shared" si="84"/>
        <v>77.271186440677965</v>
      </c>
      <c r="Q752" t="str">
        <f t="shared" si="79"/>
        <v>publishing</v>
      </c>
      <c r="R752" t="str">
        <f t="shared" si="80"/>
        <v>nonfiction</v>
      </c>
      <c r="S752" s="9">
        <f t="shared" si="81"/>
        <v>41329.878148148098</v>
      </c>
      <c r="T752" s="9">
        <f t="shared" si="82"/>
        <v>41299.878148148098</v>
      </c>
      <c r="U752" s="8">
        <f t="shared" si="83"/>
        <v>30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78"/>
        <v>118.5</v>
      </c>
      <c r="P753">
        <f t="shared" si="84"/>
        <v>57.338709677419352</v>
      </c>
      <c r="Q753" t="str">
        <f t="shared" si="79"/>
        <v>publishing</v>
      </c>
      <c r="R753" t="str">
        <f t="shared" si="80"/>
        <v>nonfiction</v>
      </c>
      <c r="S753" s="9">
        <f t="shared" si="81"/>
        <v>40759.630497685197</v>
      </c>
      <c r="T753" s="9">
        <f t="shared" si="82"/>
        <v>40713.630497685197</v>
      </c>
      <c r="U753" s="8">
        <f t="shared" si="83"/>
        <v>46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78"/>
        <v>111.7</v>
      </c>
      <c r="P754">
        <f t="shared" si="84"/>
        <v>53.19047619047619</v>
      </c>
      <c r="Q754" t="str">
        <f t="shared" si="79"/>
        <v>publishing</v>
      </c>
      <c r="R754" t="str">
        <f t="shared" si="80"/>
        <v>nonfiction</v>
      </c>
      <c r="S754" s="9">
        <f t="shared" si="81"/>
        <v>42659.458333333299</v>
      </c>
      <c r="T754" s="9">
        <f t="shared" si="82"/>
        <v>42639.421493055597</v>
      </c>
      <c r="U754" s="8">
        <f t="shared" si="83"/>
        <v>20.03684027770214</v>
      </c>
    </row>
    <row r="755" spans="1:21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78"/>
        <v>128</v>
      </c>
      <c r="P755">
        <f t="shared" si="84"/>
        <v>492.30769230769232</v>
      </c>
      <c r="Q755" t="str">
        <f t="shared" si="79"/>
        <v>publishing</v>
      </c>
      <c r="R755" t="str">
        <f t="shared" si="80"/>
        <v>nonfiction</v>
      </c>
      <c r="S755" s="9">
        <f t="shared" si="81"/>
        <v>42049.590173611097</v>
      </c>
      <c r="T755" s="9">
        <f t="shared" si="82"/>
        <v>42019.590173611097</v>
      </c>
      <c r="U755" s="8">
        <f t="shared" si="83"/>
        <v>30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78"/>
        <v>103.75000000000001</v>
      </c>
      <c r="P756">
        <f t="shared" si="84"/>
        <v>42.346938775510203</v>
      </c>
      <c r="Q756" t="str">
        <f t="shared" si="79"/>
        <v>publishing</v>
      </c>
      <c r="R756" t="str">
        <f t="shared" si="80"/>
        <v>nonfiction</v>
      </c>
      <c r="S756" s="9">
        <f t="shared" si="81"/>
        <v>41279.749085648102</v>
      </c>
      <c r="T756" s="9">
        <f t="shared" si="82"/>
        <v>41249.749085648102</v>
      </c>
      <c r="U756" s="8">
        <f t="shared" si="83"/>
        <v>30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78"/>
        <v>101.9076</v>
      </c>
      <c r="P757">
        <f t="shared" si="84"/>
        <v>37.466029411764708</v>
      </c>
      <c r="Q757" t="str">
        <f t="shared" si="79"/>
        <v>publishing</v>
      </c>
      <c r="R757" t="str">
        <f t="shared" si="80"/>
        <v>nonfiction</v>
      </c>
      <c r="S757" s="9">
        <f t="shared" si="81"/>
        <v>41414.028472222199</v>
      </c>
      <c r="T757" s="9">
        <f t="shared" si="82"/>
        <v>41383.605057870402</v>
      </c>
      <c r="U757" s="8">
        <f t="shared" si="83"/>
        <v>30.423414351796964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78"/>
        <v>117.71428571428571</v>
      </c>
      <c r="P758">
        <f t="shared" si="84"/>
        <v>37.454545454545453</v>
      </c>
      <c r="Q758" t="str">
        <f t="shared" si="79"/>
        <v>publishing</v>
      </c>
      <c r="R758" t="str">
        <f t="shared" si="80"/>
        <v>nonfiction</v>
      </c>
      <c r="S758" s="9">
        <f t="shared" si="81"/>
        <v>40651.725219907399</v>
      </c>
      <c r="T758" s="9">
        <f t="shared" si="82"/>
        <v>40590.7668865741</v>
      </c>
      <c r="U758" s="8">
        <f t="shared" si="83"/>
        <v>60.958333333299379</v>
      </c>
    </row>
    <row r="759" spans="1:21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78"/>
        <v>238</v>
      </c>
      <c r="P759">
        <f t="shared" si="84"/>
        <v>33.055555555555557</v>
      </c>
      <c r="Q759" t="str">
        <f t="shared" si="79"/>
        <v>publishing</v>
      </c>
      <c r="R759" t="str">
        <f t="shared" si="80"/>
        <v>nonfiction</v>
      </c>
      <c r="S759" s="9">
        <f t="shared" si="81"/>
        <v>41249.054560185199</v>
      </c>
      <c r="T759" s="9">
        <f t="shared" si="82"/>
        <v>41235.054560185199</v>
      </c>
      <c r="U759" s="8">
        <f t="shared" si="83"/>
        <v>14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78"/>
        <v>102</v>
      </c>
      <c r="P760">
        <f t="shared" si="84"/>
        <v>134.21052631578948</v>
      </c>
      <c r="Q760" t="str">
        <f t="shared" si="79"/>
        <v>publishing</v>
      </c>
      <c r="R760" t="str">
        <f t="shared" si="80"/>
        <v>nonfiction</v>
      </c>
      <c r="S760" s="9">
        <f t="shared" si="81"/>
        <v>40459.8364351852</v>
      </c>
      <c r="T760" s="9">
        <f t="shared" si="82"/>
        <v>40429.8364351852</v>
      </c>
      <c r="U760" s="8">
        <f t="shared" si="83"/>
        <v>30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78"/>
        <v>101.92000000000002</v>
      </c>
      <c r="P761">
        <f t="shared" si="84"/>
        <v>51.474747474747474</v>
      </c>
      <c r="Q761" t="str">
        <f t="shared" si="79"/>
        <v>publishing</v>
      </c>
      <c r="R761" t="str">
        <f t="shared" si="80"/>
        <v>nonfiction</v>
      </c>
      <c r="S761" s="9">
        <f t="shared" si="81"/>
        <v>41829.330312500002</v>
      </c>
      <c r="T761" s="9">
        <f t="shared" si="82"/>
        <v>41789.330312500002</v>
      </c>
      <c r="U761" s="8">
        <f t="shared" si="83"/>
        <v>40</v>
      </c>
    </row>
    <row r="762" spans="1:21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78"/>
        <v>0</v>
      </c>
      <c r="P762">
        <f t="shared" si="84"/>
        <v>0</v>
      </c>
      <c r="Q762" t="str">
        <f t="shared" si="79"/>
        <v>publishing</v>
      </c>
      <c r="R762" t="str">
        <f t="shared" si="80"/>
        <v>fiction</v>
      </c>
      <c r="S762" s="9">
        <f t="shared" si="81"/>
        <v>42700.805706018502</v>
      </c>
      <c r="T762" s="9">
        <f t="shared" si="82"/>
        <v>42670.764039351903</v>
      </c>
      <c r="U762" s="8">
        <f t="shared" si="83"/>
        <v>30.041666666598758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78"/>
        <v>4.7</v>
      </c>
      <c r="P763">
        <f t="shared" si="84"/>
        <v>39.166666666666664</v>
      </c>
      <c r="Q763" t="str">
        <f t="shared" si="79"/>
        <v>publishing</v>
      </c>
      <c r="R763" t="str">
        <f t="shared" si="80"/>
        <v>fiction</v>
      </c>
      <c r="S763" s="9">
        <f t="shared" si="81"/>
        <v>41672.751458333303</v>
      </c>
      <c r="T763" s="9">
        <f t="shared" si="82"/>
        <v>41642.751458333303</v>
      </c>
      <c r="U763" s="8">
        <f t="shared" si="83"/>
        <v>30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78"/>
        <v>0</v>
      </c>
      <c r="P764">
        <f t="shared" si="84"/>
        <v>0</v>
      </c>
      <c r="Q764" t="str">
        <f t="shared" si="79"/>
        <v>publishing</v>
      </c>
      <c r="R764" t="str">
        <f t="shared" si="80"/>
        <v>fiction</v>
      </c>
      <c r="S764" s="9">
        <f t="shared" si="81"/>
        <v>42708.25</v>
      </c>
      <c r="T764" s="9">
        <f t="shared" si="82"/>
        <v>42690.858449074098</v>
      </c>
      <c r="U764" s="8">
        <f t="shared" si="83"/>
        <v>17.391550925902266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78"/>
        <v>0.11655011655011654</v>
      </c>
      <c r="P765">
        <f t="shared" si="84"/>
        <v>5</v>
      </c>
      <c r="Q765" t="str">
        <f t="shared" si="79"/>
        <v>publishing</v>
      </c>
      <c r="R765" t="str">
        <f t="shared" si="80"/>
        <v>fiction</v>
      </c>
      <c r="S765" s="9">
        <f t="shared" si="81"/>
        <v>41501.446851851797</v>
      </c>
      <c r="T765" s="9">
        <f t="shared" si="82"/>
        <v>41471.446851851797</v>
      </c>
      <c r="U765" s="8">
        <f t="shared" si="83"/>
        <v>30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78"/>
        <v>0</v>
      </c>
      <c r="P766">
        <f t="shared" si="84"/>
        <v>0</v>
      </c>
      <c r="Q766" t="str">
        <f t="shared" si="79"/>
        <v>publishing</v>
      </c>
      <c r="R766" t="str">
        <f t="shared" si="80"/>
        <v>fiction</v>
      </c>
      <c r="S766" s="9">
        <f t="shared" si="81"/>
        <v>42257.173159722202</v>
      </c>
      <c r="T766" s="9">
        <f t="shared" si="82"/>
        <v>42227.173159722202</v>
      </c>
      <c r="U766" s="8">
        <f t="shared" si="83"/>
        <v>30</v>
      </c>
    </row>
    <row r="767" spans="1:21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78"/>
        <v>36.014285714285712</v>
      </c>
      <c r="P767">
        <f t="shared" si="84"/>
        <v>57.295454545454547</v>
      </c>
      <c r="Q767" t="str">
        <f t="shared" si="79"/>
        <v>publishing</v>
      </c>
      <c r="R767" t="str">
        <f t="shared" si="80"/>
        <v>fiction</v>
      </c>
      <c r="S767" s="9">
        <f t="shared" si="81"/>
        <v>41931.542638888903</v>
      </c>
      <c r="T767" s="9">
        <f t="shared" si="82"/>
        <v>41901.542638888903</v>
      </c>
      <c r="U767" s="8">
        <f t="shared" si="83"/>
        <v>30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78"/>
        <v>0</v>
      </c>
      <c r="P768">
        <f t="shared" si="84"/>
        <v>0</v>
      </c>
      <c r="Q768" t="str">
        <f t="shared" si="79"/>
        <v>publishing</v>
      </c>
      <c r="R768" t="str">
        <f t="shared" si="80"/>
        <v>fiction</v>
      </c>
      <c r="S768" s="9">
        <f t="shared" si="81"/>
        <v>42051.7833680556</v>
      </c>
      <c r="T768" s="9">
        <f t="shared" si="82"/>
        <v>42021.7833680556</v>
      </c>
      <c r="U768" s="8">
        <f t="shared" si="83"/>
        <v>30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78"/>
        <v>3.54</v>
      </c>
      <c r="P769">
        <f t="shared" si="84"/>
        <v>59</v>
      </c>
      <c r="Q769" t="str">
        <f t="shared" si="79"/>
        <v>publishing</v>
      </c>
      <c r="R769" t="str">
        <f t="shared" si="80"/>
        <v>fiction</v>
      </c>
      <c r="S769" s="9">
        <f t="shared" si="81"/>
        <v>42145.143634259301</v>
      </c>
      <c r="T769" s="9">
        <f t="shared" si="82"/>
        <v>42115.143634259301</v>
      </c>
      <c r="U769" s="8">
        <f t="shared" si="83"/>
        <v>30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78"/>
        <v>0</v>
      </c>
      <c r="P770">
        <f t="shared" si="84"/>
        <v>0</v>
      </c>
      <c r="Q770" t="str">
        <f t="shared" si="79"/>
        <v>publishing</v>
      </c>
      <c r="R770" t="str">
        <f t="shared" si="80"/>
        <v>fiction</v>
      </c>
      <c r="S770" s="9">
        <f t="shared" si="81"/>
        <v>41624.207060185203</v>
      </c>
      <c r="T770" s="9">
        <f t="shared" si="82"/>
        <v>41594.207060185203</v>
      </c>
      <c r="U770" s="8">
        <f t="shared" si="83"/>
        <v>30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85">E771/D771*100</f>
        <v>41.4</v>
      </c>
      <c r="P771">
        <f t="shared" si="84"/>
        <v>31.846153846153847</v>
      </c>
      <c r="Q771" t="str">
        <f t="shared" ref="Q771:Q834" si="86">LEFT(N771,_xlfn.NUMBERVALUE(FIND("/",N771)-1))</f>
        <v>publishing</v>
      </c>
      <c r="R771" t="str">
        <f t="shared" ref="R771:R834" si="87">RIGHT(N771,LEN(N771)-LEN(Q771)-1)</f>
        <v>fiction</v>
      </c>
      <c r="S771" s="9">
        <f t="shared" ref="S771:S834" si="88">_xlfn.NUMBERVALUE((((I771/60)/60)/24)+DATE(1970,1,1))</f>
        <v>41634.996458333299</v>
      </c>
      <c r="T771" s="9">
        <f t="shared" ref="T771:T834" si="89">_xlfn.NUMBERVALUE((((J771/60)/60)/24)+DATE(1970,1,1))</f>
        <v>41604.996458333299</v>
      </c>
      <c r="U771" s="8">
        <f t="shared" ref="U771:U834" si="90">S771-T771</f>
        <v>30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85"/>
        <v>0</v>
      </c>
      <c r="P772">
        <f t="shared" si="84"/>
        <v>0</v>
      </c>
      <c r="Q772" t="str">
        <f t="shared" si="86"/>
        <v>publishing</v>
      </c>
      <c r="R772" t="str">
        <f t="shared" si="87"/>
        <v>fiction</v>
      </c>
      <c r="S772" s="9">
        <f t="shared" si="88"/>
        <v>41329.9996412037</v>
      </c>
      <c r="T772" s="9">
        <f t="shared" si="89"/>
        <v>41289.9996412037</v>
      </c>
      <c r="U772" s="8">
        <f t="shared" si="90"/>
        <v>40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85"/>
        <v>2.6315789473684209E-2</v>
      </c>
      <c r="P773">
        <f t="shared" si="84"/>
        <v>10</v>
      </c>
      <c r="Q773" t="str">
        <f t="shared" si="86"/>
        <v>publishing</v>
      </c>
      <c r="R773" t="str">
        <f t="shared" si="87"/>
        <v>fiction</v>
      </c>
      <c r="S773" s="9">
        <f t="shared" si="88"/>
        <v>42399.824097222197</v>
      </c>
      <c r="T773" s="9">
        <f t="shared" si="89"/>
        <v>42349.824097222197</v>
      </c>
      <c r="U773" s="8">
        <f t="shared" si="90"/>
        <v>50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85"/>
        <v>3.3333333333333335</v>
      </c>
      <c r="P774">
        <f t="shared" si="84"/>
        <v>50</v>
      </c>
      <c r="Q774" t="str">
        <f t="shared" si="86"/>
        <v>publishing</v>
      </c>
      <c r="R774" t="str">
        <f t="shared" si="87"/>
        <v>fiction</v>
      </c>
      <c r="S774" s="9">
        <f t="shared" si="88"/>
        <v>40118.165972222203</v>
      </c>
      <c r="T774" s="9">
        <f t="shared" si="89"/>
        <v>40068.0569328704</v>
      </c>
      <c r="U774" s="8">
        <f t="shared" si="90"/>
        <v>50.109039351802494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85"/>
        <v>0.85129023676509719</v>
      </c>
      <c r="P775">
        <f t="shared" si="84"/>
        <v>16</v>
      </c>
      <c r="Q775" t="str">
        <f t="shared" si="86"/>
        <v>publishing</v>
      </c>
      <c r="R775" t="str">
        <f t="shared" si="87"/>
        <v>fiction</v>
      </c>
      <c r="S775" s="9">
        <f t="shared" si="88"/>
        <v>42134.959027777797</v>
      </c>
      <c r="T775" s="9">
        <f t="shared" si="89"/>
        <v>42100.735937500001</v>
      </c>
      <c r="U775" s="8">
        <f t="shared" si="90"/>
        <v>34.223090277795563</v>
      </c>
    </row>
    <row r="776" spans="1:21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85"/>
        <v>70.199999999999989</v>
      </c>
      <c r="P776">
        <f t="shared" si="84"/>
        <v>39</v>
      </c>
      <c r="Q776" t="str">
        <f t="shared" si="86"/>
        <v>publishing</v>
      </c>
      <c r="R776" t="str">
        <f t="shared" si="87"/>
        <v>fiction</v>
      </c>
      <c r="S776" s="9">
        <f t="shared" si="88"/>
        <v>41693.780300925901</v>
      </c>
      <c r="T776" s="9">
        <f t="shared" si="89"/>
        <v>41663.780300925901</v>
      </c>
      <c r="U776" s="8">
        <f t="shared" si="90"/>
        <v>30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85"/>
        <v>1.7000000000000002</v>
      </c>
      <c r="P777">
        <f t="shared" si="84"/>
        <v>34</v>
      </c>
      <c r="Q777" t="str">
        <f t="shared" si="86"/>
        <v>publishing</v>
      </c>
      <c r="R777" t="str">
        <f t="shared" si="87"/>
        <v>fiction</v>
      </c>
      <c r="S777" s="9">
        <f t="shared" si="88"/>
        <v>40893.060127314799</v>
      </c>
      <c r="T777" s="9">
        <f t="shared" si="89"/>
        <v>40863.060127314799</v>
      </c>
      <c r="U777" s="8">
        <f t="shared" si="90"/>
        <v>30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85"/>
        <v>51.4</v>
      </c>
      <c r="P778">
        <f t="shared" si="84"/>
        <v>63.122807017543863</v>
      </c>
      <c r="Q778" t="str">
        <f t="shared" si="86"/>
        <v>publishing</v>
      </c>
      <c r="R778" t="str">
        <f t="shared" si="87"/>
        <v>fiction</v>
      </c>
      <c r="S778" s="9">
        <f t="shared" si="88"/>
        <v>42288.208333333299</v>
      </c>
      <c r="T778" s="9">
        <f t="shared" si="89"/>
        <v>42250.685706018499</v>
      </c>
      <c r="U778" s="8">
        <f t="shared" si="90"/>
        <v>37.522627314800047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85"/>
        <v>0.70000000000000007</v>
      </c>
      <c r="P779">
        <f t="shared" si="84"/>
        <v>7</v>
      </c>
      <c r="Q779" t="str">
        <f t="shared" si="86"/>
        <v>publishing</v>
      </c>
      <c r="R779" t="str">
        <f t="shared" si="87"/>
        <v>fiction</v>
      </c>
      <c r="S779" s="9">
        <f t="shared" si="88"/>
        <v>41486.981215277803</v>
      </c>
      <c r="T779" s="9">
        <f t="shared" si="89"/>
        <v>41456.981215277803</v>
      </c>
      <c r="U779" s="8">
        <f t="shared" si="90"/>
        <v>30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85"/>
        <v>0.4</v>
      </c>
      <c r="P780">
        <f t="shared" si="84"/>
        <v>2</v>
      </c>
      <c r="Q780" t="str">
        <f t="shared" si="86"/>
        <v>publishing</v>
      </c>
      <c r="R780" t="str">
        <f t="shared" si="87"/>
        <v>fiction</v>
      </c>
      <c r="S780" s="9">
        <f t="shared" si="88"/>
        <v>41759.7023148148</v>
      </c>
      <c r="T780" s="9">
        <f t="shared" si="89"/>
        <v>41729.7023148148</v>
      </c>
      <c r="U780" s="8">
        <f t="shared" si="90"/>
        <v>30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85"/>
        <v>2.666666666666667</v>
      </c>
      <c r="P781">
        <f t="shared" si="84"/>
        <v>66.666666666666671</v>
      </c>
      <c r="Q781" t="str">
        <f t="shared" si="86"/>
        <v>publishing</v>
      </c>
      <c r="R781" t="str">
        <f t="shared" si="87"/>
        <v>fiction</v>
      </c>
      <c r="S781" s="9">
        <f t="shared" si="88"/>
        <v>40466.166666666701</v>
      </c>
      <c r="T781" s="9">
        <f t="shared" si="89"/>
        <v>40436.684085648201</v>
      </c>
      <c r="U781" s="8">
        <f t="shared" si="90"/>
        <v>29.482581018499332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85"/>
        <v>104</v>
      </c>
      <c r="P782">
        <f t="shared" si="84"/>
        <v>38.518518518518519</v>
      </c>
      <c r="Q782" t="str">
        <f t="shared" si="86"/>
        <v>music</v>
      </c>
      <c r="R782" t="str">
        <f t="shared" si="87"/>
        <v>rock</v>
      </c>
      <c r="S782" s="9">
        <f t="shared" si="88"/>
        <v>40666.673900463</v>
      </c>
      <c r="T782" s="9">
        <f t="shared" si="89"/>
        <v>40636.673900463</v>
      </c>
      <c r="U782" s="8">
        <f t="shared" si="90"/>
        <v>30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85"/>
        <v>133.15375</v>
      </c>
      <c r="P783">
        <f t="shared" si="84"/>
        <v>42.609200000000001</v>
      </c>
      <c r="Q783" t="str">
        <f t="shared" si="86"/>
        <v>music</v>
      </c>
      <c r="R783" t="str">
        <f t="shared" si="87"/>
        <v>rock</v>
      </c>
      <c r="S783" s="9">
        <f t="shared" si="88"/>
        <v>41433.0008564815</v>
      </c>
      <c r="T783" s="9">
        <f t="shared" si="89"/>
        <v>41403.0008564815</v>
      </c>
      <c r="U783" s="8">
        <f t="shared" si="90"/>
        <v>30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85"/>
        <v>100</v>
      </c>
      <c r="P784">
        <f t="shared" si="84"/>
        <v>50</v>
      </c>
      <c r="Q784" t="str">
        <f t="shared" si="86"/>
        <v>music</v>
      </c>
      <c r="R784" t="str">
        <f t="shared" si="87"/>
        <v>rock</v>
      </c>
      <c r="S784" s="9">
        <f t="shared" si="88"/>
        <v>41146.758125</v>
      </c>
      <c r="T784" s="9">
        <f t="shared" si="89"/>
        <v>41116.758125</v>
      </c>
      <c r="U784" s="8">
        <f t="shared" si="90"/>
        <v>30</v>
      </c>
    </row>
    <row r="785" spans="1:21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85"/>
        <v>148.13333333333333</v>
      </c>
      <c r="P785">
        <f t="shared" si="84"/>
        <v>63.485714285714288</v>
      </c>
      <c r="Q785" t="str">
        <f t="shared" si="86"/>
        <v>music</v>
      </c>
      <c r="R785" t="str">
        <f t="shared" si="87"/>
        <v>rock</v>
      </c>
      <c r="S785" s="9">
        <f t="shared" si="88"/>
        <v>41026.916666666701</v>
      </c>
      <c r="T785" s="9">
        <f t="shared" si="89"/>
        <v>40987.773715277799</v>
      </c>
      <c r="U785" s="8">
        <f t="shared" si="90"/>
        <v>39.142951388901565</v>
      </c>
    </row>
    <row r="786" spans="1:21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85"/>
        <v>102.49999999999999</v>
      </c>
      <c r="P786">
        <f t="shared" si="84"/>
        <v>102.5</v>
      </c>
      <c r="Q786" t="str">
        <f t="shared" si="86"/>
        <v>music</v>
      </c>
      <c r="R786" t="str">
        <f t="shared" si="87"/>
        <v>rock</v>
      </c>
      <c r="S786" s="9">
        <f t="shared" si="88"/>
        <v>41715.107858796298</v>
      </c>
      <c r="T786" s="9">
        <f t="shared" si="89"/>
        <v>41675.149525462999</v>
      </c>
      <c r="U786" s="8">
        <f t="shared" si="90"/>
        <v>39.958333333299379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85"/>
        <v>180.62799999999999</v>
      </c>
      <c r="P787">
        <f t="shared" si="84"/>
        <v>31.142758620689655</v>
      </c>
      <c r="Q787" t="str">
        <f t="shared" si="86"/>
        <v>music</v>
      </c>
      <c r="R787" t="str">
        <f t="shared" si="87"/>
        <v>rock</v>
      </c>
      <c r="S787" s="9">
        <f t="shared" si="88"/>
        <v>41333.593923611101</v>
      </c>
      <c r="T787" s="9">
        <f t="shared" si="89"/>
        <v>41303.593923611101</v>
      </c>
      <c r="U787" s="8">
        <f t="shared" si="90"/>
        <v>30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85"/>
        <v>142.79999999999998</v>
      </c>
      <c r="P788">
        <f t="shared" si="84"/>
        <v>162.27272727272728</v>
      </c>
      <c r="Q788" t="str">
        <f t="shared" si="86"/>
        <v>music</v>
      </c>
      <c r="R788" t="str">
        <f t="shared" si="87"/>
        <v>rock</v>
      </c>
      <c r="S788" s="9">
        <f t="shared" si="88"/>
        <v>41040.657638888901</v>
      </c>
      <c r="T788" s="9">
        <f t="shared" si="89"/>
        <v>40983.0559490741</v>
      </c>
      <c r="U788" s="8">
        <f t="shared" si="90"/>
        <v>57.60168981480092</v>
      </c>
    </row>
    <row r="789" spans="1:21" ht="4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85"/>
        <v>114.16666666666666</v>
      </c>
      <c r="P789">
        <f t="shared" si="84"/>
        <v>80.588235294117652</v>
      </c>
      <c r="Q789" t="str">
        <f t="shared" si="86"/>
        <v>music</v>
      </c>
      <c r="R789" t="str">
        <f t="shared" si="87"/>
        <v>rock</v>
      </c>
      <c r="S789" s="9">
        <f t="shared" si="88"/>
        <v>41579.627615740697</v>
      </c>
      <c r="T789" s="9">
        <f t="shared" si="89"/>
        <v>41549.627615740697</v>
      </c>
      <c r="U789" s="8">
        <f t="shared" si="90"/>
        <v>30</v>
      </c>
    </row>
    <row r="790" spans="1:21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85"/>
        <v>203.505</v>
      </c>
      <c r="P790">
        <f t="shared" si="84"/>
        <v>59.85441176470588</v>
      </c>
      <c r="Q790" t="str">
        <f t="shared" si="86"/>
        <v>music</v>
      </c>
      <c r="R790" t="str">
        <f t="shared" si="87"/>
        <v>rock</v>
      </c>
      <c r="S790" s="9">
        <f t="shared" si="88"/>
        <v>41097.165972222203</v>
      </c>
      <c r="T790" s="9">
        <f t="shared" si="89"/>
        <v>41059.006805555597</v>
      </c>
      <c r="U790" s="8">
        <f t="shared" si="90"/>
        <v>38.159166666606325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85"/>
        <v>109.41176470588236</v>
      </c>
      <c r="P791">
        <f t="shared" si="84"/>
        <v>132.85714285714286</v>
      </c>
      <c r="Q791" t="str">
        <f t="shared" si="86"/>
        <v>music</v>
      </c>
      <c r="R791" t="str">
        <f t="shared" si="87"/>
        <v>rock</v>
      </c>
      <c r="S791" s="9">
        <f t="shared" si="88"/>
        <v>41295.332638888904</v>
      </c>
      <c r="T791" s="9">
        <f t="shared" si="89"/>
        <v>41277.186111111099</v>
      </c>
      <c r="U791" s="8">
        <f t="shared" si="90"/>
        <v>18.146527777804295</v>
      </c>
    </row>
    <row r="792" spans="1:21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85"/>
        <v>144.37459999999999</v>
      </c>
      <c r="P792">
        <f t="shared" si="84"/>
        <v>92.547820512820508</v>
      </c>
      <c r="Q792" t="str">
        <f t="shared" si="86"/>
        <v>music</v>
      </c>
      <c r="R792" t="str">
        <f t="shared" si="87"/>
        <v>rock</v>
      </c>
      <c r="S792" s="9">
        <f t="shared" si="88"/>
        <v>41306.047905092499</v>
      </c>
      <c r="T792" s="9">
        <f t="shared" si="89"/>
        <v>41276.047905092499</v>
      </c>
      <c r="U792" s="8">
        <f t="shared" si="90"/>
        <v>30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85"/>
        <v>103.86666666666666</v>
      </c>
      <c r="P793">
        <f t="shared" si="84"/>
        <v>60.859375</v>
      </c>
      <c r="Q793" t="str">
        <f t="shared" si="86"/>
        <v>music</v>
      </c>
      <c r="R793" t="str">
        <f t="shared" si="87"/>
        <v>rock</v>
      </c>
      <c r="S793" s="9">
        <f t="shared" si="88"/>
        <v>41591.249305555597</v>
      </c>
      <c r="T793" s="9">
        <f t="shared" si="89"/>
        <v>41557.780624999999</v>
      </c>
      <c r="U793" s="8">
        <f t="shared" si="90"/>
        <v>33.46868055559753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85"/>
        <v>100.44440000000002</v>
      </c>
      <c r="P794">
        <f t="shared" si="84"/>
        <v>41.851833333333339</v>
      </c>
      <c r="Q794" t="str">
        <f t="shared" si="86"/>
        <v>music</v>
      </c>
      <c r="R794" t="str">
        <f t="shared" si="87"/>
        <v>rock</v>
      </c>
      <c r="S794" s="9">
        <f t="shared" si="88"/>
        <v>41585.915312500001</v>
      </c>
      <c r="T794" s="9">
        <f t="shared" si="89"/>
        <v>41555.873645833301</v>
      </c>
      <c r="U794" s="8">
        <f t="shared" si="90"/>
        <v>30.041666666700621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85"/>
        <v>102.77927272727271</v>
      </c>
      <c r="P795">
        <f t="shared" si="84"/>
        <v>88.325937499999995</v>
      </c>
      <c r="Q795" t="str">
        <f t="shared" si="86"/>
        <v>music</v>
      </c>
      <c r="R795" t="str">
        <f t="shared" si="87"/>
        <v>rock</v>
      </c>
      <c r="S795" s="9">
        <f t="shared" si="88"/>
        <v>41458.207638888904</v>
      </c>
      <c r="T795" s="9">
        <f t="shared" si="89"/>
        <v>41442.741249999999</v>
      </c>
      <c r="U795" s="8">
        <f t="shared" si="90"/>
        <v>15.466388888904476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85"/>
        <v>105.31250000000001</v>
      </c>
      <c r="P796">
        <f t="shared" si="84"/>
        <v>158.96226415094338</v>
      </c>
      <c r="Q796" t="str">
        <f t="shared" si="86"/>
        <v>music</v>
      </c>
      <c r="R796" t="str">
        <f t="shared" si="87"/>
        <v>rock</v>
      </c>
      <c r="S796" s="9">
        <f t="shared" si="88"/>
        <v>40791.712500000001</v>
      </c>
      <c r="T796" s="9">
        <f t="shared" si="89"/>
        <v>40736.115011574097</v>
      </c>
      <c r="U796" s="8">
        <f t="shared" si="90"/>
        <v>55.597488425904885</v>
      </c>
    </row>
    <row r="797" spans="1:21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85"/>
        <v>111.78571428571429</v>
      </c>
      <c r="P797">
        <f t="shared" si="84"/>
        <v>85.054347826086953</v>
      </c>
      <c r="Q797" t="str">
        <f t="shared" si="86"/>
        <v>music</v>
      </c>
      <c r="R797" t="str">
        <f t="shared" si="87"/>
        <v>rock</v>
      </c>
      <c r="S797" s="9">
        <f t="shared" si="88"/>
        <v>41006.207638888904</v>
      </c>
      <c r="T797" s="9">
        <f t="shared" si="89"/>
        <v>40963.613032407397</v>
      </c>
      <c r="U797" s="8">
        <f t="shared" si="90"/>
        <v>42.594606481507071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85"/>
        <v>101.35000000000001</v>
      </c>
      <c r="P798">
        <f t="shared" si="84"/>
        <v>112.61111111111111</v>
      </c>
      <c r="Q798" t="str">
        <f t="shared" si="86"/>
        <v>music</v>
      </c>
      <c r="R798" t="str">
        <f t="shared" si="87"/>
        <v>rock</v>
      </c>
      <c r="S798" s="9">
        <f t="shared" si="88"/>
        <v>41532.881944444402</v>
      </c>
      <c r="T798" s="9">
        <f t="shared" si="89"/>
        <v>41502.882928240702</v>
      </c>
      <c r="U798" s="8">
        <f t="shared" si="90"/>
        <v>29.999016203699284</v>
      </c>
    </row>
    <row r="799" spans="1:21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85"/>
        <v>107.53333333333333</v>
      </c>
      <c r="P799">
        <f t="shared" si="84"/>
        <v>45.436619718309856</v>
      </c>
      <c r="Q799" t="str">
        <f t="shared" si="86"/>
        <v>music</v>
      </c>
      <c r="R799" t="str">
        <f t="shared" si="87"/>
        <v>rock</v>
      </c>
      <c r="S799" s="9">
        <f t="shared" si="88"/>
        <v>41028.166666666701</v>
      </c>
      <c r="T799" s="9">
        <f t="shared" si="89"/>
        <v>40996.9940740741</v>
      </c>
      <c r="U799" s="8">
        <f t="shared" si="90"/>
        <v>31.172592592600267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85"/>
        <v>114.88571428571429</v>
      </c>
      <c r="P800">
        <f t="shared" si="84"/>
        <v>46.218390804597703</v>
      </c>
      <c r="Q800" t="str">
        <f t="shared" si="86"/>
        <v>music</v>
      </c>
      <c r="R800" t="str">
        <f t="shared" si="87"/>
        <v>rock</v>
      </c>
      <c r="S800" s="9">
        <f t="shared" si="88"/>
        <v>41912.590127314797</v>
      </c>
      <c r="T800" s="9">
        <f t="shared" si="89"/>
        <v>41882.590127314797</v>
      </c>
      <c r="U800" s="8">
        <f t="shared" si="90"/>
        <v>30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85"/>
        <v>100.02</v>
      </c>
      <c r="P801">
        <f t="shared" si="84"/>
        <v>178.60714285714286</v>
      </c>
      <c r="Q801" t="str">
        <f t="shared" si="86"/>
        <v>music</v>
      </c>
      <c r="R801" t="str">
        <f t="shared" si="87"/>
        <v>rock</v>
      </c>
      <c r="S801" s="9">
        <f t="shared" si="88"/>
        <v>41026.667199074102</v>
      </c>
      <c r="T801" s="9">
        <f t="shared" si="89"/>
        <v>40996.667199074102</v>
      </c>
      <c r="U801" s="8">
        <f t="shared" si="90"/>
        <v>30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85"/>
        <v>152.13333333333335</v>
      </c>
      <c r="P802">
        <f t="shared" ref="P802:P865" si="91">IF(L802=0, 0,E802/L802)</f>
        <v>40.75</v>
      </c>
      <c r="Q802" t="str">
        <f t="shared" si="86"/>
        <v>music</v>
      </c>
      <c r="R802" t="str">
        <f t="shared" si="87"/>
        <v>rock</v>
      </c>
      <c r="S802" s="9">
        <f t="shared" si="88"/>
        <v>41893.433495370402</v>
      </c>
      <c r="T802" s="9">
        <f t="shared" si="89"/>
        <v>41863.433495370402</v>
      </c>
      <c r="U802" s="8">
        <f t="shared" si="90"/>
        <v>30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85"/>
        <v>111.52149999999999</v>
      </c>
      <c r="P803">
        <f t="shared" si="91"/>
        <v>43.733921568627444</v>
      </c>
      <c r="Q803" t="str">
        <f t="shared" si="86"/>
        <v>music</v>
      </c>
      <c r="R803" t="str">
        <f t="shared" si="87"/>
        <v>rock</v>
      </c>
      <c r="S803" s="9">
        <f t="shared" si="88"/>
        <v>40725.795370370397</v>
      </c>
      <c r="T803" s="9">
        <f t="shared" si="89"/>
        <v>40695.795370370397</v>
      </c>
      <c r="U803" s="8">
        <f t="shared" si="90"/>
        <v>30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85"/>
        <v>101.33333333333334</v>
      </c>
      <c r="P804">
        <f t="shared" si="91"/>
        <v>81.066666666666663</v>
      </c>
      <c r="Q804" t="str">
        <f t="shared" si="86"/>
        <v>music</v>
      </c>
      <c r="R804" t="str">
        <f t="shared" si="87"/>
        <v>rock</v>
      </c>
      <c r="S804" s="9">
        <f t="shared" si="88"/>
        <v>41169.170138888898</v>
      </c>
      <c r="T804" s="9">
        <f t="shared" si="89"/>
        <v>41123.0222685185</v>
      </c>
      <c r="U804" s="8">
        <f t="shared" si="90"/>
        <v>46.147870370397868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85"/>
        <v>123.2608695652174</v>
      </c>
      <c r="P805">
        <f t="shared" si="91"/>
        <v>74.60526315789474</v>
      </c>
      <c r="Q805" t="str">
        <f t="shared" si="86"/>
        <v>music</v>
      </c>
      <c r="R805" t="str">
        <f t="shared" si="87"/>
        <v>rock</v>
      </c>
      <c r="S805" s="9">
        <f t="shared" si="88"/>
        <v>40692.041666666701</v>
      </c>
      <c r="T805" s="9">
        <f t="shared" si="89"/>
        <v>40665.949976851902</v>
      </c>
      <c r="U805" s="8">
        <f t="shared" si="90"/>
        <v>26.091689814798883</v>
      </c>
    </row>
    <row r="806" spans="1:21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85"/>
        <v>100</v>
      </c>
      <c r="P806">
        <f t="shared" si="91"/>
        <v>305.55555555555554</v>
      </c>
      <c r="Q806" t="str">
        <f t="shared" si="86"/>
        <v>music</v>
      </c>
      <c r="R806" t="str">
        <f t="shared" si="87"/>
        <v>rock</v>
      </c>
      <c r="S806" s="9">
        <f t="shared" si="88"/>
        <v>40747.165972222203</v>
      </c>
      <c r="T806" s="9">
        <f t="shared" si="89"/>
        <v>40730.105624999997</v>
      </c>
      <c r="U806" s="8">
        <f t="shared" si="90"/>
        <v>17.060347222206474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85"/>
        <v>105</v>
      </c>
      <c r="P807">
        <f t="shared" si="91"/>
        <v>58.333333333333336</v>
      </c>
      <c r="Q807" t="str">
        <f t="shared" si="86"/>
        <v>music</v>
      </c>
      <c r="R807" t="str">
        <f t="shared" si="87"/>
        <v>rock</v>
      </c>
      <c r="S807" s="9">
        <f t="shared" si="88"/>
        <v>40740.958333333299</v>
      </c>
      <c r="T807" s="9">
        <f t="shared" si="89"/>
        <v>40690.8230555556</v>
      </c>
      <c r="U807" s="8">
        <f t="shared" si="90"/>
        <v>50.13527777769923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85"/>
        <v>104.4375</v>
      </c>
      <c r="P808">
        <f t="shared" si="91"/>
        <v>117.67605633802818</v>
      </c>
      <c r="Q808" t="str">
        <f t="shared" si="86"/>
        <v>music</v>
      </c>
      <c r="R808" t="str">
        <f t="shared" si="87"/>
        <v>rock</v>
      </c>
      <c r="S808" s="9">
        <f t="shared" si="88"/>
        <v>40793.691423611097</v>
      </c>
      <c r="T808" s="9">
        <f t="shared" si="89"/>
        <v>40763.691423611097</v>
      </c>
      <c r="U808" s="8">
        <f t="shared" si="90"/>
        <v>30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85"/>
        <v>105.125</v>
      </c>
      <c r="P809">
        <f t="shared" si="91"/>
        <v>73.771929824561397</v>
      </c>
      <c r="Q809" t="str">
        <f t="shared" si="86"/>
        <v>music</v>
      </c>
      <c r="R809" t="str">
        <f t="shared" si="87"/>
        <v>rock</v>
      </c>
      <c r="S809" s="9">
        <f t="shared" si="88"/>
        <v>42795.083333333299</v>
      </c>
      <c r="T809" s="9">
        <f t="shared" si="89"/>
        <v>42759.628599536998</v>
      </c>
      <c r="U809" s="8">
        <f t="shared" si="90"/>
        <v>35.454733796301298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85"/>
        <v>100</v>
      </c>
      <c r="P810">
        <f t="shared" si="91"/>
        <v>104.65116279069767</v>
      </c>
      <c r="Q810" t="str">
        <f t="shared" si="86"/>
        <v>music</v>
      </c>
      <c r="R810" t="str">
        <f t="shared" si="87"/>
        <v>rock</v>
      </c>
      <c r="S810" s="9">
        <f t="shared" si="88"/>
        <v>41995.207638888904</v>
      </c>
      <c r="T810" s="9">
        <f t="shared" si="89"/>
        <v>41962.100532407399</v>
      </c>
      <c r="U810" s="8">
        <f t="shared" si="90"/>
        <v>33.107106481504161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85"/>
        <v>103.77499999999999</v>
      </c>
      <c r="P811">
        <f t="shared" si="91"/>
        <v>79.82692307692308</v>
      </c>
      <c r="Q811" t="str">
        <f t="shared" si="86"/>
        <v>music</v>
      </c>
      <c r="R811" t="str">
        <f t="shared" si="87"/>
        <v>rock</v>
      </c>
      <c r="S811" s="9">
        <f t="shared" si="88"/>
        <v>41658.833680555603</v>
      </c>
      <c r="T811" s="9">
        <f t="shared" si="89"/>
        <v>41628.833680555603</v>
      </c>
      <c r="U811" s="8">
        <f t="shared" si="90"/>
        <v>30</v>
      </c>
    </row>
    <row r="812" spans="1:21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85"/>
        <v>105</v>
      </c>
      <c r="P812">
        <f t="shared" si="91"/>
        <v>58.333333333333336</v>
      </c>
      <c r="Q812" t="str">
        <f t="shared" si="86"/>
        <v>music</v>
      </c>
      <c r="R812" t="str">
        <f t="shared" si="87"/>
        <v>rock</v>
      </c>
      <c r="S812" s="9">
        <f t="shared" si="88"/>
        <v>41153.056273148097</v>
      </c>
      <c r="T812" s="9">
        <f t="shared" si="89"/>
        <v>41123.056273148097</v>
      </c>
      <c r="U812" s="8">
        <f t="shared" si="90"/>
        <v>30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85"/>
        <v>104</v>
      </c>
      <c r="P813">
        <f t="shared" si="91"/>
        <v>86.666666666666671</v>
      </c>
      <c r="Q813" t="str">
        <f t="shared" si="86"/>
        <v>music</v>
      </c>
      <c r="R813" t="str">
        <f t="shared" si="87"/>
        <v>rock</v>
      </c>
      <c r="S813" s="9">
        <f t="shared" si="88"/>
        <v>41465.702777777798</v>
      </c>
      <c r="T813" s="9">
        <f t="shared" si="89"/>
        <v>41443.643541666701</v>
      </c>
      <c r="U813" s="8">
        <f t="shared" si="90"/>
        <v>22.059236111097562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85"/>
        <v>151.83333333333334</v>
      </c>
      <c r="P814">
        <f t="shared" si="91"/>
        <v>27.606060606060606</v>
      </c>
      <c r="Q814" t="str">
        <f t="shared" si="86"/>
        <v>music</v>
      </c>
      <c r="R814" t="str">
        <f t="shared" si="87"/>
        <v>rock</v>
      </c>
      <c r="S814" s="9">
        <f t="shared" si="88"/>
        <v>41334.581944444399</v>
      </c>
      <c r="T814" s="9">
        <f t="shared" si="89"/>
        <v>41282.017962963</v>
      </c>
      <c r="U814" s="8">
        <f t="shared" si="90"/>
        <v>52.563981481398514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85"/>
        <v>159.99600000000001</v>
      </c>
      <c r="P815">
        <f t="shared" si="91"/>
        <v>24.999375000000001</v>
      </c>
      <c r="Q815" t="str">
        <f t="shared" si="86"/>
        <v>music</v>
      </c>
      <c r="R815" t="str">
        <f t="shared" si="87"/>
        <v>rock</v>
      </c>
      <c r="S815" s="9">
        <f t="shared" si="88"/>
        <v>41110.960243055597</v>
      </c>
      <c r="T815" s="9">
        <f t="shared" si="89"/>
        <v>41080.960243055597</v>
      </c>
      <c r="U815" s="8">
        <f t="shared" si="90"/>
        <v>30</v>
      </c>
    </row>
    <row r="816" spans="1:21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85"/>
        <v>127.3</v>
      </c>
      <c r="P816">
        <f t="shared" si="91"/>
        <v>45.464285714285715</v>
      </c>
      <c r="Q816" t="str">
        <f t="shared" si="86"/>
        <v>music</v>
      </c>
      <c r="R816" t="str">
        <f t="shared" si="87"/>
        <v>rock</v>
      </c>
      <c r="S816" s="9">
        <f t="shared" si="88"/>
        <v>40694.752777777801</v>
      </c>
      <c r="T816" s="9">
        <f t="shared" si="89"/>
        <v>40679.743067129602</v>
      </c>
      <c r="U816" s="8">
        <f t="shared" si="90"/>
        <v>15.009710648198961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85"/>
        <v>107</v>
      </c>
      <c r="P817">
        <f t="shared" si="91"/>
        <v>99.534883720930239</v>
      </c>
      <c r="Q817" t="str">
        <f t="shared" si="86"/>
        <v>music</v>
      </c>
      <c r="R817" t="str">
        <f t="shared" si="87"/>
        <v>rock</v>
      </c>
      <c r="S817" s="9">
        <f t="shared" si="88"/>
        <v>41944.917858796303</v>
      </c>
      <c r="T817" s="9">
        <f t="shared" si="89"/>
        <v>41914.917858796303</v>
      </c>
      <c r="U817" s="8">
        <f t="shared" si="90"/>
        <v>30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85"/>
        <v>115.12214285714286</v>
      </c>
      <c r="P818">
        <f t="shared" si="91"/>
        <v>39.31</v>
      </c>
      <c r="Q818" t="str">
        <f t="shared" si="86"/>
        <v>music</v>
      </c>
      <c r="R818" t="str">
        <f t="shared" si="87"/>
        <v>rock</v>
      </c>
      <c r="S818" s="9">
        <f t="shared" si="88"/>
        <v>41373.270833333299</v>
      </c>
      <c r="T818" s="9">
        <f t="shared" si="89"/>
        <v>41341.870868055601</v>
      </c>
      <c r="U818" s="8">
        <f t="shared" si="90"/>
        <v>31.399965277698357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85"/>
        <v>137.11066666666665</v>
      </c>
      <c r="P819">
        <f t="shared" si="91"/>
        <v>89.419999999999987</v>
      </c>
      <c r="Q819" t="str">
        <f t="shared" si="86"/>
        <v>music</v>
      </c>
      <c r="R819" t="str">
        <f t="shared" si="87"/>
        <v>rock</v>
      </c>
      <c r="S819" s="9">
        <f t="shared" si="88"/>
        <v>40979.207638888904</v>
      </c>
      <c r="T819" s="9">
        <f t="shared" si="89"/>
        <v>40925.599664351903</v>
      </c>
      <c r="U819" s="8">
        <f t="shared" si="90"/>
        <v>53.6079745370007</v>
      </c>
    </row>
    <row r="820" spans="1:21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85"/>
        <v>155.71428571428572</v>
      </c>
      <c r="P820">
        <f t="shared" si="91"/>
        <v>28.684210526315791</v>
      </c>
      <c r="Q820" t="str">
        <f t="shared" si="86"/>
        <v>music</v>
      </c>
      <c r="R820" t="str">
        <f t="shared" si="87"/>
        <v>rock</v>
      </c>
      <c r="S820" s="9">
        <f t="shared" si="88"/>
        <v>41128.709027777797</v>
      </c>
      <c r="T820" s="9">
        <f t="shared" si="89"/>
        <v>41120.882881944402</v>
      </c>
      <c r="U820" s="8">
        <f t="shared" si="90"/>
        <v>7.8261458333945484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85"/>
        <v>108.74999999999999</v>
      </c>
      <c r="P821">
        <f t="shared" si="91"/>
        <v>31.071428571428573</v>
      </c>
      <c r="Q821" t="str">
        <f t="shared" si="86"/>
        <v>music</v>
      </c>
      <c r="R821" t="str">
        <f t="shared" si="87"/>
        <v>rock</v>
      </c>
      <c r="S821" s="9">
        <f t="shared" si="88"/>
        <v>41629.197222222203</v>
      </c>
      <c r="T821" s="9">
        <f t="shared" si="89"/>
        <v>41619.998310185198</v>
      </c>
      <c r="U821" s="8">
        <f t="shared" si="90"/>
        <v>9.198912037005357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85"/>
        <v>134.05000000000001</v>
      </c>
      <c r="P822">
        <f t="shared" si="91"/>
        <v>70.55263157894737</v>
      </c>
      <c r="Q822" t="str">
        <f t="shared" si="86"/>
        <v>music</v>
      </c>
      <c r="R822" t="str">
        <f t="shared" si="87"/>
        <v>rock</v>
      </c>
      <c r="S822" s="9">
        <f t="shared" si="88"/>
        <v>41799.208333333299</v>
      </c>
      <c r="T822" s="9">
        <f t="shared" si="89"/>
        <v>41768.841921296298</v>
      </c>
      <c r="U822" s="8">
        <f t="shared" si="90"/>
        <v>30.366412037001282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85"/>
        <v>100</v>
      </c>
      <c r="P823">
        <f t="shared" si="91"/>
        <v>224.12820512820514</v>
      </c>
      <c r="Q823" t="str">
        <f t="shared" si="86"/>
        <v>music</v>
      </c>
      <c r="R823" t="str">
        <f t="shared" si="87"/>
        <v>rock</v>
      </c>
      <c r="S823" s="9">
        <f t="shared" si="88"/>
        <v>42128.167361111096</v>
      </c>
      <c r="T823" s="9">
        <f t="shared" si="89"/>
        <v>42093.922048611101</v>
      </c>
      <c r="U823" s="8">
        <f t="shared" si="90"/>
        <v>34.245312499995634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85"/>
        <v>119.16666666666667</v>
      </c>
      <c r="P824">
        <f t="shared" si="91"/>
        <v>51.811594202898547</v>
      </c>
      <c r="Q824" t="str">
        <f t="shared" si="86"/>
        <v>music</v>
      </c>
      <c r="R824" t="str">
        <f t="shared" si="87"/>
        <v>rock</v>
      </c>
      <c r="S824" s="9">
        <f t="shared" si="88"/>
        <v>41187.947337963</v>
      </c>
      <c r="T824" s="9">
        <f t="shared" si="89"/>
        <v>41157.947337963</v>
      </c>
      <c r="U824" s="8">
        <f t="shared" si="90"/>
        <v>30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85"/>
        <v>179.5</v>
      </c>
      <c r="P825">
        <f t="shared" si="91"/>
        <v>43.515151515151516</v>
      </c>
      <c r="Q825" t="str">
        <f t="shared" si="86"/>
        <v>music</v>
      </c>
      <c r="R825" t="str">
        <f t="shared" si="87"/>
        <v>rock</v>
      </c>
      <c r="S825" s="9">
        <f t="shared" si="88"/>
        <v>42085.931157407402</v>
      </c>
      <c r="T825" s="9">
        <f t="shared" si="89"/>
        <v>42055.972824074102</v>
      </c>
      <c r="U825" s="8">
        <f t="shared" si="90"/>
        <v>29.958333333299379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85"/>
        <v>134.38124999999999</v>
      </c>
      <c r="P826">
        <f t="shared" si="91"/>
        <v>39.816666666666663</v>
      </c>
      <c r="Q826" t="str">
        <f t="shared" si="86"/>
        <v>music</v>
      </c>
      <c r="R826" t="str">
        <f t="shared" si="87"/>
        <v>rock</v>
      </c>
      <c r="S826" s="9">
        <f t="shared" si="88"/>
        <v>40286.290972222203</v>
      </c>
      <c r="T826" s="9">
        <f t="shared" si="89"/>
        <v>40250.242106481499</v>
      </c>
      <c r="U826" s="8">
        <f t="shared" si="90"/>
        <v>36.048865740704059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85"/>
        <v>100.43200000000002</v>
      </c>
      <c r="P827">
        <f t="shared" si="91"/>
        <v>126.8080808080808</v>
      </c>
      <c r="Q827" t="str">
        <f t="shared" si="86"/>
        <v>music</v>
      </c>
      <c r="R827" t="str">
        <f t="shared" si="87"/>
        <v>rock</v>
      </c>
      <c r="S827" s="9">
        <f t="shared" si="88"/>
        <v>41211.306527777801</v>
      </c>
      <c r="T827" s="9">
        <f t="shared" si="89"/>
        <v>41186.306527777801</v>
      </c>
      <c r="U827" s="8">
        <f t="shared" si="90"/>
        <v>25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85"/>
        <v>101.45454545454547</v>
      </c>
      <c r="P828">
        <f t="shared" si="91"/>
        <v>113.87755102040816</v>
      </c>
      <c r="Q828" t="str">
        <f t="shared" si="86"/>
        <v>music</v>
      </c>
      <c r="R828" t="str">
        <f t="shared" si="87"/>
        <v>rock</v>
      </c>
      <c r="S828" s="9">
        <f t="shared" si="88"/>
        <v>40993.996874999997</v>
      </c>
      <c r="T828" s="9">
        <f t="shared" si="89"/>
        <v>40973.038541666698</v>
      </c>
      <c r="U828" s="8">
        <f t="shared" si="90"/>
        <v>20.958333333299379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85"/>
        <v>103.33333333333334</v>
      </c>
      <c r="P829">
        <f t="shared" si="91"/>
        <v>28.181818181818183</v>
      </c>
      <c r="Q829" t="str">
        <f t="shared" si="86"/>
        <v>music</v>
      </c>
      <c r="R829" t="str">
        <f t="shared" si="87"/>
        <v>rock</v>
      </c>
      <c r="S829" s="9">
        <f t="shared" si="88"/>
        <v>40953.8256944444</v>
      </c>
      <c r="T829" s="9">
        <f t="shared" si="89"/>
        <v>40927.473460648202</v>
      </c>
      <c r="U829" s="8">
        <f t="shared" si="90"/>
        <v>26.352233796198561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85"/>
        <v>107</v>
      </c>
      <c r="P830">
        <f t="shared" si="91"/>
        <v>36.60526315789474</v>
      </c>
      <c r="Q830" t="str">
        <f t="shared" si="86"/>
        <v>music</v>
      </c>
      <c r="R830" t="str">
        <f t="shared" si="87"/>
        <v>rock</v>
      </c>
      <c r="S830" s="9">
        <f t="shared" si="88"/>
        <v>41085.683333333298</v>
      </c>
      <c r="T830" s="9">
        <f t="shared" si="89"/>
        <v>41073.050717592603</v>
      </c>
      <c r="U830" s="8">
        <f t="shared" si="90"/>
        <v>12.632615740694746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85"/>
        <v>104</v>
      </c>
      <c r="P831">
        <f t="shared" si="91"/>
        <v>32.5</v>
      </c>
      <c r="Q831" t="str">
        <f t="shared" si="86"/>
        <v>music</v>
      </c>
      <c r="R831" t="str">
        <f t="shared" si="87"/>
        <v>rock</v>
      </c>
      <c r="S831" s="9">
        <f t="shared" si="88"/>
        <v>42564.801388888904</v>
      </c>
      <c r="T831" s="9">
        <f t="shared" si="89"/>
        <v>42504.801388888904</v>
      </c>
      <c r="U831" s="8">
        <f t="shared" si="90"/>
        <v>60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85"/>
        <v>107.83333333333334</v>
      </c>
      <c r="P832">
        <f t="shared" si="91"/>
        <v>60.65625</v>
      </c>
      <c r="Q832" t="str">
        <f t="shared" si="86"/>
        <v>music</v>
      </c>
      <c r="R832" t="str">
        <f t="shared" si="87"/>
        <v>rock</v>
      </c>
      <c r="S832" s="9">
        <f t="shared" si="88"/>
        <v>41355.484085648102</v>
      </c>
      <c r="T832" s="9">
        <f t="shared" si="89"/>
        <v>41325.525752314803</v>
      </c>
      <c r="U832" s="8">
        <f t="shared" si="90"/>
        <v>29.958333333299379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85"/>
        <v>233.33333333333334</v>
      </c>
      <c r="P833">
        <f t="shared" si="91"/>
        <v>175</v>
      </c>
      <c r="Q833" t="str">
        <f t="shared" si="86"/>
        <v>music</v>
      </c>
      <c r="R833" t="str">
        <f t="shared" si="87"/>
        <v>rock</v>
      </c>
      <c r="S833" s="9">
        <f t="shared" si="88"/>
        <v>41026.646921296298</v>
      </c>
      <c r="T833" s="9">
        <f t="shared" si="89"/>
        <v>40996.646921296298</v>
      </c>
      <c r="U833" s="8">
        <f t="shared" si="90"/>
        <v>30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85"/>
        <v>100.60706666666665</v>
      </c>
      <c r="P834">
        <f t="shared" si="91"/>
        <v>97.993896103896105</v>
      </c>
      <c r="Q834" t="str">
        <f t="shared" si="86"/>
        <v>music</v>
      </c>
      <c r="R834" t="str">
        <f t="shared" si="87"/>
        <v>rock</v>
      </c>
      <c r="S834" s="9">
        <f t="shared" si="88"/>
        <v>40929.342361111099</v>
      </c>
      <c r="T834" s="9">
        <f t="shared" si="89"/>
        <v>40869.675173611096</v>
      </c>
      <c r="U834" s="8">
        <f t="shared" si="90"/>
        <v>59.66718750000291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92">E835/D835*100</f>
        <v>101.66666666666666</v>
      </c>
      <c r="P835">
        <f t="shared" si="91"/>
        <v>148.78048780487805</v>
      </c>
      <c r="Q835" t="str">
        <f t="shared" ref="Q835:Q898" si="93">LEFT(N835,_xlfn.NUMBERVALUE(FIND("/",N835)-1))</f>
        <v>music</v>
      </c>
      <c r="R835" t="str">
        <f t="shared" ref="R835:R898" si="94">RIGHT(N835,LEN(N835)-LEN(Q835)-1)</f>
        <v>rock</v>
      </c>
      <c r="S835" s="9">
        <f t="shared" ref="S835:S898" si="95">_xlfn.NUMBERVALUE((((I835/60)/60)/24)+DATE(1970,1,1))</f>
        <v>41748.878182870401</v>
      </c>
      <c r="T835" s="9">
        <f t="shared" ref="T835:T898" si="96">_xlfn.NUMBERVALUE((((J835/60)/60)/24)+DATE(1970,1,1))</f>
        <v>41718.878182870401</v>
      </c>
      <c r="U835" s="8">
        <f t="shared" ref="U835:U898" si="97">S835-T835</f>
        <v>30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92"/>
        <v>131.0181818181818</v>
      </c>
      <c r="P836">
        <f t="shared" si="91"/>
        <v>96.08</v>
      </c>
      <c r="Q836" t="str">
        <f t="shared" si="93"/>
        <v>music</v>
      </c>
      <c r="R836" t="str">
        <f t="shared" si="94"/>
        <v>rock</v>
      </c>
      <c r="S836" s="9">
        <f t="shared" si="95"/>
        <v>41456.165972222203</v>
      </c>
      <c r="T836" s="9">
        <f t="shared" si="96"/>
        <v>41422.822824074101</v>
      </c>
      <c r="U836" s="8">
        <f t="shared" si="97"/>
        <v>33.343148148102046</v>
      </c>
    </row>
    <row r="837" spans="1:21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92"/>
        <v>117.25000000000001</v>
      </c>
      <c r="P837">
        <f t="shared" si="91"/>
        <v>58.625</v>
      </c>
      <c r="Q837" t="str">
        <f t="shared" si="93"/>
        <v>music</v>
      </c>
      <c r="R837" t="str">
        <f t="shared" si="94"/>
        <v>rock</v>
      </c>
      <c r="S837" s="9">
        <f t="shared" si="95"/>
        <v>41048.125</v>
      </c>
      <c r="T837" s="9">
        <f t="shared" si="96"/>
        <v>41005.457847222198</v>
      </c>
      <c r="U837" s="8">
        <f t="shared" si="97"/>
        <v>42.667152777801675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92"/>
        <v>100.93039999999999</v>
      </c>
      <c r="P838">
        <f t="shared" si="91"/>
        <v>109.70695652173914</v>
      </c>
      <c r="Q838" t="str">
        <f t="shared" si="93"/>
        <v>music</v>
      </c>
      <c r="R838" t="str">
        <f t="shared" si="94"/>
        <v>rock</v>
      </c>
      <c r="S838" s="9">
        <f t="shared" si="95"/>
        <v>41554.056921296302</v>
      </c>
      <c r="T838" s="9">
        <f t="shared" si="96"/>
        <v>41524.056921296302</v>
      </c>
      <c r="U838" s="8">
        <f t="shared" si="97"/>
        <v>30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92"/>
        <v>121.8</v>
      </c>
      <c r="P839">
        <f t="shared" si="91"/>
        <v>49.112903225806448</v>
      </c>
      <c r="Q839" t="str">
        <f t="shared" si="93"/>
        <v>music</v>
      </c>
      <c r="R839" t="str">
        <f t="shared" si="94"/>
        <v>rock</v>
      </c>
      <c r="S839" s="9">
        <f t="shared" si="95"/>
        <v>41760.998402777797</v>
      </c>
      <c r="T839" s="9">
        <f t="shared" si="96"/>
        <v>41730.998402777797</v>
      </c>
      <c r="U839" s="8">
        <f t="shared" si="97"/>
        <v>30</v>
      </c>
    </row>
    <row r="840" spans="1:21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92"/>
        <v>145.4</v>
      </c>
      <c r="P840">
        <f t="shared" si="91"/>
        <v>47.672131147540981</v>
      </c>
      <c r="Q840" t="str">
        <f t="shared" si="93"/>
        <v>music</v>
      </c>
      <c r="R840" t="str">
        <f t="shared" si="94"/>
        <v>rock</v>
      </c>
      <c r="S840" s="9">
        <f t="shared" si="95"/>
        <v>40925.897974537002</v>
      </c>
      <c r="T840" s="9">
        <f t="shared" si="96"/>
        <v>40895.897974537002</v>
      </c>
      <c r="U840" s="8">
        <f t="shared" si="97"/>
        <v>30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92"/>
        <v>116.61660000000001</v>
      </c>
      <c r="P841">
        <f t="shared" si="91"/>
        <v>60.737812499999997</v>
      </c>
      <c r="Q841" t="str">
        <f t="shared" si="93"/>
        <v>music</v>
      </c>
      <c r="R841" t="str">
        <f t="shared" si="94"/>
        <v>rock</v>
      </c>
      <c r="S841" s="9">
        <f t="shared" si="95"/>
        <v>41174.7633796296</v>
      </c>
      <c r="T841" s="9">
        <f t="shared" si="96"/>
        <v>41144.7633796296</v>
      </c>
      <c r="U841" s="8">
        <f t="shared" si="97"/>
        <v>30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92"/>
        <v>120.4166</v>
      </c>
      <c r="P842">
        <f t="shared" si="91"/>
        <v>63.37715789473684</v>
      </c>
      <c r="Q842" t="str">
        <f t="shared" si="93"/>
        <v>music</v>
      </c>
      <c r="R842" t="str">
        <f t="shared" si="94"/>
        <v>metal</v>
      </c>
      <c r="S842" s="9">
        <f t="shared" si="95"/>
        <v>42637.2267013889</v>
      </c>
      <c r="T842" s="9">
        <f t="shared" si="96"/>
        <v>42607.2267013889</v>
      </c>
      <c r="U842" s="8">
        <f t="shared" si="97"/>
        <v>30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92"/>
        <v>101.32000000000001</v>
      </c>
      <c r="P843">
        <f t="shared" si="91"/>
        <v>53.893617021276597</v>
      </c>
      <c r="Q843" t="str">
        <f t="shared" si="93"/>
        <v>music</v>
      </c>
      <c r="R843" t="str">
        <f t="shared" si="94"/>
        <v>metal</v>
      </c>
      <c r="S843" s="9">
        <f t="shared" si="95"/>
        <v>41953.880358796298</v>
      </c>
      <c r="T843" s="9">
        <f t="shared" si="96"/>
        <v>41923.838692129597</v>
      </c>
      <c r="U843" s="8">
        <f t="shared" si="97"/>
        <v>30.041666666700621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92"/>
        <v>104.32</v>
      </c>
      <c r="P844">
        <f t="shared" si="91"/>
        <v>66.871794871794876</v>
      </c>
      <c r="Q844" t="str">
        <f t="shared" si="93"/>
        <v>music</v>
      </c>
      <c r="R844" t="str">
        <f t="shared" si="94"/>
        <v>metal</v>
      </c>
      <c r="S844" s="9">
        <f t="shared" si="95"/>
        <v>41561.165972222203</v>
      </c>
      <c r="T844" s="9">
        <f t="shared" si="96"/>
        <v>41526.592395833301</v>
      </c>
      <c r="U844" s="8">
        <f t="shared" si="97"/>
        <v>34.573576388902438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92"/>
        <v>267.13333333333333</v>
      </c>
      <c r="P845">
        <f t="shared" si="91"/>
        <v>63.102362204724407</v>
      </c>
      <c r="Q845" t="str">
        <f t="shared" si="93"/>
        <v>music</v>
      </c>
      <c r="R845" t="str">
        <f t="shared" si="94"/>
        <v>metal</v>
      </c>
      <c r="S845" s="9">
        <f t="shared" si="95"/>
        <v>42712.333333333299</v>
      </c>
      <c r="T845" s="9">
        <f t="shared" si="96"/>
        <v>42695.257870370398</v>
      </c>
      <c r="U845" s="8">
        <f t="shared" si="97"/>
        <v>17.075462962900929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92"/>
        <v>194.13333333333333</v>
      </c>
      <c r="P846">
        <f t="shared" si="91"/>
        <v>36.628930817610062</v>
      </c>
      <c r="Q846" t="str">
        <f t="shared" si="93"/>
        <v>music</v>
      </c>
      <c r="R846" t="str">
        <f t="shared" si="94"/>
        <v>metal</v>
      </c>
      <c r="S846" s="9">
        <f t="shared" si="95"/>
        <v>41944.207638888904</v>
      </c>
      <c r="T846" s="9">
        <f t="shared" si="96"/>
        <v>41905.684629629599</v>
      </c>
      <c r="U846" s="8">
        <f t="shared" si="97"/>
        <v>38.523009259304672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92"/>
        <v>120.3802</v>
      </c>
      <c r="P847">
        <f t="shared" si="91"/>
        <v>34.005706214689269</v>
      </c>
      <c r="Q847" t="str">
        <f t="shared" si="93"/>
        <v>music</v>
      </c>
      <c r="R847" t="str">
        <f t="shared" si="94"/>
        <v>metal</v>
      </c>
      <c r="S847" s="9">
        <f t="shared" si="95"/>
        <v>42618.165972222203</v>
      </c>
      <c r="T847" s="9">
        <f t="shared" si="96"/>
        <v>42578.205972222197</v>
      </c>
      <c r="U847" s="8">
        <f t="shared" si="97"/>
        <v>39.960000000006403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92"/>
        <v>122.00090909090908</v>
      </c>
      <c r="P848">
        <f t="shared" si="91"/>
        <v>28.553404255319148</v>
      </c>
      <c r="Q848" t="str">
        <f t="shared" si="93"/>
        <v>music</v>
      </c>
      <c r="R848" t="str">
        <f t="shared" si="94"/>
        <v>metal</v>
      </c>
      <c r="S848" s="9">
        <f t="shared" si="95"/>
        <v>41708.583333333299</v>
      </c>
      <c r="T848" s="9">
        <f t="shared" si="96"/>
        <v>41694.3918402778</v>
      </c>
      <c r="U848" s="8">
        <f t="shared" si="97"/>
        <v>14.19149305549945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92"/>
        <v>100</v>
      </c>
      <c r="P849">
        <f t="shared" si="91"/>
        <v>10</v>
      </c>
      <c r="Q849" t="str">
        <f t="shared" si="93"/>
        <v>music</v>
      </c>
      <c r="R849" t="str">
        <f t="shared" si="94"/>
        <v>metal</v>
      </c>
      <c r="S849" s="9">
        <f t="shared" si="95"/>
        <v>42195.798333333303</v>
      </c>
      <c r="T849" s="9">
        <f t="shared" si="96"/>
        <v>42165.798333333303</v>
      </c>
      <c r="U849" s="8">
        <f t="shared" si="97"/>
        <v>30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92"/>
        <v>100</v>
      </c>
      <c r="P850">
        <f t="shared" si="91"/>
        <v>18.75</v>
      </c>
      <c r="Q850" t="str">
        <f t="shared" si="93"/>
        <v>music</v>
      </c>
      <c r="R850" t="str">
        <f t="shared" si="94"/>
        <v>metal</v>
      </c>
      <c r="S850" s="9">
        <f t="shared" si="95"/>
        <v>42108.792048611103</v>
      </c>
      <c r="T850" s="9">
        <f t="shared" si="96"/>
        <v>42078.792048611103</v>
      </c>
      <c r="U850" s="8">
        <f t="shared" si="97"/>
        <v>30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92"/>
        <v>119.9</v>
      </c>
      <c r="P851">
        <f t="shared" si="91"/>
        <v>41.704347826086959</v>
      </c>
      <c r="Q851" t="str">
        <f t="shared" si="93"/>
        <v>music</v>
      </c>
      <c r="R851" t="str">
        <f t="shared" si="94"/>
        <v>metal</v>
      </c>
      <c r="S851" s="9">
        <f t="shared" si="95"/>
        <v>42079.107222222199</v>
      </c>
      <c r="T851" s="9">
        <f t="shared" si="96"/>
        <v>42051.1488888889</v>
      </c>
      <c r="U851" s="8">
        <f t="shared" si="97"/>
        <v>27.958333333299379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92"/>
        <v>155.17499999999998</v>
      </c>
      <c r="P852">
        <f t="shared" si="91"/>
        <v>46.669172932330824</v>
      </c>
      <c r="Q852" t="str">
        <f t="shared" si="93"/>
        <v>music</v>
      </c>
      <c r="R852" t="str">
        <f t="shared" si="94"/>
        <v>metal</v>
      </c>
      <c r="S852" s="9">
        <f t="shared" si="95"/>
        <v>42485.207638888904</v>
      </c>
      <c r="T852" s="9">
        <f t="shared" si="96"/>
        <v>42452.827743055597</v>
      </c>
      <c r="U852" s="8">
        <f t="shared" si="97"/>
        <v>32.379895833306364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92"/>
        <v>130.44999999999999</v>
      </c>
      <c r="P853">
        <f t="shared" si="91"/>
        <v>37.271428571428572</v>
      </c>
      <c r="Q853" t="str">
        <f t="shared" si="93"/>
        <v>music</v>
      </c>
      <c r="R853" t="str">
        <f t="shared" si="94"/>
        <v>metal</v>
      </c>
      <c r="S853" s="9">
        <f t="shared" si="95"/>
        <v>42582.822916666701</v>
      </c>
      <c r="T853" s="9">
        <f t="shared" si="96"/>
        <v>42522.880243055602</v>
      </c>
      <c r="U853" s="8">
        <f t="shared" si="97"/>
        <v>59.942673611098144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92"/>
        <v>104.97142857142859</v>
      </c>
      <c r="P854">
        <f t="shared" si="91"/>
        <v>59.258064516129032</v>
      </c>
      <c r="Q854" t="str">
        <f t="shared" si="93"/>
        <v>music</v>
      </c>
      <c r="R854" t="str">
        <f t="shared" si="94"/>
        <v>metal</v>
      </c>
      <c r="S854" s="9">
        <f t="shared" si="95"/>
        <v>42667.875</v>
      </c>
      <c r="T854" s="9">
        <f t="shared" si="96"/>
        <v>42656.8054976852</v>
      </c>
      <c r="U854" s="8">
        <f t="shared" si="97"/>
        <v>11.069502314800047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92"/>
        <v>100</v>
      </c>
      <c r="P855">
        <f t="shared" si="91"/>
        <v>30</v>
      </c>
      <c r="Q855" t="str">
        <f t="shared" si="93"/>
        <v>music</v>
      </c>
      <c r="R855" t="str">
        <f t="shared" si="94"/>
        <v>metal</v>
      </c>
      <c r="S855" s="9">
        <f t="shared" si="95"/>
        <v>42051.832280092603</v>
      </c>
      <c r="T855" s="9">
        <f t="shared" si="96"/>
        <v>42021.832280092603</v>
      </c>
      <c r="U855" s="8">
        <f t="shared" si="97"/>
        <v>30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92"/>
        <v>118.2205035971223</v>
      </c>
      <c r="P856">
        <f t="shared" si="91"/>
        <v>65.8623246492986</v>
      </c>
      <c r="Q856" t="str">
        <f t="shared" si="93"/>
        <v>music</v>
      </c>
      <c r="R856" t="str">
        <f t="shared" si="94"/>
        <v>metal</v>
      </c>
      <c r="S856" s="9">
        <f t="shared" si="95"/>
        <v>42732.212337962999</v>
      </c>
      <c r="T856" s="9">
        <f t="shared" si="96"/>
        <v>42702.212337962999</v>
      </c>
      <c r="U856" s="8">
        <f t="shared" si="97"/>
        <v>30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92"/>
        <v>103.44827586206897</v>
      </c>
      <c r="P857">
        <f t="shared" si="91"/>
        <v>31.914893617021278</v>
      </c>
      <c r="Q857" t="str">
        <f t="shared" si="93"/>
        <v>music</v>
      </c>
      <c r="R857" t="str">
        <f t="shared" si="94"/>
        <v>metal</v>
      </c>
      <c r="S857" s="9">
        <f t="shared" si="95"/>
        <v>42575.125196759298</v>
      </c>
      <c r="T857" s="9">
        <f t="shared" si="96"/>
        <v>42545.125196759298</v>
      </c>
      <c r="U857" s="8">
        <f t="shared" si="97"/>
        <v>30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92"/>
        <v>218.00000000000003</v>
      </c>
      <c r="P858">
        <f t="shared" si="91"/>
        <v>19.464285714285715</v>
      </c>
      <c r="Q858" t="str">
        <f t="shared" si="93"/>
        <v>music</v>
      </c>
      <c r="R858" t="str">
        <f t="shared" si="94"/>
        <v>metal</v>
      </c>
      <c r="S858" s="9">
        <f t="shared" si="95"/>
        <v>42668.791666666701</v>
      </c>
      <c r="T858" s="9">
        <f t="shared" si="96"/>
        <v>42609.311990740702</v>
      </c>
      <c r="U858" s="8">
        <f t="shared" si="97"/>
        <v>59.47967592599889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92"/>
        <v>100</v>
      </c>
      <c r="P859">
        <f t="shared" si="91"/>
        <v>50</v>
      </c>
      <c r="Q859" t="str">
        <f t="shared" si="93"/>
        <v>music</v>
      </c>
      <c r="R859" t="str">
        <f t="shared" si="94"/>
        <v>metal</v>
      </c>
      <c r="S859" s="9">
        <f t="shared" si="95"/>
        <v>42333.623043981497</v>
      </c>
      <c r="T859" s="9">
        <f t="shared" si="96"/>
        <v>42291.581377314797</v>
      </c>
      <c r="U859" s="8">
        <f t="shared" si="97"/>
        <v>42.041666666700621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92"/>
        <v>144.00583333333333</v>
      </c>
      <c r="P860">
        <f t="shared" si="91"/>
        <v>22.737763157894737</v>
      </c>
      <c r="Q860" t="str">
        <f t="shared" si="93"/>
        <v>music</v>
      </c>
      <c r="R860" t="str">
        <f t="shared" si="94"/>
        <v>metal</v>
      </c>
      <c r="S860" s="9">
        <f t="shared" si="95"/>
        <v>42109.957638888904</v>
      </c>
      <c r="T860" s="9">
        <f t="shared" si="96"/>
        <v>42079.745578703703</v>
      </c>
      <c r="U860" s="8">
        <f t="shared" si="97"/>
        <v>30.212060185200244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92"/>
        <v>104.67500000000001</v>
      </c>
      <c r="P861">
        <f t="shared" si="91"/>
        <v>42.724489795918366</v>
      </c>
      <c r="Q861" t="str">
        <f t="shared" si="93"/>
        <v>music</v>
      </c>
      <c r="R861" t="str">
        <f t="shared" si="94"/>
        <v>metal</v>
      </c>
      <c r="S861" s="9">
        <f t="shared" si="95"/>
        <v>42159</v>
      </c>
      <c r="T861" s="9">
        <f t="shared" si="96"/>
        <v>42128.820231481499</v>
      </c>
      <c r="U861" s="8">
        <f t="shared" si="97"/>
        <v>30.179768518501078</v>
      </c>
    </row>
    <row r="862" spans="1:21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92"/>
        <v>18.142857142857142</v>
      </c>
      <c r="P862">
        <f t="shared" si="91"/>
        <v>52.916666666666664</v>
      </c>
      <c r="Q862" t="str">
        <f t="shared" si="93"/>
        <v>music</v>
      </c>
      <c r="R862" t="str">
        <f t="shared" si="94"/>
        <v>jazz</v>
      </c>
      <c r="S862" s="9">
        <f t="shared" si="95"/>
        <v>41600.524456018502</v>
      </c>
      <c r="T862" s="9">
        <f t="shared" si="96"/>
        <v>41570.482789351903</v>
      </c>
      <c r="U862" s="8">
        <f t="shared" si="97"/>
        <v>30.041666666598758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92"/>
        <v>2.2444444444444445</v>
      </c>
      <c r="P863">
        <f t="shared" si="91"/>
        <v>50.5</v>
      </c>
      <c r="Q863" t="str">
        <f t="shared" si="93"/>
        <v>music</v>
      </c>
      <c r="R863" t="str">
        <f t="shared" si="94"/>
        <v>jazz</v>
      </c>
      <c r="S863" s="9">
        <f t="shared" si="95"/>
        <v>42629.965324074103</v>
      </c>
      <c r="T863" s="9">
        <f t="shared" si="96"/>
        <v>42599.965324074103</v>
      </c>
      <c r="U863" s="8">
        <f t="shared" si="97"/>
        <v>30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92"/>
        <v>0.33999999999999997</v>
      </c>
      <c r="P864">
        <f t="shared" si="91"/>
        <v>42.5</v>
      </c>
      <c r="Q864" t="str">
        <f t="shared" si="93"/>
        <v>music</v>
      </c>
      <c r="R864" t="str">
        <f t="shared" si="94"/>
        <v>jazz</v>
      </c>
      <c r="S864" s="9">
        <f t="shared" si="95"/>
        <v>41589.596620370401</v>
      </c>
      <c r="T864" s="9">
        <f t="shared" si="96"/>
        <v>41559.5549537037</v>
      </c>
      <c r="U864" s="8">
        <f t="shared" si="97"/>
        <v>30.041666666700621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92"/>
        <v>4.5</v>
      </c>
      <c r="P865">
        <f t="shared" si="91"/>
        <v>18</v>
      </c>
      <c r="Q865" t="str">
        <f t="shared" si="93"/>
        <v>music</v>
      </c>
      <c r="R865" t="str">
        <f t="shared" si="94"/>
        <v>jazz</v>
      </c>
      <c r="S865" s="9">
        <f t="shared" si="95"/>
        <v>40951.117662037002</v>
      </c>
      <c r="T865" s="9">
        <f t="shared" si="96"/>
        <v>40921.117662037002</v>
      </c>
      <c r="U865" s="8">
        <f t="shared" si="97"/>
        <v>30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92"/>
        <v>41.53846153846154</v>
      </c>
      <c r="P866">
        <f t="shared" ref="P866:P929" si="98">IF(L866=0, 0,E866/L866)</f>
        <v>34.177215189873415</v>
      </c>
      <c r="Q866" t="str">
        <f t="shared" si="93"/>
        <v>music</v>
      </c>
      <c r="R866" t="str">
        <f t="shared" si="94"/>
        <v>jazz</v>
      </c>
      <c r="S866" s="9">
        <f t="shared" si="95"/>
        <v>41563.415972222203</v>
      </c>
      <c r="T866" s="9">
        <f t="shared" si="96"/>
        <v>41541.106921296298</v>
      </c>
      <c r="U866" s="8">
        <f t="shared" si="97"/>
        <v>22.309050925905467</v>
      </c>
    </row>
    <row r="867" spans="1:21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92"/>
        <v>2.0454545454545454</v>
      </c>
      <c r="P867">
        <f t="shared" si="98"/>
        <v>22.5</v>
      </c>
      <c r="Q867" t="str">
        <f t="shared" si="93"/>
        <v>music</v>
      </c>
      <c r="R867" t="str">
        <f t="shared" si="94"/>
        <v>jazz</v>
      </c>
      <c r="S867" s="9">
        <f t="shared" si="95"/>
        <v>41290.773113425901</v>
      </c>
      <c r="T867" s="9">
        <f t="shared" si="96"/>
        <v>41230.773113425901</v>
      </c>
      <c r="U867" s="8">
        <f t="shared" si="97"/>
        <v>60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92"/>
        <v>18.285714285714285</v>
      </c>
      <c r="P868">
        <f t="shared" si="98"/>
        <v>58.18181818181818</v>
      </c>
      <c r="Q868" t="str">
        <f t="shared" si="93"/>
        <v>music</v>
      </c>
      <c r="R868" t="str">
        <f t="shared" si="94"/>
        <v>jazz</v>
      </c>
      <c r="S868" s="9">
        <f t="shared" si="95"/>
        <v>42063.631944444402</v>
      </c>
      <c r="T868" s="9">
        <f t="shared" si="96"/>
        <v>42025.637939814798</v>
      </c>
      <c r="U868" s="8">
        <f t="shared" si="97"/>
        <v>37.994004629603296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92"/>
        <v>24.02</v>
      </c>
      <c r="P869">
        <f t="shared" si="98"/>
        <v>109.18181818181819</v>
      </c>
      <c r="Q869" t="str">
        <f t="shared" si="93"/>
        <v>music</v>
      </c>
      <c r="R869" t="str">
        <f t="shared" si="94"/>
        <v>jazz</v>
      </c>
      <c r="S869" s="9">
        <f t="shared" si="95"/>
        <v>40148.207638888904</v>
      </c>
      <c r="T869" s="9">
        <f t="shared" si="96"/>
        <v>40088.105393518497</v>
      </c>
      <c r="U869" s="8">
        <f t="shared" si="97"/>
        <v>60.102245370406308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92"/>
        <v>0.1111111111111111</v>
      </c>
      <c r="P870">
        <f t="shared" si="98"/>
        <v>50</v>
      </c>
      <c r="Q870" t="str">
        <f t="shared" si="93"/>
        <v>music</v>
      </c>
      <c r="R870" t="str">
        <f t="shared" si="94"/>
        <v>jazz</v>
      </c>
      <c r="S870" s="9">
        <f t="shared" si="95"/>
        <v>41646.027754629598</v>
      </c>
      <c r="T870" s="9">
        <f t="shared" si="96"/>
        <v>41616.027754629598</v>
      </c>
      <c r="U870" s="8">
        <f t="shared" si="97"/>
        <v>30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92"/>
        <v>11.818181818181818</v>
      </c>
      <c r="P871">
        <f t="shared" si="98"/>
        <v>346.66666666666669</v>
      </c>
      <c r="Q871" t="str">
        <f t="shared" si="93"/>
        <v>music</v>
      </c>
      <c r="R871" t="str">
        <f t="shared" si="94"/>
        <v>jazz</v>
      </c>
      <c r="S871" s="9">
        <f t="shared" si="95"/>
        <v>41372.803900462997</v>
      </c>
      <c r="T871" s="9">
        <f t="shared" si="96"/>
        <v>41342.845567129603</v>
      </c>
      <c r="U871" s="8">
        <f t="shared" si="97"/>
        <v>29.958333333393966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92"/>
        <v>0.31</v>
      </c>
      <c r="P872">
        <f t="shared" si="98"/>
        <v>12.4</v>
      </c>
      <c r="Q872" t="str">
        <f t="shared" si="93"/>
        <v>music</v>
      </c>
      <c r="R872" t="str">
        <f t="shared" si="94"/>
        <v>jazz</v>
      </c>
      <c r="S872" s="9">
        <f t="shared" si="95"/>
        <v>41518.022256944401</v>
      </c>
      <c r="T872" s="9">
        <f t="shared" si="96"/>
        <v>41488.022256944401</v>
      </c>
      <c r="U872" s="8">
        <f t="shared" si="97"/>
        <v>30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92"/>
        <v>5.416666666666667</v>
      </c>
      <c r="P873">
        <f t="shared" si="98"/>
        <v>27.083333333333332</v>
      </c>
      <c r="Q873" t="str">
        <f t="shared" si="93"/>
        <v>music</v>
      </c>
      <c r="R873" t="str">
        <f t="shared" si="94"/>
        <v>jazz</v>
      </c>
      <c r="S873" s="9">
        <f t="shared" si="95"/>
        <v>41607.602951388901</v>
      </c>
      <c r="T873" s="9">
        <f t="shared" si="96"/>
        <v>41577.5612847222</v>
      </c>
      <c r="U873" s="8">
        <f t="shared" si="97"/>
        <v>30.041666666700621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92"/>
        <v>0.8125</v>
      </c>
      <c r="P874">
        <f t="shared" si="98"/>
        <v>32.5</v>
      </c>
      <c r="Q874" t="str">
        <f t="shared" si="93"/>
        <v>music</v>
      </c>
      <c r="R874" t="str">
        <f t="shared" si="94"/>
        <v>jazz</v>
      </c>
      <c r="S874" s="9">
        <f t="shared" si="95"/>
        <v>40612.825543981497</v>
      </c>
      <c r="T874" s="9">
        <f t="shared" si="96"/>
        <v>40567.825543981497</v>
      </c>
      <c r="U874" s="8">
        <f t="shared" si="97"/>
        <v>45</v>
      </c>
    </row>
    <row r="875" spans="1:21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92"/>
        <v>1.2857142857142856</v>
      </c>
      <c r="P875">
        <f t="shared" si="98"/>
        <v>9</v>
      </c>
      <c r="Q875" t="str">
        <f t="shared" si="93"/>
        <v>music</v>
      </c>
      <c r="R875" t="str">
        <f t="shared" si="94"/>
        <v>jazz</v>
      </c>
      <c r="S875" s="9">
        <f t="shared" si="95"/>
        <v>41224.208796296298</v>
      </c>
      <c r="T875" s="9">
        <f t="shared" si="96"/>
        <v>41184.167129629597</v>
      </c>
      <c r="U875" s="8">
        <f t="shared" si="97"/>
        <v>40.041666666700621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92"/>
        <v>24.333333333333336</v>
      </c>
      <c r="P876">
        <f t="shared" si="98"/>
        <v>34.761904761904759</v>
      </c>
      <c r="Q876" t="str">
        <f t="shared" si="93"/>
        <v>music</v>
      </c>
      <c r="R876" t="str">
        <f t="shared" si="94"/>
        <v>jazz</v>
      </c>
      <c r="S876" s="9">
        <f t="shared" si="95"/>
        <v>41398.583726851903</v>
      </c>
      <c r="T876" s="9">
        <f t="shared" si="96"/>
        <v>41368.583726851903</v>
      </c>
      <c r="U876" s="8">
        <f t="shared" si="97"/>
        <v>30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92"/>
        <v>0</v>
      </c>
      <c r="P877">
        <f t="shared" si="98"/>
        <v>0</v>
      </c>
      <c r="Q877" t="str">
        <f t="shared" si="93"/>
        <v>music</v>
      </c>
      <c r="R877" t="str">
        <f t="shared" si="94"/>
        <v>jazz</v>
      </c>
      <c r="S877" s="9">
        <f t="shared" si="95"/>
        <v>42268.723738425899</v>
      </c>
      <c r="T877" s="9">
        <f t="shared" si="96"/>
        <v>42248.723738425899</v>
      </c>
      <c r="U877" s="8">
        <f t="shared" si="97"/>
        <v>20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92"/>
        <v>40.799492385786799</v>
      </c>
      <c r="P878">
        <f t="shared" si="98"/>
        <v>28.577777777777779</v>
      </c>
      <c r="Q878" t="str">
        <f t="shared" si="93"/>
        <v>music</v>
      </c>
      <c r="R878" t="str">
        <f t="shared" si="94"/>
        <v>jazz</v>
      </c>
      <c r="S878" s="9">
        <f t="shared" si="95"/>
        <v>41309.496840277803</v>
      </c>
      <c r="T878" s="9">
        <f t="shared" si="96"/>
        <v>41276.496840277803</v>
      </c>
      <c r="U878" s="8">
        <f t="shared" si="97"/>
        <v>33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92"/>
        <v>67.55</v>
      </c>
      <c r="P879">
        <f t="shared" si="98"/>
        <v>46.586206896551722</v>
      </c>
      <c r="Q879" t="str">
        <f t="shared" si="93"/>
        <v>music</v>
      </c>
      <c r="R879" t="str">
        <f t="shared" si="94"/>
        <v>jazz</v>
      </c>
      <c r="S879" s="9">
        <f t="shared" si="95"/>
        <v>41627.788888888899</v>
      </c>
      <c r="T879" s="9">
        <f t="shared" si="96"/>
        <v>41597.788888888899</v>
      </c>
      <c r="U879" s="8">
        <f t="shared" si="97"/>
        <v>30</v>
      </c>
    </row>
    <row r="880" spans="1:21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92"/>
        <v>1.3</v>
      </c>
      <c r="P880">
        <f t="shared" si="98"/>
        <v>32.5</v>
      </c>
      <c r="Q880" t="str">
        <f t="shared" si="93"/>
        <v>music</v>
      </c>
      <c r="R880" t="str">
        <f t="shared" si="94"/>
        <v>jazz</v>
      </c>
      <c r="S880" s="9">
        <f t="shared" si="95"/>
        <v>40535.232916666697</v>
      </c>
      <c r="T880" s="9">
        <f t="shared" si="96"/>
        <v>40505.232916666697</v>
      </c>
      <c r="U880" s="8">
        <f t="shared" si="97"/>
        <v>30</v>
      </c>
    </row>
    <row r="881" spans="1:21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92"/>
        <v>30.666666666666664</v>
      </c>
      <c r="P881">
        <f t="shared" si="98"/>
        <v>21.466666666666665</v>
      </c>
      <c r="Q881" t="str">
        <f t="shared" si="93"/>
        <v>music</v>
      </c>
      <c r="R881" t="str">
        <f t="shared" si="94"/>
        <v>jazz</v>
      </c>
      <c r="S881" s="9">
        <f t="shared" si="95"/>
        <v>41058.829918981501</v>
      </c>
      <c r="T881" s="9">
        <f t="shared" si="96"/>
        <v>41037.829918981501</v>
      </c>
      <c r="U881" s="8">
        <f t="shared" si="97"/>
        <v>21</v>
      </c>
    </row>
    <row r="882" spans="1:21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92"/>
        <v>2.9894179894179893</v>
      </c>
      <c r="P882">
        <f t="shared" si="98"/>
        <v>14.125</v>
      </c>
      <c r="Q882" t="str">
        <f t="shared" si="93"/>
        <v>music</v>
      </c>
      <c r="R882" t="str">
        <f t="shared" si="94"/>
        <v>indie rock</v>
      </c>
      <c r="S882" s="9">
        <f t="shared" si="95"/>
        <v>41212.321041666597</v>
      </c>
      <c r="T882" s="9">
        <f t="shared" si="96"/>
        <v>41179.321041666597</v>
      </c>
      <c r="U882" s="8">
        <f t="shared" si="97"/>
        <v>33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92"/>
        <v>0.8</v>
      </c>
      <c r="P883">
        <f t="shared" si="98"/>
        <v>30</v>
      </c>
      <c r="Q883" t="str">
        <f t="shared" si="93"/>
        <v>music</v>
      </c>
      <c r="R883" t="str">
        <f t="shared" si="94"/>
        <v>indie rock</v>
      </c>
      <c r="S883" s="9">
        <f t="shared" si="95"/>
        <v>40922.250995370399</v>
      </c>
      <c r="T883" s="9">
        <f t="shared" si="96"/>
        <v>40877.250995370399</v>
      </c>
      <c r="U883" s="8">
        <f t="shared" si="97"/>
        <v>45</v>
      </c>
    </row>
    <row r="884" spans="1:21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92"/>
        <v>20.133333333333333</v>
      </c>
      <c r="P884">
        <f t="shared" si="98"/>
        <v>21.571428571428573</v>
      </c>
      <c r="Q884" t="str">
        <f t="shared" si="93"/>
        <v>music</v>
      </c>
      <c r="R884" t="str">
        <f t="shared" si="94"/>
        <v>indie rock</v>
      </c>
      <c r="S884" s="9">
        <f t="shared" si="95"/>
        <v>40792.860532407401</v>
      </c>
      <c r="T884" s="9">
        <f t="shared" si="96"/>
        <v>40759.860532407401</v>
      </c>
      <c r="U884" s="8">
        <f t="shared" si="97"/>
        <v>33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92"/>
        <v>40.020000000000003</v>
      </c>
      <c r="P885">
        <f t="shared" si="98"/>
        <v>83.375</v>
      </c>
      <c r="Q885" t="str">
        <f t="shared" si="93"/>
        <v>music</v>
      </c>
      <c r="R885" t="str">
        <f t="shared" si="94"/>
        <v>indie rock</v>
      </c>
      <c r="S885" s="9">
        <f t="shared" si="95"/>
        <v>42431.935590277797</v>
      </c>
      <c r="T885" s="9">
        <f t="shared" si="96"/>
        <v>42371.935590277797</v>
      </c>
      <c r="U885" s="8">
        <f t="shared" si="97"/>
        <v>60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92"/>
        <v>1</v>
      </c>
      <c r="P886">
        <f t="shared" si="98"/>
        <v>10</v>
      </c>
      <c r="Q886" t="str">
        <f t="shared" si="93"/>
        <v>music</v>
      </c>
      <c r="R886" t="str">
        <f t="shared" si="94"/>
        <v>indie rock</v>
      </c>
      <c r="S886" s="9">
        <f t="shared" si="95"/>
        <v>41041.104861111096</v>
      </c>
      <c r="T886" s="9">
        <f t="shared" si="96"/>
        <v>40981.8026157407</v>
      </c>
      <c r="U886" s="8">
        <f t="shared" si="97"/>
        <v>59.302245370396122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92"/>
        <v>75</v>
      </c>
      <c r="P887">
        <f t="shared" si="98"/>
        <v>35.714285714285715</v>
      </c>
      <c r="Q887" t="str">
        <f t="shared" si="93"/>
        <v>music</v>
      </c>
      <c r="R887" t="str">
        <f t="shared" si="94"/>
        <v>indie rock</v>
      </c>
      <c r="S887" s="9">
        <f t="shared" si="95"/>
        <v>42734.941099536998</v>
      </c>
      <c r="T887" s="9">
        <f t="shared" si="96"/>
        <v>42713.941099536998</v>
      </c>
      <c r="U887" s="8">
        <f t="shared" si="97"/>
        <v>21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92"/>
        <v>41</v>
      </c>
      <c r="P888">
        <f t="shared" si="98"/>
        <v>29.285714285714285</v>
      </c>
      <c r="Q888" t="str">
        <f t="shared" si="93"/>
        <v>music</v>
      </c>
      <c r="R888" t="str">
        <f t="shared" si="94"/>
        <v>indie rock</v>
      </c>
      <c r="S888" s="9">
        <f t="shared" si="95"/>
        <v>42628.870520833298</v>
      </c>
      <c r="T888" s="9">
        <f t="shared" si="96"/>
        <v>42603.870520833298</v>
      </c>
      <c r="U888" s="8">
        <f t="shared" si="97"/>
        <v>25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92"/>
        <v>0</v>
      </c>
      <c r="P889">
        <f t="shared" si="98"/>
        <v>0</v>
      </c>
      <c r="Q889" t="str">
        <f t="shared" si="93"/>
        <v>music</v>
      </c>
      <c r="R889" t="str">
        <f t="shared" si="94"/>
        <v>indie rock</v>
      </c>
      <c r="S889" s="9">
        <f t="shared" si="95"/>
        <v>41056.958969907399</v>
      </c>
      <c r="T889" s="9">
        <f t="shared" si="96"/>
        <v>41026.958969907399</v>
      </c>
      <c r="U889" s="8">
        <f t="shared" si="97"/>
        <v>30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92"/>
        <v>7.1999999999999993</v>
      </c>
      <c r="P890">
        <f t="shared" si="98"/>
        <v>18</v>
      </c>
      <c r="Q890" t="str">
        <f t="shared" si="93"/>
        <v>music</v>
      </c>
      <c r="R890" t="str">
        <f t="shared" si="94"/>
        <v>indie rock</v>
      </c>
      <c r="S890" s="9">
        <f t="shared" si="95"/>
        <v>40787.25</v>
      </c>
      <c r="T890" s="9">
        <f t="shared" si="96"/>
        <v>40751.753298611096</v>
      </c>
      <c r="U890" s="8">
        <f t="shared" si="97"/>
        <v>35.496701388903602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92"/>
        <v>9.4412800000000008</v>
      </c>
      <c r="P891">
        <f t="shared" si="98"/>
        <v>73.760000000000005</v>
      </c>
      <c r="Q891" t="str">
        <f t="shared" si="93"/>
        <v>music</v>
      </c>
      <c r="R891" t="str">
        <f t="shared" si="94"/>
        <v>indie rock</v>
      </c>
      <c r="S891" s="9">
        <f t="shared" si="95"/>
        <v>41917.784062500003</v>
      </c>
      <c r="T891" s="9">
        <f t="shared" si="96"/>
        <v>41887.784062500003</v>
      </c>
      <c r="U891" s="8">
        <f t="shared" si="97"/>
        <v>30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92"/>
        <v>4.1666666666666661</v>
      </c>
      <c r="P892">
        <f t="shared" si="98"/>
        <v>31.25</v>
      </c>
      <c r="Q892" t="str">
        <f t="shared" si="93"/>
        <v>music</v>
      </c>
      <c r="R892" t="str">
        <f t="shared" si="94"/>
        <v>indie rock</v>
      </c>
      <c r="S892" s="9">
        <f t="shared" si="95"/>
        <v>41599.740497685198</v>
      </c>
      <c r="T892" s="9">
        <f t="shared" si="96"/>
        <v>41569.698831018497</v>
      </c>
      <c r="U892" s="8">
        <f t="shared" si="97"/>
        <v>30.041666666700621</v>
      </c>
    </row>
    <row r="893" spans="1:21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92"/>
        <v>3.25</v>
      </c>
      <c r="P893">
        <f t="shared" si="98"/>
        <v>28.888888888888889</v>
      </c>
      <c r="Q893" t="str">
        <f t="shared" si="93"/>
        <v>music</v>
      </c>
      <c r="R893" t="str">
        <f t="shared" si="94"/>
        <v>indie rock</v>
      </c>
      <c r="S893" s="9">
        <f t="shared" si="95"/>
        <v>41872.031597222202</v>
      </c>
      <c r="T893" s="9">
        <f t="shared" si="96"/>
        <v>41842.031597222202</v>
      </c>
      <c r="U893" s="8">
        <f t="shared" si="97"/>
        <v>30</v>
      </c>
    </row>
    <row r="894" spans="1:21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92"/>
        <v>40.75</v>
      </c>
      <c r="P894">
        <f t="shared" si="98"/>
        <v>143.8235294117647</v>
      </c>
      <c r="Q894" t="str">
        <f t="shared" si="93"/>
        <v>music</v>
      </c>
      <c r="R894" t="str">
        <f t="shared" si="94"/>
        <v>indie rock</v>
      </c>
      <c r="S894" s="9">
        <f t="shared" si="95"/>
        <v>40391.166666666701</v>
      </c>
      <c r="T894" s="9">
        <f t="shared" si="96"/>
        <v>40304.200034722198</v>
      </c>
      <c r="U894" s="8">
        <f t="shared" si="97"/>
        <v>86.966631944502296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92"/>
        <v>10</v>
      </c>
      <c r="P895">
        <f t="shared" si="98"/>
        <v>40</v>
      </c>
      <c r="Q895" t="str">
        <f t="shared" si="93"/>
        <v>music</v>
      </c>
      <c r="R895" t="str">
        <f t="shared" si="94"/>
        <v>indie rock</v>
      </c>
      <c r="S895" s="9">
        <f t="shared" si="95"/>
        <v>42095.856053240699</v>
      </c>
      <c r="T895" s="9">
        <f t="shared" si="96"/>
        <v>42065.8977199074</v>
      </c>
      <c r="U895" s="8">
        <f t="shared" si="97"/>
        <v>29.958333333299379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92"/>
        <v>39.17</v>
      </c>
      <c r="P896">
        <f t="shared" si="98"/>
        <v>147.81132075471697</v>
      </c>
      <c r="Q896" t="str">
        <f t="shared" si="93"/>
        <v>music</v>
      </c>
      <c r="R896" t="str">
        <f t="shared" si="94"/>
        <v>indie rock</v>
      </c>
      <c r="S896" s="9">
        <f t="shared" si="95"/>
        <v>42526.981597222199</v>
      </c>
      <c r="T896" s="9">
        <f t="shared" si="96"/>
        <v>42496.981597222199</v>
      </c>
      <c r="U896" s="8">
        <f t="shared" si="97"/>
        <v>30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92"/>
        <v>2.4375</v>
      </c>
      <c r="P897">
        <f t="shared" si="98"/>
        <v>27.857142857142858</v>
      </c>
      <c r="Q897" t="str">
        <f t="shared" si="93"/>
        <v>music</v>
      </c>
      <c r="R897" t="str">
        <f t="shared" si="94"/>
        <v>indie rock</v>
      </c>
      <c r="S897" s="9">
        <f t="shared" si="95"/>
        <v>40476.127650463</v>
      </c>
      <c r="T897" s="9">
        <f t="shared" si="96"/>
        <v>40431.127650463</v>
      </c>
      <c r="U897" s="8">
        <f t="shared" si="97"/>
        <v>45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92"/>
        <v>40</v>
      </c>
      <c r="P898">
        <f t="shared" si="98"/>
        <v>44.444444444444443</v>
      </c>
      <c r="Q898" t="str">
        <f t="shared" si="93"/>
        <v>music</v>
      </c>
      <c r="R898" t="str">
        <f t="shared" si="94"/>
        <v>indie rock</v>
      </c>
      <c r="S898" s="9">
        <f t="shared" si="95"/>
        <v>42244.166666666701</v>
      </c>
      <c r="T898" s="9">
        <f t="shared" si="96"/>
        <v>42218.872986111099</v>
      </c>
      <c r="U898" s="8">
        <f t="shared" si="97"/>
        <v>25.293680555601895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99">E899/D899*100</f>
        <v>0</v>
      </c>
      <c r="P899">
        <f t="shared" si="98"/>
        <v>0</v>
      </c>
      <c r="Q899" t="str">
        <f t="shared" ref="Q899:Q962" si="100">LEFT(N899,_xlfn.NUMBERVALUE(FIND("/",N899)-1))</f>
        <v>music</v>
      </c>
      <c r="R899" t="str">
        <f t="shared" ref="R899:R962" si="101">RIGHT(N899,LEN(N899)-LEN(Q899)-1)</f>
        <v>indie rock</v>
      </c>
      <c r="S899" s="9">
        <f t="shared" ref="S899:S962" si="102">_xlfn.NUMBERVALUE((((I899/60)/60)/24)+DATE(1970,1,1))</f>
        <v>41241.730416666702</v>
      </c>
      <c r="T899" s="9">
        <f t="shared" ref="T899:T962" si="103">_xlfn.NUMBERVALUE((((J899/60)/60)/24)+DATE(1970,1,1))</f>
        <v>41211.688750000001</v>
      </c>
      <c r="U899" s="8">
        <f t="shared" ref="U899:U962" si="104">S899-T899</f>
        <v>30.041666666700621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99"/>
        <v>2.8000000000000003</v>
      </c>
      <c r="P900">
        <f t="shared" si="98"/>
        <v>35</v>
      </c>
      <c r="Q900" t="str">
        <f t="shared" si="100"/>
        <v>music</v>
      </c>
      <c r="R900" t="str">
        <f t="shared" si="101"/>
        <v>indie rock</v>
      </c>
      <c r="S900" s="9">
        <f t="shared" si="102"/>
        <v>40923.7582175926</v>
      </c>
      <c r="T900" s="9">
        <f t="shared" si="103"/>
        <v>40878.7582175926</v>
      </c>
      <c r="U900" s="8">
        <f t="shared" si="104"/>
        <v>45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99"/>
        <v>37.333333333333336</v>
      </c>
      <c r="P901">
        <f t="shared" si="98"/>
        <v>35</v>
      </c>
      <c r="Q901" t="str">
        <f t="shared" si="100"/>
        <v>music</v>
      </c>
      <c r="R901" t="str">
        <f t="shared" si="101"/>
        <v>indie rock</v>
      </c>
      <c r="S901" s="9">
        <f t="shared" si="102"/>
        <v>40691.099097222199</v>
      </c>
      <c r="T901" s="9">
        <f t="shared" si="103"/>
        <v>40646.099097222199</v>
      </c>
      <c r="U901" s="8">
        <f t="shared" si="104"/>
        <v>45</v>
      </c>
    </row>
    <row r="902" spans="1:21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99"/>
        <v>0.42</v>
      </c>
      <c r="P902">
        <f t="shared" si="98"/>
        <v>10.5</v>
      </c>
      <c r="Q902" t="str">
        <f t="shared" si="100"/>
        <v>music</v>
      </c>
      <c r="R902" t="str">
        <f t="shared" si="101"/>
        <v>jazz</v>
      </c>
      <c r="S902" s="9">
        <f t="shared" si="102"/>
        <v>42459.807893518497</v>
      </c>
      <c r="T902" s="9">
        <f t="shared" si="103"/>
        <v>42429.849560185197</v>
      </c>
      <c r="U902" s="8">
        <f t="shared" si="104"/>
        <v>29.958333333299379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99"/>
        <v>0</v>
      </c>
      <c r="P903">
        <f t="shared" si="98"/>
        <v>0</v>
      </c>
      <c r="Q903" t="str">
        <f t="shared" si="100"/>
        <v>music</v>
      </c>
      <c r="R903" t="str">
        <f t="shared" si="101"/>
        <v>jazz</v>
      </c>
      <c r="S903" s="9">
        <f t="shared" si="102"/>
        <v>40337.7993055556</v>
      </c>
      <c r="T903" s="9">
        <f t="shared" si="103"/>
        <v>40291.811504629601</v>
      </c>
      <c r="U903" s="8">
        <f t="shared" si="104"/>
        <v>45.987800925999181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99"/>
        <v>0.3</v>
      </c>
      <c r="P904">
        <f t="shared" si="98"/>
        <v>30</v>
      </c>
      <c r="Q904" t="str">
        <f t="shared" si="100"/>
        <v>music</v>
      </c>
      <c r="R904" t="str">
        <f t="shared" si="101"/>
        <v>jazz</v>
      </c>
      <c r="S904" s="9">
        <f t="shared" si="102"/>
        <v>41881.645833333299</v>
      </c>
      <c r="T904" s="9">
        <f t="shared" si="103"/>
        <v>41829.965532407397</v>
      </c>
      <c r="U904" s="8">
        <f t="shared" si="104"/>
        <v>51.680300925901975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99"/>
        <v>3.2</v>
      </c>
      <c r="P905">
        <f t="shared" si="98"/>
        <v>40</v>
      </c>
      <c r="Q905" t="str">
        <f t="shared" si="100"/>
        <v>music</v>
      </c>
      <c r="R905" t="str">
        <f t="shared" si="101"/>
        <v>jazz</v>
      </c>
      <c r="S905" s="9">
        <f t="shared" si="102"/>
        <v>41175.100694444402</v>
      </c>
      <c r="T905" s="9">
        <f t="shared" si="103"/>
        <v>41149.7960648148</v>
      </c>
      <c r="U905" s="8">
        <f t="shared" si="104"/>
        <v>25.30462962960155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99"/>
        <v>0.30199999999999999</v>
      </c>
      <c r="P906">
        <f t="shared" si="98"/>
        <v>50.333333333333336</v>
      </c>
      <c r="Q906" t="str">
        <f t="shared" si="100"/>
        <v>music</v>
      </c>
      <c r="R906" t="str">
        <f t="shared" si="101"/>
        <v>jazz</v>
      </c>
      <c r="S906" s="9">
        <f t="shared" si="102"/>
        <v>42372.080289351899</v>
      </c>
      <c r="T906" s="9">
        <f t="shared" si="103"/>
        <v>42342.080289351899</v>
      </c>
      <c r="U906" s="8">
        <f t="shared" si="104"/>
        <v>30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99"/>
        <v>3.0153846153846153</v>
      </c>
      <c r="P907">
        <f t="shared" si="98"/>
        <v>32.666666666666664</v>
      </c>
      <c r="Q907" t="str">
        <f t="shared" si="100"/>
        <v>music</v>
      </c>
      <c r="R907" t="str">
        <f t="shared" si="101"/>
        <v>jazz</v>
      </c>
      <c r="S907" s="9">
        <f t="shared" si="102"/>
        <v>40567.239884259303</v>
      </c>
      <c r="T907" s="9">
        <f t="shared" si="103"/>
        <v>40507.239884259303</v>
      </c>
      <c r="U907" s="8">
        <f t="shared" si="104"/>
        <v>60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99"/>
        <v>0</v>
      </c>
      <c r="P908">
        <f t="shared" si="98"/>
        <v>0</v>
      </c>
      <c r="Q908" t="str">
        <f t="shared" si="100"/>
        <v>music</v>
      </c>
      <c r="R908" t="str">
        <f t="shared" si="101"/>
        <v>jazz</v>
      </c>
      <c r="S908" s="9">
        <f t="shared" si="102"/>
        <v>41711.1480324074</v>
      </c>
      <c r="T908" s="9">
        <f t="shared" si="103"/>
        <v>41681.189699074101</v>
      </c>
      <c r="U908" s="8">
        <f t="shared" si="104"/>
        <v>29.958333333299379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99"/>
        <v>0</v>
      </c>
      <c r="P909">
        <f t="shared" si="98"/>
        <v>0</v>
      </c>
      <c r="Q909" t="str">
        <f t="shared" si="100"/>
        <v>music</v>
      </c>
      <c r="R909" t="str">
        <f t="shared" si="101"/>
        <v>jazz</v>
      </c>
      <c r="S909" s="9">
        <f t="shared" si="102"/>
        <v>40797.192395833299</v>
      </c>
      <c r="T909" s="9">
        <f t="shared" si="103"/>
        <v>40767.192395833299</v>
      </c>
      <c r="U909" s="8">
        <f t="shared" si="104"/>
        <v>30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99"/>
        <v>0</v>
      </c>
      <c r="P910">
        <f t="shared" si="98"/>
        <v>0</v>
      </c>
      <c r="Q910" t="str">
        <f t="shared" si="100"/>
        <v>music</v>
      </c>
      <c r="R910" t="str">
        <f t="shared" si="101"/>
        <v>jazz</v>
      </c>
      <c r="S910" s="9">
        <f t="shared" si="102"/>
        <v>40386.207638888904</v>
      </c>
      <c r="T910" s="9">
        <f t="shared" si="103"/>
        <v>40340.801562499997</v>
      </c>
      <c r="U910" s="8">
        <f t="shared" si="104"/>
        <v>45.406076388906513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99"/>
        <v>3.25</v>
      </c>
      <c r="P911">
        <f t="shared" si="98"/>
        <v>65</v>
      </c>
      <c r="Q911" t="str">
        <f t="shared" si="100"/>
        <v>music</v>
      </c>
      <c r="R911" t="str">
        <f t="shared" si="101"/>
        <v>jazz</v>
      </c>
      <c r="S911" s="9">
        <f t="shared" si="102"/>
        <v>41113.166666666701</v>
      </c>
      <c r="T911" s="9">
        <f t="shared" si="103"/>
        <v>41081.690277777801</v>
      </c>
      <c r="U911" s="8">
        <f t="shared" si="104"/>
        <v>31.476388888899237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99"/>
        <v>22.363636363636363</v>
      </c>
      <c r="P912">
        <f t="shared" si="98"/>
        <v>24.6</v>
      </c>
      <c r="Q912" t="str">
        <f t="shared" si="100"/>
        <v>music</v>
      </c>
      <c r="R912" t="str">
        <f t="shared" si="101"/>
        <v>jazz</v>
      </c>
      <c r="S912" s="9">
        <f t="shared" si="102"/>
        <v>42797.545358796298</v>
      </c>
      <c r="T912" s="9">
        <f t="shared" si="103"/>
        <v>42737.545358796298</v>
      </c>
      <c r="U912" s="8">
        <f t="shared" si="104"/>
        <v>60</v>
      </c>
    </row>
    <row r="913" spans="1:21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99"/>
        <v>0</v>
      </c>
      <c r="P913">
        <f t="shared" si="98"/>
        <v>0</v>
      </c>
      <c r="Q913" t="str">
        <f t="shared" si="100"/>
        <v>music</v>
      </c>
      <c r="R913" t="str">
        <f t="shared" si="101"/>
        <v>jazz</v>
      </c>
      <c r="S913" s="9">
        <f t="shared" si="102"/>
        <v>41663.005150462901</v>
      </c>
      <c r="T913" s="9">
        <f t="shared" si="103"/>
        <v>41642.005150462901</v>
      </c>
      <c r="U913" s="8">
        <f t="shared" si="104"/>
        <v>21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99"/>
        <v>0.85714285714285721</v>
      </c>
      <c r="P914">
        <f t="shared" si="98"/>
        <v>15</v>
      </c>
      <c r="Q914" t="str">
        <f t="shared" si="100"/>
        <v>music</v>
      </c>
      <c r="R914" t="str">
        <f t="shared" si="101"/>
        <v>jazz</v>
      </c>
      <c r="S914" s="9">
        <f t="shared" si="102"/>
        <v>41254.151006944398</v>
      </c>
      <c r="T914" s="9">
        <f t="shared" si="103"/>
        <v>41194.109340277799</v>
      </c>
      <c r="U914" s="8">
        <f t="shared" si="104"/>
        <v>60.041666666598758</v>
      </c>
    </row>
    <row r="915" spans="1:21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99"/>
        <v>6.6066666666666665</v>
      </c>
      <c r="P915">
        <f t="shared" si="98"/>
        <v>82.583333333333329</v>
      </c>
      <c r="Q915" t="str">
        <f t="shared" si="100"/>
        <v>music</v>
      </c>
      <c r="R915" t="str">
        <f t="shared" si="101"/>
        <v>jazz</v>
      </c>
      <c r="S915" s="9">
        <f t="shared" si="102"/>
        <v>41034.139108796298</v>
      </c>
      <c r="T915" s="9">
        <f t="shared" si="103"/>
        <v>41004.139108796298</v>
      </c>
      <c r="U915" s="8">
        <f t="shared" si="104"/>
        <v>30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99"/>
        <v>0</v>
      </c>
      <c r="P916">
        <f t="shared" si="98"/>
        <v>0</v>
      </c>
      <c r="Q916" t="str">
        <f t="shared" si="100"/>
        <v>music</v>
      </c>
      <c r="R916" t="str">
        <f t="shared" si="101"/>
        <v>jazz</v>
      </c>
      <c r="S916" s="9">
        <f t="shared" si="102"/>
        <v>41146.763275463003</v>
      </c>
      <c r="T916" s="9">
        <f t="shared" si="103"/>
        <v>41116.763275463003</v>
      </c>
      <c r="U916" s="8">
        <f t="shared" si="104"/>
        <v>30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99"/>
        <v>5.7692307692307692</v>
      </c>
      <c r="P917">
        <f t="shared" si="98"/>
        <v>41.666666666666664</v>
      </c>
      <c r="Q917" t="str">
        <f t="shared" si="100"/>
        <v>music</v>
      </c>
      <c r="R917" t="str">
        <f t="shared" si="101"/>
        <v>jazz</v>
      </c>
      <c r="S917" s="9">
        <f t="shared" si="102"/>
        <v>40969.207638888904</v>
      </c>
      <c r="T917" s="9">
        <f t="shared" si="103"/>
        <v>40937.679560185199</v>
      </c>
      <c r="U917" s="8">
        <f t="shared" si="104"/>
        <v>31.528078703704523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99"/>
        <v>0</v>
      </c>
      <c r="P918">
        <f t="shared" si="98"/>
        <v>0</v>
      </c>
      <c r="Q918" t="str">
        <f t="shared" si="100"/>
        <v>music</v>
      </c>
      <c r="R918" t="str">
        <f t="shared" si="101"/>
        <v>jazz</v>
      </c>
      <c r="S918" s="9">
        <f t="shared" si="102"/>
        <v>40473.208333333299</v>
      </c>
      <c r="T918" s="9">
        <f t="shared" si="103"/>
        <v>40434.853402777801</v>
      </c>
      <c r="U918" s="8">
        <f t="shared" si="104"/>
        <v>38.354930555498868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99"/>
        <v>0.6</v>
      </c>
      <c r="P919">
        <f t="shared" si="98"/>
        <v>30</v>
      </c>
      <c r="Q919" t="str">
        <f t="shared" si="100"/>
        <v>music</v>
      </c>
      <c r="R919" t="str">
        <f t="shared" si="101"/>
        <v>jazz</v>
      </c>
      <c r="S919" s="9">
        <f t="shared" si="102"/>
        <v>41834.104166666701</v>
      </c>
      <c r="T919" s="9">
        <f t="shared" si="103"/>
        <v>41802.943634259304</v>
      </c>
      <c r="U919" s="8">
        <f t="shared" si="104"/>
        <v>31.160532407397113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99"/>
        <v>5.0256410256410255</v>
      </c>
      <c r="P920">
        <f t="shared" si="98"/>
        <v>19.600000000000001</v>
      </c>
      <c r="Q920" t="str">
        <f t="shared" si="100"/>
        <v>music</v>
      </c>
      <c r="R920" t="str">
        <f t="shared" si="101"/>
        <v>jazz</v>
      </c>
      <c r="S920" s="9">
        <f t="shared" si="102"/>
        <v>41974.9578819444</v>
      </c>
      <c r="T920" s="9">
        <f t="shared" si="103"/>
        <v>41944.916215277801</v>
      </c>
      <c r="U920" s="8">
        <f t="shared" si="104"/>
        <v>30.041666666598758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99"/>
        <v>0.5</v>
      </c>
      <c r="P921">
        <f t="shared" si="98"/>
        <v>100</v>
      </c>
      <c r="Q921" t="str">
        <f t="shared" si="100"/>
        <v>music</v>
      </c>
      <c r="R921" t="str">
        <f t="shared" si="101"/>
        <v>jazz</v>
      </c>
      <c r="S921" s="9">
        <f t="shared" si="102"/>
        <v>41262.641724537003</v>
      </c>
      <c r="T921" s="9">
        <f t="shared" si="103"/>
        <v>41227.641724537003</v>
      </c>
      <c r="U921" s="8">
        <f t="shared" si="104"/>
        <v>35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99"/>
        <v>0</v>
      </c>
      <c r="P922">
        <f t="shared" si="98"/>
        <v>0</v>
      </c>
      <c r="Q922" t="str">
        <f t="shared" si="100"/>
        <v>music</v>
      </c>
      <c r="R922" t="str">
        <f t="shared" si="101"/>
        <v>jazz</v>
      </c>
      <c r="S922" s="9">
        <f t="shared" si="102"/>
        <v>41592.713217592602</v>
      </c>
      <c r="T922" s="9">
        <f t="shared" si="103"/>
        <v>41562.671550925901</v>
      </c>
      <c r="U922" s="8">
        <f t="shared" si="104"/>
        <v>30.041666666700621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99"/>
        <v>30.9</v>
      </c>
      <c r="P923">
        <f t="shared" si="98"/>
        <v>231.75</v>
      </c>
      <c r="Q923" t="str">
        <f t="shared" si="100"/>
        <v>music</v>
      </c>
      <c r="R923" t="str">
        <f t="shared" si="101"/>
        <v>jazz</v>
      </c>
      <c r="S923" s="9">
        <f t="shared" si="102"/>
        <v>40889.212685185201</v>
      </c>
      <c r="T923" s="9">
        <f t="shared" si="103"/>
        <v>40847.1710185185</v>
      </c>
      <c r="U923" s="8">
        <f t="shared" si="104"/>
        <v>42.041666666700621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99"/>
        <v>21.037037037037038</v>
      </c>
      <c r="P924">
        <f t="shared" si="98"/>
        <v>189.33333333333334</v>
      </c>
      <c r="Q924" t="str">
        <f t="shared" si="100"/>
        <v>music</v>
      </c>
      <c r="R924" t="str">
        <f t="shared" si="101"/>
        <v>jazz</v>
      </c>
      <c r="S924" s="9">
        <f t="shared" si="102"/>
        <v>41913.530011574097</v>
      </c>
      <c r="T924" s="9">
        <f t="shared" si="103"/>
        <v>41878.530011574097</v>
      </c>
      <c r="U924" s="8">
        <f t="shared" si="104"/>
        <v>35</v>
      </c>
    </row>
    <row r="925" spans="1:21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99"/>
        <v>2.1999999999999997</v>
      </c>
      <c r="P925">
        <f t="shared" si="98"/>
        <v>55</v>
      </c>
      <c r="Q925" t="str">
        <f t="shared" si="100"/>
        <v>music</v>
      </c>
      <c r="R925" t="str">
        <f t="shared" si="101"/>
        <v>jazz</v>
      </c>
      <c r="S925" s="9">
        <f t="shared" si="102"/>
        <v>41965.001423611102</v>
      </c>
      <c r="T925" s="9">
        <f t="shared" si="103"/>
        <v>41934.959756944401</v>
      </c>
      <c r="U925" s="8">
        <f t="shared" si="104"/>
        <v>30.041666666700621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99"/>
        <v>10.9</v>
      </c>
      <c r="P926">
        <f t="shared" si="98"/>
        <v>21.8</v>
      </c>
      <c r="Q926" t="str">
        <f t="shared" si="100"/>
        <v>music</v>
      </c>
      <c r="R926" t="str">
        <f t="shared" si="101"/>
        <v>jazz</v>
      </c>
      <c r="S926" s="9">
        <f t="shared" si="102"/>
        <v>41318.9429282407</v>
      </c>
      <c r="T926" s="9">
        <f t="shared" si="103"/>
        <v>41288.9429282407</v>
      </c>
      <c r="U926" s="8">
        <f t="shared" si="104"/>
        <v>30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99"/>
        <v>2.666666666666667</v>
      </c>
      <c r="P927">
        <f t="shared" si="98"/>
        <v>32</v>
      </c>
      <c r="Q927" t="str">
        <f t="shared" si="100"/>
        <v>music</v>
      </c>
      <c r="R927" t="str">
        <f t="shared" si="101"/>
        <v>jazz</v>
      </c>
      <c r="S927" s="9">
        <f t="shared" si="102"/>
        <v>41605.922581018502</v>
      </c>
      <c r="T927" s="9">
        <f t="shared" si="103"/>
        <v>41575.880914351903</v>
      </c>
      <c r="U927" s="8">
        <f t="shared" si="104"/>
        <v>30.041666666598758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99"/>
        <v>0</v>
      </c>
      <c r="P928">
        <f t="shared" si="98"/>
        <v>0</v>
      </c>
      <c r="Q928" t="str">
        <f t="shared" si="100"/>
        <v>music</v>
      </c>
      <c r="R928" t="str">
        <f t="shared" si="101"/>
        <v>jazz</v>
      </c>
      <c r="S928" s="9">
        <f t="shared" si="102"/>
        <v>40367.944444444402</v>
      </c>
      <c r="T928" s="9">
        <f t="shared" si="103"/>
        <v>40338.020023148201</v>
      </c>
      <c r="U928" s="8">
        <f t="shared" si="104"/>
        <v>29.924421296200308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99"/>
        <v>0</v>
      </c>
      <c r="P929">
        <f t="shared" si="98"/>
        <v>0</v>
      </c>
      <c r="Q929" t="str">
        <f t="shared" si="100"/>
        <v>music</v>
      </c>
      <c r="R929" t="str">
        <f t="shared" si="101"/>
        <v>jazz</v>
      </c>
      <c r="S929" s="9">
        <f t="shared" si="102"/>
        <v>41043.822858796302</v>
      </c>
      <c r="T929" s="9">
        <f t="shared" si="103"/>
        <v>41013.822858796302</v>
      </c>
      <c r="U929" s="8">
        <f t="shared" si="104"/>
        <v>30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99"/>
        <v>10.86206896551724</v>
      </c>
      <c r="P930">
        <f t="shared" ref="P930:P993" si="105">IF(L930=0, 0,E930/L930)</f>
        <v>56.25</v>
      </c>
      <c r="Q930" t="str">
        <f t="shared" si="100"/>
        <v>music</v>
      </c>
      <c r="R930" t="str">
        <f t="shared" si="101"/>
        <v>jazz</v>
      </c>
      <c r="S930" s="9">
        <f t="shared" si="102"/>
        <v>41231</v>
      </c>
      <c r="T930" s="9">
        <f t="shared" si="103"/>
        <v>41180.862418981502</v>
      </c>
      <c r="U930" s="8">
        <f t="shared" si="104"/>
        <v>50.137581018498167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99"/>
        <v>0</v>
      </c>
      <c r="P931">
        <f t="shared" si="105"/>
        <v>0</v>
      </c>
      <c r="Q931" t="str">
        <f t="shared" si="100"/>
        <v>music</v>
      </c>
      <c r="R931" t="str">
        <f t="shared" si="101"/>
        <v>jazz</v>
      </c>
      <c r="S931" s="9">
        <f t="shared" si="102"/>
        <v>41008.196400462999</v>
      </c>
      <c r="T931" s="9">
        <f t="shared" si="103"/>
        <v>40978.238067129598</v>
      </c>
      <c r="U931" s="8">
        <f t="shared" si="104"/>
        <v>29.958333333401242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99"/>
        <v>38.333333333333336</v>
      </c>
      <c r="P932">
        <f t="shared" si="105"/>
        <v>69</v>
      </c>
      <c r="Q932" t="str">
        <f t="shared" si="100"/>
        <v>music</v>
      </c>
      <c r="R932" t="str">
        <f t="shared" si="101"/>
        <v>jazz</v>
      </c>
      <c r="S932" s="9">
        <f t="shared" si="102"/>
        <v>40354.8972222222</v>
      </c>
      <c r="T932" s="9">
        <f t="shared" si="103"/>
        <v>40312.915578703702</v>
      </c>
      <c r="U932" s="8">
        <f t="shared" si="104"/>
        <v>41.981643518498458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99"/>
        <v>6.5500000000000007</v>
      </c>
      <c r="P933">
        <f t="shared" si="105"/>
        <v>18.714285714285715</v>
      </c>
      <c r="Q933" t="str">
        <f t="shared" si="100"/>
        <v>music</v>
      </c>
      <c r="R933" t="str">
        <f t="shared" si="101"/>
        <v>jazz</v>
      </c>
      <c r="S933" s="9">
        <f t="shared" si="102"/>
        <v>41714.916666666701</v>
      </c>
      <c r="T933" s="9">
        <f t="shared" si="103"/>
        <v>41680.359976851898</v>
      </c>
      <c r="U933" s="8">
        <f t="shared" si="104"/>
        <v>34.556689814802667</v>
      </c>
    </row>
    <row r="934" spans="1:21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99"/>
        <v>14.536842105263158</v>
      </c>
      <c r="P934">
        <f t="shared" si="105"/>
        <v>46.033333333333331</v>
      </c>
      <c r="Q934" t="str">
        <f t="shared" si="100"/>
        <v>music</v>
      </c>
      <c r="R934" t="str">
        <f t="shared" si="101"/>
        <v>jazz</v>
      </c>
      <c r="S934" s="9">
        <f t="shared" si="102"/>
        <v>41355.927604166704</v>
      </c>
      <c r="T934" s="9">
        <f t="shared" si="103"/>
        <v>41310.969270833302</v>
      </c>
      <c r="U934" s="8">
        <f t="shared" si="104"/>
        <v>44.958333333401242</v>
      </c>
    </row>
    <row r="935" spans="1:21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99"/>
        <v>6</v>
      </c>
      <c r="P935">
        <f t="shared" si="105"/>
        <v>60</v>
      </c>
      <c r="Q935" t="str">
        <f t="shared" si="100"/>
        <v>music</v>
      </c>
      <c r="R935" t="str">
        <f t="shared" si="101"/>
        <v>jazz</v>
      </c>
      <c r="S935" s="9">
        <f t="shared" si="102"/>
        <v>41771.169085648202</v>
      </c>
      <c r="T935" s="9">
        <f t="shared" si="103"/>
        <v>41711.169085648202</v>
      </c>
      <c r="U935" s="8">
        <f t="shared" si="104"/>
        <v>60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99"/>
        <v>30.4</v>
      </c>
      <c r="P936">
        <f t="shared" si="105"/>
        <v>50.666666666666664</v>
      </c>
      <c r="Q936" t="str">
        <f t="shared" si="100"/>
        <v>music</v>
      </c>
      <c r="R936" t="str">
        <f t="shared" si="101"/>
        <v>jazz</v>
      </c>
      <c r="S936" s="9">
        <f t="shared" si="102"/>
        <v>41763.25</v>
      </c>
      <c r="T936" s="9">
        <f t="shared" si="103"/>
        <v>41733.737083333297</v>
      </c>
      <c r="U936" s="8">
        <f t="shared" si="104"/>
        <v>29.512916666702949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99"/>
        <v>1.4285714285714286</v>
      </c>
      <c r="P937">
        <f t="shared" si="105"/>
        <v>25</v>
      </c>
      <c r="Q937" t="str">
        <f t="shared" si="100"/>
        <v>music</v>
      </c>
      <c r="R937" t="str">
        <f t="shared" si="101"/>
        <v>jazz</v>
      </c>
      <c r="S937" s="9">
        <f t="shared" si="102"/>
        <v>42398.333668981497</v>
      </c>
      <c r="T937" s="9">
        <f t="shared" si="103"/>
        <v>42368.333668981497</v>
      </c>
      <c r="U937" s="8">
        <f t="shared" si="104"/>
        <v>30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99"/>
        <v>0</v>
      </c>
      <c r="P938">
        <f t="shared" si="105"/>
        <v>0</v>
      </c>
      <c r="Q938" t="str">
        <f t="shared" si="100"/>
        <v>music</v>
      </c>
      <c r="R938" t="str">
        <f t="shared" si="101"/>
        <v>jazz</v>
      </c>
      <c r="S938" s="9">
        <f t="shared" si="102"/>
        <v>40926.833333333299</v>
      </c>
      <c r="T938" s="9">
        <f t="shared" si="103"/>
        <v>40883.024178240703</v>
      </c>
      <c r="U938" s="8">
        <f t="shared" si="104"/>
        <v>43.809155092596484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99"/>
        <v>1.1428571428571428</v>
      </c>
      <c r="P939">
        <f t="shared" si="105"/>
        <v>20</v>
      </c>
      <c r="Q939" t="str">
        <f t="shared" si="100"/>
        <v>music</v>
      </c>
      <c r="R939" t="str">
        <f t="shared" si="101"/>
        <v>jazz</v>
      </c>
      <c r="S939" s="9">
        <f t="shared" si="102"/>
        <v>41581.839780092603</v>
      </c>
      <c r="T939" s="9">
        <f t="shared" si="103"/>
        <v>41551.798113425903</v>
      </c>
      <c r="U939" s="8">
        <f t="shared" si="104"/>
        <v>30.041666666700621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99"/>
        <v>0.35714285714285715</v>
      </c>
      <c r="P940">
        <f t="shared" si="105"/>
        <v>25</v>
      </c>
      <c r="Q940" t="str">
        <f t="shared" si="100"/>
        <v>music</v>
      </c>
      <c r="R940" t="str">
        <f t="shared" si="101"/>
        <v>jazz</v>
      </c>
      <c r="S940" s="9">
        <f t="shared" si="102"/>
        <v>41154.479722222197</v>
      </c>
      <c r="T940" s="9">
        <f t="shared" si="103"/>
        <v>41124.479722222197</v>
      </c>
      <c r="U940" s="8">
        <f t="shared" si="104"/>
        <v>30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99"/>
        <v>1.4545454545454546</v>
      </c>
      <c r="P941">
        <f t="shared" si="105"/>
        <v>20</v>
      </c>
      <c r="Q941" t="str">
        <f t="shared" si="100"/>
        <v>music</v>
      </c>
      <c r="R941" t="str">
        <f t="shared" si="101"/>
        <v>jazz</v>
      </c>
      <c r="S941" s="9">
        <f t="shared" si="102"/>
        <v>41455.831944444399</v>
      </c>
      <c r="T941" s="9">
        <f t="shared" si="103"/>
        <v>41416.763171296298</v>
      </c>
      <c r="U941" s="8">
        <f t="shared" si="104"/>
        <v>39.068773148101172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99"/>
        <v>17.155555555555555</v>
      </c>
      <c r="P942">
        <f t="shared" si="105"/>
        <v>110.28571428571429</v>
      </c>
      <c r="Q942" t="str">
        <f t="shared" si="100"/>
        <v>technology</v>
      </c>
      <c r="R942" t="str">
        <f t="shared" si="101"/>
        <v>wearables</v>
      </c>
      <c r="S942" s="9">
        <f t="shared" si="102"/>
        <v>42227.008402777799</v>
      </c>
      <c r="T942" s="9">
        <f t="shared" si="103"/>
        <v>42182.008402777799</v>
      </c>
      <c r="U942" s="8">
        <f t="shared" si="104"/>
        <v>45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99"/>
        <v>2.3220000000000001</v>
      </c>
      <c r="P943">
        <f t="shared" si="105"/>
        <v>37.451612903225808</v>
      </c>
      <c r="Q943" t="str">
        <f t="shared" si="100"/>
        <v>technology</v>
      </c>
      <c r="R943" t="str">
        <f t="shared" si="101"/>
        <v>wearables</v>
      </c>
      <c r="S943" s="9">
        <f t="shared" si="102"/>
        <v>42776.096585648098</v>
      </c>
      <c r="T943" s="9">
        <f t="shared" si="103"/>
        <v>42746.096585648098</v>
      </c>
      <c r="U943" s="8">
        <f t="shared" si="104"/>
        <v>30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99"/>
        <v>8.9066666666666663</v>
      </c>
      <c r="P944">
        <f t="shared" si="105"/>
        <v>41.75</v>
      </c>
      <c r="Q944" t="str">
        <f t="shared" si="100"/>
        <v>technology</v>
      </c>
      <c r="R944" t="str">
        <f t="shared" si="101"/>
        <v>wearables</v>
      </c>
      <c r="S944" s="9">
        <f t="shared" si="102"/>
        <v>42418.843287037002</v>
      </c>
      <c r="T944" s="9">
        <f t="shared" si="103"/>
        <v>42382.843287037002</v>
      </c>
      <c r="U944" s="8">
        <f t="shared" si="104"/>
        <v>36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99"/>
        <v>9.6333333333333346</v>
      </c>
      <c r="P945">
        <f t="shared" si="105"/>
        <v>24.083333333333332</v>
      </c>
      <c r="Q945" t="str">
        <f t="shared" si="100"/>
        <v>technology</v>
      </c>
      <c r="R945" t="str">
        <f t="shared" si="101"/>
        <v>wearables</v>
      </c>
      <c r="S945" s="9">
        <f t="shared" si="102"/>
        <v>42703.709548611099</v>
      </c>
      <c r="T945" s="9">
        <f t="shared" si="103"/>
        <v>42673.667881944399</v>
      </c>
      <c r="U945" s="8">
        <f t="shared" si="104"/>
        <v>30.041666666700621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99"/>
        <v>13.325999999999999</v>
      </c>
      <c r="P946">
        <f t="shared" si="105"/>
        <v>69.40625</v>
      </c>
      <c r="Q946" t="str">
        <f t="shared" si="100"/>
        <v>technology</v>
      </c>
      <c r="R946" t="str">
        <f t="shared" si="101"/>
        <v>wearables</v>
      </c>
      <c r="S946" s="9">
        <f t="shared" si="102"/>
        <v>42478.583333333299</v>
      </c>
      <c r="T946" s="9">
        <f t="shared" si="103"/>
        <v>42444.583912037</v>
      </c>
      <c r="U946" s="8">
        <f t="shared" si="104"/>
        <v>33.999421296299261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99"/>
        <v>2.484</v>
      </c>
      <c r="P947">
        <f t="shared" si="105"/>
        <v>155.25</v>
      </c>
      <c r="Q947" t="str">
        <f t="shared" si="100"/>
        <v>technology</v>
      </c>
      <c r="R947" t="str">
        <f t="shared" si="101"/>
        <v>wearables</v>
      </c>
      <c r="S947" s="9">
        <f t="shared" si="102"/>
        <v>42784.999305555597</v>
      </c>
      <c r="T947" s="9">
        <f t="shared" si="103"/>
        <v>42732.872986111099</v>
      </c>
      <c r="U947" s="8">
        <f t="shared" si="104"/>
        <v>52.126319444498222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99"/>
        <v>1.9066666666666665</v>
      </c>
      <c r="P948">
        <f t="shared" si="105"/>
        <v>57.2</v>
      </c>
      <c r="Q948" t="str">
        <f t="shared" si="100"/>
        <v>technology</v>
      </c>
      <c r="R948" t="str">
        <f t="shared" si="101"/>
        <v>wearables</v>
      </c>
      <c r="S948" s="9">
        <f t="shared" si="102"/>
        <v>42622.750555555598</v>
      </c>
      <c r="T948" s="9">
        <f t="shared" si="103"/>
        <v>42592.750555555598</v>
      </c>
      <c r="U948" s="8">
        <f t="shared" si="104"/>
        <v>30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99"/>
        <v>0</v>
      </c>
      <c r="P949">
        <f t="shared" si="105"/>
        <v>0</v>
      </c>
      <c r="Q949" t="str">
        <f t="shared" si="100"/>
        <v>technology</v>
      </c>
      <c r="R949" t="str">
        <f t="shared" si="101"/>
        <v>wearables</v>
      </c>
      <c r="S949" s="9">
        <f t="shared" si="102"/>
        <v>42551.781319444402</v>
      </c>
      <c r="T949" s="9">
        <f t="shared" si="103"/>
        <v>42491.781319444402</v>
      </c>
      <c r="U949" s="8">
        <f t="shared" si="104"/>
        <v>60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99"/>
        <v>12</v>
      </c>
      <c r="P950">
        <f t="shared" si="105"/>
        <v>60</v>
      </c>
      <c r="Q950" t="str">
        <f t="shared" si="100"/>
        <v>technology</v>
      </c>
      <c r="R950" t="str">
        <f t="shared" si="101"/>
        <v>wearables</v>
      </c>
      <c r="S950" s="9">
        <f t="shared" si="102"/>
        <v>42441.828287037002</v>
      </c>
      <c r="T950" s="9">
        <f t="shared" si="103"/>
        <v>42411.828287037002</v>
      </c>
      <c r="U950" s="8">
        <f t="shared" si="104"/>
        <v>30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99"/>
        <v>1.365</v>
      </c>
      <c r="P951">
        <f t="shared" si="105"/>
        <v>39</v>
      </c>
      <c r="Q951" t="str">
        <f t="shared" si="100"/>
        <v>technology</v>
      </c>
      <c r="R951" t="str">
        <f t="shared" si="101"/>
        <v>wearables</v>
      </c>
      <c r="S951" s="9">
        <f t="shared" si="102"/>
        <v>42421.043703703697</v>
      </c>
      <c r="T951" s="9">
        <f t="shared" si="103"/>
        <v>42361.043703703697</v>
      </c>
      <c r="U951" s="8">
        <f t="shared" si="104"/>
        <v>60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99"/>
        <v>28.04</v>
      </c>
      <c r="P952">
        <f t="shared" si="105"/>
        <v>58.416666666666664</v>
      </c>
      <c r="Q952" t="str">
        <f t="shared" si="100"/>
        <v>technology</v>
      </c>
      <c r="R952" t="str">
        <f t="shared" si="101"/>
        <v>wearables</v>
      </c>
      <c r="S952" s="9">
        <f t="shared" si="102"/>
        <v>42386.750706018502</v>
      </c>
      <c r="T952" s="9">
        <f t="shared" si="103"/>
        <v>42356.750706018502</v>
      </c>
      <c r="U952" s="8">
        <f t="shared" si="104"/>
        <v>30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99"/>
        <v>38.39</v>
      </c>
      <c r="P953">
        <f t="shared" si="105"/>
        <v>158.63636363636363</v>
      </c>
      <c r="Q953" t="str">
        <f t="shared" si="100"/>
        <v>technology</v>
      </c>
      <c r="R953" t="str">
        <f t="shared" si="101"/>
        <v>wearables</v>
      </c>
      <c r="S953" s="9">
        <f t="shared" si="102"/>
        <v>42525.653611111098</v>
      </c>
      <c r="T953" s="9">
        <f t="shared" si="103"/>
        <v>42480.653611111098</v>
      </c>
      <c r="U953" s="8">
        <f t="shared" si="104"/>
        <v>45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99"/>
        <v>39.942857142857143</v>
      </c>
      <c r="P954">
        <f t="shared" si="105"/>
        <v>99.857142857142861</v>
      </c>
      <c r="Q954" t="str">
        <f t="shared" si="100"/>
        <v>technology</v>
      </c>
      <c r="R954" t="str">
        <f t="shared" si="101"/>
        <v>wearables</v>
      </c>
      <c r="S954" s="9">
        <f t="shared" si="102"/>
        <v>42692.655231481498</v>
      </c>
      <c r="T954" s="9">
        <f t="shared" si="103"/>
        <v>42662.613564814797</v>
      </c>
      <c r="U954" s="8">
        <f t="shared" si="104"/>
        <v>30.041666666700621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99"/>
        <v>0.84</v>
      </c>
      <c r="P955">
        <f t="shared" si="105"/>
        <v>25.2</v>
      </c>
      <c r="Q955" t="str">
        <f t="shared" si="100"/>
        <v>technology</v>
      </c>
      <c r="R955" t="str">
        <f t="shared" si="101"/>
        <v>wearables</v>
      </c>
      <c r="S955" s="9">
        <f t="shared" si="102"/>
        <v>42029.164340277799</v>
      </c>
      <c r="T955" s="9">
        <f t="shared" si="103"/>
        <v>41999.164340277799</v>
      </c>
      <c r="U955" s="8">
        <f t="shared" si="104"/>
        <v>30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99"/>
        <v>43.406666666666666</v>
      </c>
      <c r="P956">
        <f t="shared" si="105"/>
        <v>89.191780821917803</v>
      </c>
      <c r="Q956" t="str">
        <f t="shared" si="100"/>
        <v>technology</v>
      </c>
      <c r="R956" t="str">
        <f t="shared" si="101"/>
        <v>wearables</v>
      </c>
      <c r="S956" s="9">
        <f t="shared" si="102"/>
        <v>42236.833784722199</v>
      </c>
      <c r="T956" s="9">
        <f t="shared" si="103"/>
        <v>42194.833784722199</v>
      </c>
      <c r="U956" s="8">
        <f t="shared" si="104"/>
        <v>42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99"/>
        <v>5.6613333333333333</v>
      </c>
      <c r="P957">
        <f t="shared" si="105"/>
        <v>182.6236559139785</v>
      </c>
      <c r="Q957" t="str">
        <f t="shared" si="100"/>
        <v>technology</v>
      </c>
      <c r="R957" t="str">
        <f t="shared" si="101"/>
        <v>wearables</v>
      </c>
      <c r="S957" s="9">
        <f t="shared" si="102"/>
        <v>42626.295138888898</v>
      </c>
      <c r="T957" s="9">
        <f t="shared" si="103"/>
        <v>42586.295138888898</v>
      </c>
      <c r="U957" s="8">
        <f t="shared" si="104"/>
        <v>40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99"/>
        <v>1.722</v>
      </c>
      <c r="P958">
        <f t="shared" si="105"/>
        <v>50.647058823529413</v>
      </c>
      <c r="Q958" t="str">
        <f t="shared" si="100"/>
        <v>technology</v>
      </c>
      <c r="R958" t="str">
        <f t="shared" si="101"/>
        <v>wearables</v>
      </c>
      <c r="S958" s="9">
        <f t="shared" si="102"/>
        <v>42120.8722106481</v>
      </c>
      <c r="T958" s="9">
        <f t="shared" si="103"/>
        <v>42060.913877314801</v>
      </c>
      <c r="U958" s="8">
        <f t="shared" si="104"/>
        <v>59.958333333299379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99"/>
        <v>1.9416666666666664</v>
      </c>
      <c r="P959">
        <f t="shared" si="105"/>
        <v>33.285714285714285</v>
      </c>
      <c r="Q959" t="str">
        <f t="shared" si="100"/>
        <v>technology</v>
      </c>
      <c r="R959" t="str">
        <f t="shared" si="101"/>
        <v>wearables</v>
      </c>
      <c r="S959" s="9">
        <f t="shared" si="102"/>
        <v>42691.594131944403</v>
      </c>
      <c r="T959" s="9">
        <f t="shared" si="103"/>
        <v>42660.552465277797</v>
      </c>
      <c r="U959" s="8">
        <f t="shared" si="104"/>
        <v>31.041666666606034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99"/>
        <v>11.328275684711327</v>
      </c>
      <c r="P960">
        <f t="shared" si="105"/>
        <v>51.823529411764703</v>
      </c>
      <c r="Q960" t="str">
        <f t="shared" si="100"/>
        <v>technology</v>
      </c>
      <c r="R960" t="str">
        <f t="shared" si="101"/>
        <v>wearables</v>
      </c>
      <c r="S960" s="9">
        <f t="shared" si="102"/>
        <v>42104.207638888904</v>
      </c>
      <c r="T960" s="9">
        <f t="shared" si="103"/>
        <v>42082.802812499998</v>
      </c>
      <c r="U960" s="8">
        <f t="shared" si="104"/>
        <v>21.404826388905349</v>
      </c>
    </row>
    <row r="961" spans="1:21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99"/>
        <v>38.86</v>
      </c>
      <c r="P961">
        <f t="shared" si="105"/>
        <v>113.62573099415205</v>
      </c>
      <c r="Q961" t="str">
        <f t="shared" si="100"/>
        <v>technology</v>
      </c>
      <c r="R961" t="str">
        <f t="shared" si="101"/>
        <v>wearables</v>
      </c>
      <c r="S961" s="9">
        <f t="shared" si="102"/>
        <v>42023.174363425896</v>
      </c>
      <c r="T961" s="9">
        <f t="shared" si="103"/>
        <v>41993.174363425896</v>
      </c>
      <c r="U961" s="8">
        <f t="shared" si="104"/>
        <v>30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99"/>
        <v>46.100628930817614</v>
      </c>
      <c r="P962">
        <f t="shared" si="105"/>
        <v>136.46276595744681</v>
      </c>
      <c r="Q962" t="str">
        <f t="shared" si="100"/>
        <v>technology</v>
      </c>
      <c r="R962" t="str">
        <f t="shared" si="101"/>
        <v>wearables</v>
      </c>
      <c r="S962" s="9">
        <f t="shared" si="102"/>
        <v>42808.5851273148</v>
      </c>
      <c r="T962" s="9">
        <f t="shared" si="103"/>
        <v>42766.626793981501</v>
      </c>
      <c r="U962" s="8">
        <f t="shared" si="104"/>
        <v>41.958333333299379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106">E963/D963*100</f>
        <v>42.188421052631583</v>
      </c>
      <c r="P963">
        <f t="shared" si="105"/>
        <v>364.35454545454547</v>
      </c>
      <c r="Q963" t="str">
        <f t="shared" ref="Q963:Q1026" si="107">LEFT(N963,_xlfn.NUMBERVALUE(FIND("/",N963)-1))</f>
        <v>technology</v>
      </c>
      <c r="R963" t="str">
        <f t="shared" ref="R963:R1026" si="108">RIGHT(N963,LEN(N963)-LEN(Q963)-1)</f>
        <v>wearables</v>
      </c>
      <c r="S963" s="9">
        <f t="shared" ref="S963:S1026" si="109">_xlfn.NUMBERVALUE((((I963/60)/60)/24)+DATE(1970,1,1))</f>
        <v>42786.791666666701</v>
      </c>
      <c r="T963" s="9">
        <f t="shared" ref="T963:T1026" si="110">_xlfn.NUMBERVALUE((((J963/60)/60)/24)+DATE(1970,1,1))</f>
        <v>42740.6936921296</v>
      </c>
      <c r="U963" s="8">
        <f t="shared" ref="U963:U1026" si="111">S963-T963</f>
        <v>46.097974537100527</v>
      </c>
    </row>
    <row r="964" spans="1:21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106"/>
        <v>28.48</v>
      </c>
      <c r="P964">
        <f t="shared" si="105"/>
        <v>19.243243243243242</v>
      </c>
      <c r="Q964" t="str">
        <f t="shared" si="107"/>
        <v>technology</v>
      </c>
      <c r="R964" t="str">
        <f t="shared" si="108"/>
        <v>wearables</v>
      </c>
      <c r="S964" s="9">
        <f t="shared" si="109"/>
        <v>42411.7124189815</v>
      </c>
      <c r="T964" s="9">
        <f t="shared" si="110"/>
        <v>42373.7124189815</v>
      </c>
      <c r="U964" s="8">
        <f t="shared" si="111"/>
        <v>38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106"/>
        <v>1.077142857142857</v>
      </c>
      <c r="P965">
        <f t="shared" si="105"/>
        <v>41.888888888888886</v>
      </c>
      <c r="Q965" t="str">
        <f t="shared" si="107"/>
        <v>technology</v>
      </c>
      <c r="R965" t="str">
        <f t="shared" si="108"/>
        <v>wearables</v>
      </c>
      <c r="S965" s="9">
        <f t="shared" si="109"/>
        <v>42660.635636574101</v>
      </c>
      <c r="T965" s="9">
        <f t="shared" si="110"/>
        <v>42625.635636574101</v>
      </c>
      <c r="U965" s="8">
        <f t="shared" si="111"/>
        <v>35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106"/>
        <v>0.79909090909090907</v>
      </c>
      <c r="P966">
        <f t="shared" si="105"/>
        <v>30.310344827586206</v>
      </c>
      <c r="Q966" t="str">
        <f t="shared" si="107"/>
        <v>technology</v>
      </c>
      <c r="R966" t="str">
        <f t="shared" si="108"/>
        <v>wearables</v>
      </c>
      <c r="S966" s="9">
        <f t="shared" si="109"/>
        <v>42248.628692129598</v>
      </c>
      <c r="T966" s="9">
        <f t="shared" si="110"/>
        <v>42208.628692129598</v>
      </c>
      <c r="U966" s="8">
        <f t="shared" si="111"/>
        <v>40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106"/>
        <v>1.1919999999999999</v>
      </c>
      <c r="P967">
        <f t="shared" si="105"/>
        <v>49.666666666666664</v>
      </c>
      <c r="Q967" t="str">
        <f t="shared" si="107"/>
        <v>technology</v>
      </c>
      <c r="R967" t="str">
        <f t="shared" si="108"/>
        <v>wearables</v>
      </c>
      <c r="S967" s="9">
        <f t="shared" si="109"/>
        <v>42669.165972222203</v>
      </c>
      <c r="T967" s="9">
        <f t="shared" si="110"/>
        <v>42637.016736111102</v>
      </c>
      <c r="U967" s="8">
        <f t="shared" si="111"/>
        <v>32.149236111101345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106"/>
        <v>14.799999999999999</v>
      </c>
      <c r="P968">
        <f t="shared" si="105"/>
        <v>59.2</v>
      </c>
      <c r="Q968" t="str">
        <f t="shared" si="107"/>
        <v>technology</v>
      </c>
      <c r="R968" t="str">
        <f t="shared" si="108"/>
        <v>wearables</v>
      </c>
      <c r="S968" s="9">
        <f t="shared" si="109"/>
        <v>42649.635787036997</v>
      </c>
      <c r="T968" s="9">
        <f t="shared" si="110"/>
        <v>42619.635787036997</v>
      </c>
      <c r="U968" s="8">
        <f t="shared" si="111"/>
        <v>30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106"/>
        <v>17.810000000000002</v>
      </c>
      <c r="P969">
        <f t="shared" si="105"/>
        <v>43.97530864197531</v>
      </c>
      <c r="Q969" t="str">
        <f t="shared" si="107"/>
        <v>technology</v>
      </c>
      <c r="R969" t="str">
        <f t="shared" si="108"/>
        <v>wearables</v>
      </c>
      <c r="S969" s="9">
        <f t="shared" si="109"/>
        <v>42482.212662037004</v>
      </c>
      <c r="T969" s="9">
        <f t="shared" si="110"/>
        <v>42422.254328703697</v>
      </c>
      <c r="U969" s="8">
        <f t="shared" si="111"/>
        <v>59.958333333306655</v>
      </c>
    </row>
    <row r="970" spans="1:21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106"/>
        <v>1.325</v>
      </c>
      <c r="P970">
        <f t="shared" si="105"/>
        <v>26.5</v>
      </c>
      <c r="Q970" t="str">
        <f t="shared" si="107"/>
        <v>technology</v>
      </c>
      <c r="R970" t="str">
        <f t="shared" si="108"/>
        <v>wearables</v>
      </c>
      <c r="S970" s="9">
        <f t="shared" si="109"/>
        <v>41866.847615740699</v>
      </c>
      <c r="T970" s="9">
        <f t="shared" si="110"/>
        <v>41836.847615740699</v>
      </c>
      <c r="U970" s="8">
        <f t="shared" si="111"/>
        <v>30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106"/>
        <v>46.666666666666664</v>
      </c>
      <c r="P971">
        <f t="shared" si="105"/>
        <v>1272.7272727272727</v>
      </c>
      <c r="Q971" t="str">
        <f t="shared" si="107"/>
        <v>technology</v>
      </c>
      <c r="R971" t="str">
        <f t="shared" si="108"/>
        <v>wearables</v>
      </c>
      <c r="S971" s="9">
        <f t="shared" si="109"/>
        <v>42775.303321759297</v>
      </c>
      <c r="T971" s="9">
        <f t="shared" si="110"/>
        <v>42742.303321759297</v>
      </c>
      <c r="U971" s="8">
        <f t="shared" si="111"/>
        <v>33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106"/>
        <v>45.92</v>
      </c>
      <c r="P972">
        <f t="shared" si="105"/>
        <v>164</v>
      </c>
      <c r="Q972" t="str">
        <f t="shared" si="107"/>
        <v>technology</v>
      </c>
      <c r="R972" t="str">
        <f t="shared" si="108"/>
        <v>wearables</v>
      </c>
      <c r="S972" s="9">
        <f t="shared" si="109"/>
        <v>42758.207638888904</v>
      </c>
      <c r="T972" s="9">
        <f t="shared" si="110"/>
        <v>42721.220520833303</v>
      </c>
      <c r="U972" s="8">
        <f t="shared" si="111"/>
        <v>36.987118055600149</v>
      </c>
    </row>
    <row r="973" spans="1:21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106"/>
        <v>0.22599999999999998</v>
      </c>
      <c r="P973">
        <f t="shared" si="105"/>
        <v>45.2</v>
      </c>
      <c r="Q973" t="str">
        <f t="shared" si="107"/>
        <v>technology</v>
      </c>
      <c r="R973" t="str">
        <f t="shared" si="108"/>
        <v>wearables</v>
      </c>
      <c r="S973" s="9">
        <f t="shared" si="109"/>
        <v>42156.709027777797</v>
      </c>
      <c r="T973" s="9">
        <f t="shared" si="110"/>
        <v>42111.709027777797</v>
      </c>
      <c r="U973" s="8">
        <f t="shared" si="111"/>
        <v>45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106"/>
        <v>34.625</v>
      </c>
      <c r="P974">
        <f t="shared" si="105"/>
        <v>153.88888888888889</v>
      </c>
      <c r="Q974" t="str">
        <f t="shared" si="107"/>
        <v>technology</v>
      </c>
      <c r="R974" t="str">
        <f t="shared" si="108"/>
        <v>wearables</v>
      </c>
      <c r="S974" s="9">
        <f t="shared" si="109"/>
        <v>41886.290972222203</v>
      </c>
      <c r="T974" s="9">
        <f t="shared" si="110"/>
        <v>41856.865717592598</v>
      </c>
      <c r="U974" s="8">
        <f t="shared" si="111"/>
        <v>29.425254629604751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106"/>
        <v>2.0549999999999997</v>
      </c>
      <c r="P975">
        <f t="shared" si="105"/>
        <v>51.375</v>
      </c>
      <c r="Q975" t="str">
        <f t="shared" si="107"/>
        <v>technology</v>
      </c>
      <c r="R975" t="str">
        <f t="shared" si="108"/>
        <v>wearables</v>
      </c>
      <c r="S975" s="9">
        <f t="shared" si="109"/>
        <v>42317.056631944397</v>
      </c>
      <c r="T975" s="9">
        <f t="shared" si="110"/>
        <v>42257.014965277798</v>
      </c>
      <c r="U975" s="8">
        <f t="shared" si="111"/>
        <v>60.041666666598758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106"/>
        <v>0.55999999999999994</v>
      </c>
      <c r="P976">
        <f t="shared" si="105"/>
        <v>93.333333333333329</v>
      </c>
      <c r="Q976" t="str">
        <f t="shared" si="107"/>
        <v>technology</v>
      </c>
      <c r="R976" t="str">
        <f t="shared" si="108"/>
        <v>wearables</v>
      </c>
      <c r="S976" s="9">
        <f t="shared" si="109"/>
        <v>42454.707824074103</v>
      </c>
      <c r="T976" s="9">
        <f t="shared" si="110"/>
        <v>42424.749490740702</v>
      </c>
      <c r="U976" s="8">
        <f t="shared" si="111"/>
        <v>29.958333333401242</v>
      </c>
    </row>
    <row r="977" spans="1:21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106"/>
        <v>2.6069999999999998</v>
      </c>
      <c r="P977">
        <f t="shared" si="105"/>
        <v>108.625</v>
      </c>
      <c r="Q977" t="str">
        <f t="shared" si="107"/>
        <v>technology</v>
      </c>
      <c r="R977" t="str">
        <f t="shared" si="108"/>
        <v>wearables</v>
      </c>
      <c r="S977" s="9">
        <f t="shared" si="109"/>
        <v>42549.696585648097</v>
      </c>
      <c r="T977" s="9">
        <f t="shared" si="110"/>
        <v>42489.696585648097</v>
      </c>
      <c r="U977" s="8">
        <f t="shared" si="111"/>
        <v>60</v>
      </c>
    </row>
    <row r="978" spans="1:21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106"/>
        <v>1.9259999999999999</v>
      </c>
      <c r="P978">
        <f t="shared" si="105"/>
        <v>160.5</v>
      </c>
      <c r="Q978" t="str">
        <f t="shared" si="107"/>
        <v>technology</v>
      </c>
      <c r="R978" t="str">
        <f t="shared" si="108"/>
        <v>wearables</v>
      </c>
      <c r="S978" s="9">
        <f t="shared" si="109"/>
        <v>42230.058993055602</v>
      </c>
      <c r="T978" s="9">
        <f t="shared" si="110"/>
        <v>42185.058993055602</v>
      </c>
      <c r="U978" s="8">
        <f t="shared" si="111"/>
        <v>45</v>
      </c>
    </row>
    <row r="979" spans="1:21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106"/>
        <v>33.666666666666664</v>
      </c>
      <c r="P979">
        <f t="shared" si="105"/>
        <v>75.75</v>
      </c>
      <c r="Q979" t="str">
        <f t="shared" si="107"/>
        <v>technology</v>
      </c>
      <c r="R979" t="str">
        <f t="shared" si="108"/>
        <v>wearables</v>
      </c>
      <c r="S979" s="9">
        <f t="shared" si="109"/>
        <v>42421.942094907397</v>
      </c>
      <c r="T979" s="9">
        <f t="shared" si="110"/>
        <v>42391.942094907397</v>
      </c>
      <c r="U979" s="8">
        <f t="shared" si="111"/>
        <v>30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106"/>
        <v>56.263267182990241</v>
      </c>
      <c r="P980">
        <f t="shared" si="105"/>
        <v>790.83739837398377</v>
      </c>
      <c r="Q980" t="str">
        <f t="shared" si="107"/>
        <v>technology</v>
      </c>
      <c r="R980" t="str">
        <f t="shared" si="108"/>
        <v>wearables</v>
      </c>
      <c r="S980" s="9">
        <f t="shared" si="109"/>
        <v>42425.309039351901</v>
      </c>
      <c r="T980" s="9">
        <f t="shared" si="110"/>
        <v>42395.309039351901</v>
      </c>
      <c r="U980" s="8">
        <f t="shared" si="111"/>
        <v>30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106"/>
        <v>82.817599999999999</v>
      </c>
      <c r="P981">
        <f t="shared" si="105"/>
        <v>301.93916666666667</v>
      </c>
      <c r="Q981" t="str">
        <f t="shared" si="107"/>
        <v>technology</v>
      </c>
      <c r="R981" t="str">
        <f t="shared" si="108"/>
        <v>wearables</v>
      </c>
      <c r="S981" s="9">
        <f t="shared" si="109"/>
        <v>42541.790972222203</v>
      </c>
      <c r="T981" s="9">
        <f t="shared" si="110"/>
        <v>42506.416990740698</v>
      </c>
      <c r="U981" s="8">
        <f t="shared" si="111"/>
        <v>35.373981481505325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106"/>
        <v>14.860000000000001</v>
      </c>
      <c r="P982">
        <f t="shared" si="105"/>
        <v>47.935483870967744</v>
      </c>
      <c r="Q982" t="str">
        <f t="shared" si="107"/>
        <v>technology</v>
      </c>
      <c r="R982" t="str">
        <f t="shared" si="108"/>
        <v>wearables</v>
      </c>
      <c r="S982" s="9">
        <f t="shared" si="109"/>
        <v>41973.9458564815</v>
      </c>
      <c r="T982" s="9">
        <f t="shared" si="110"/>
        <v>41928.904189814799</v>
      </c>
      <c r="U982" s="8">
        <f t="shared" si="111"/>
        <v>45.041666666700621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106"/>
        <v>1.2375123751237513E-2</v>
      </c>
      <c r="P983">
        <f t="shared" si="105"/>
        <v>2.75</v>
      </c>
      <c r="Q983" t="str">
        <f t="shared" si="107"/>
        <v>technology</v>
      </c>
      <c r="R983" t="str">
        <f t="shared" si="108"/>
        <v>wearables</v>
      </c>
      <c r="S983" s="9">
        <f t="shared" si="109"/>
        <v>41860.947013888901</v>
      </c>
      <c r="T983" s="9">
        <f t="shared" si="110"/>
        <v>41830.947013888901</v>
      </c>
      <c r="U983" s="8">
        <f t="shared" si="111"/>
        <v>30</v>
      </c>
    </row>
    <row r="984" spans="1:21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106"/>
        <v>1.7142857142857144E-2</v>
      </c>
      <c r="P984">
        <f t="shared" si="105"/>
        <v>1</v>
      </c>
      <c r="Q984" t="str">
        <f t="shared" si="107"/>
        <v>technology</v>
      </c>
      <c r="R984" t="str">
        <f t="shared" si="108"/>
        <v>wearables</v>
      </c>
      <c r="S984" s="9">
        <f t="shared" si="109"/>
        <v>42645.753310185202</v>
      </c>
      <c r="T984" s="9">
        <f t="shared" si="110"/>
        <v>42615.753310185202</v>
      </c>
      <c r="U984" s="8">
        <f t="shared" si="111"/>
        <v>30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106"/>
        <v>29.506136117214709</v>
      </c>
      <c r="P985">
        <f t="shared" si="105"/>
        <v>171.79329608938548</v>
      </c>
      <c r="Q985" t="str">
        <f t="shared" si="107"/>
        <v>technology</v>
      </c>
      <c r="R985" t="str">
        <f t="shared" si="108"/>
        <v>wearables</v>
      </c>
      <c r="S985" s="9">
        <f t="shared" si="109"/>
        <v>42605.870833333298</v>
      </c>
      <c r="T985" s="9">
        <f t="shared" si="110"/>
        <v>42574.667650463001</v>
      </c>
      <c r="U985" s="8">
        <f t="shared" si="111"/>
        <v>31.203182870296587</v>
      </c>
    </row>
    <row r="986" spans="1:21" ht="7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106"/>
        <v>1.06</v>
      </c>
      <c r="P986">
        <f t="shared" si="105"/>
        <v>35.333333333333336</v>
      </c>
      <c r="Q986" t="str">
        <f t="shared" si="107"/>
        <v>technology</v>
      </c>
      <c r="R986" t="str">
        <f t="shared" si="108"/>
        <v>wearables</v>
      </c>
      <c r="S986" s="9">
        <f t="shared" si="109"/>
        <v>42091.074166666702</v>
      </c>
      <c r="T986" s="9">
        <f t="shared" si="110"/>
        <v>42061.115833333301</v>
      </c>
      <c r="U986" s="8">
        <f t="shared" si="111"/>
        <v>29.958333333401242</v>
      </c>
    </row>
    <row r="987" spans="1:21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106"/>
        <v>6.293333333333333</v>
      </c>
      <c r="P987">
        <f t="shared" si="105"/>
        <v>82.086956521739125</v>
      </c>
      <c r="Q987" t="str">
        <f t="shared" si="107"/>
        <v>technology</v>
      </c>
      <c r="R987" t="str">
        <f t="shared" si="108"/>
        <v>wearables</v>
      </c>
      <c r="S987" s="9">
        <f t="shared" si="109"/>
        <v>42369.958333333299</v>
      </c>
      <c r="T987" s="9">
        <f t="shared" si="110"/>
        <v>42339.967708333301</v>
      </c>
      <c r="U987" s="8">
        <f t="shared" si="111"/>
        <v>29.990624999998545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106"/>
        <v>12.75</v>
      </c>
      <c r="P988">
        <f t="shared" si="105"/>
        <v>110.8695652173913</v>
      </c>
      <c r="Q988" t="str">
        <f t="shared" si="107"/>
        <v>technology</v>
      </c>
      <c r="R988" t="str">
        <f t="shared" si="108"/>
        <v>wearables</v>
      </c>
      <c r="S988" s="9">
        <f t="shared" si="109"/>
        <v>42379</v>
      </c>
      <c r="T988" s="9">
        <f t="shared" si="110"/>
        <v>42324.767361111102</v>
      </c>
      <c r="U988" s="8">
        <f t="shared" si="111"/>
        <v>54.232638888897782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106"/>
        <v>13.22</v>
      </c>
      <c r="P989">
        <f t="shared" si="105"/>
        <v>161.21951219512195</v>
      </c>
      <c r="Q989" t="str">
        <f t="shared" si="107"/>
        <v>technology</v>
      </c>
      <c r="R989" t="str">
        <f t="shared" si="108"/>
        <v>wearables</v>
      </c>
      <c r="S989" s="9">
        <f t="shared" si="109"/>
        <v>41813.294560185197</v>
      </c>
      <c r="T989" s="9">
        <f t="shared" si="110"/>
        <v>41773.294560185197</v>
      </c>
      <c r="U989" s="8">
        <f t="shared" si="111"/>
        <v>40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106"/>
        <v>0</v>
      </c>
      <c r="P990">
        <f t="shared" si="105"/>
        <v>0</v>
      </c>
      <c r="Q990" t="str">
        <f t="shared" si="107"/>
        <v>technology</v>
      </c>
      <c r="R990" t="str">
        <f t="shared" si="108"/>
        <v>wearables</v>
      </c>
      <c r="S990" s="9">
        <f t="shared" si="109"/>
        <v>42644.356770833299</v>
      </c>
      <c r="T990" s="9">
        <f t="shared" si="110"/>
        <v>42614.356770833299</v>
      </c>
      <c r="U990" s="8">
        <f t="shared" si="111"/>
        <v>30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106"/>
        <v>16.77</v>
      </c>
      <c r="P991">
        <f t="shared" si="105"/>
        <v>52.40625</v>
      </c>
      <c r="Q991" t="str">
        <f t="shared" si="107"/>
        <v>technology</v>
      </c>
      <c r="R991" t="str">
        <f t="shared" si="108"/>
        <v>wearables</v>
      </c>
      <c r="S991" s="9">
        <f t="shared" si="109"/>
        <v>42641.933969907397</v>
      </c>
      <c r="T991" s="9">
        <f t="shared" si="110"/>
        <v>42611.933969907397</v>
      </c>
      <c r="U991" s="8">
        <f t="shared" si="111"/>
        <v>30</v>
      </c>
    </row>
    <row r="992" spans="1:21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106"/>
        <v>0.104</v>
      </c>
      <c r="P992">
        <f t="shared" si="105"/>
        <v>13</v>
      </c>
      <c r="Q992" t="str">
        <f t="shared" si="107"/>
        <v>technology</v>
      </c>
      <c r="R992" t="str">
        <f t="shared" si="108"/>
        <v>wearables</v>
      </c>
      <c r="S992" s="9">
        <f t="shared" si="109"/>
        <v>41885.7843055556</v>
      </c>
      <c r="T992" s="9">
        <f t="shared" si="110"/>
        <v>41855.7843055556</v>
      </c>
      <c r="U992" s="8">
        <f t="shared" si="111"/>
        <v>30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106"/>
        <v>4.24</v>
      </c>
      <c r="P993">
        <f t="shared" si="105"/>
        <v>30.285714285714285</v>
      </c>
      <c r="Q993" t="str">
        <f t="shared" si="107"/>
        <v>technology</v>
      </c>
      <c r="R993" t="str">
        <f t="shared" si="108"/>
        <v>wearables</v>
      </c>
      <c r="S993" s="9">
        <f t="shared" si="109"/>
        <v>42563.785416666702</v>
      </c>
      <c r="T993" s="9">
        <f t="shared" si="110"/>
        <v>42538.756805555597</v>
      </c>
      <c r="U993" s="8">
        <f t="shared" si="111"/>
        <v>25.02861111110542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106"/>
        <v>0.46699999999999997</v>
      </c>
      <c r="P994">
        <f t="shared" ref="P994:P1057" si="112">IF(L994=0, 0,E994/L994)</f>
        <v>116.75</v>
      </c>
      <c r="Q994" t="str">
        <f t="shared" si="107"/>
        <v>technology</v>
      </c>
      <c r="R994" t="str">
        <f t="shared" si="108"/>
        <v>wearables</v>
      </c>
      <c r="S994" s="9">
        <f t="shared" si="109"/>
        <v>42497.883321759298</v>
      </c>
      <c r="T994" s="9">
        <f t="shared" si="110"/>
        <v>42437.924988425897</v>
      </c>
      <c r="U994" s="8">
        <f t="shared" si="111"/>
        <v>59.958333333401242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106"/>
        <v>25.087142857142858</v>
      </c>
      <c r="P995">
        <f t="shared" si="112"/>
        <v>89.59693877551021</v>
      </c>
      <c r="Q995" t="str">
        <f t="shared" si="107"/>
        <v>technology</v>
      </c>
      <c r="R995" t="str">
        <f t="shared" si="108"/>
        <v>wearables</v>
      </c>
      <c r="S995" s="9">
        <f t="shared" si="109"/>
        <v>42686.208333333299</v>
      </c>
      <c r="T995" s="9">
        <f t="shared" si="110"/>
        <v>42652.964907407397</v>
      </c>
      <c r="U995" s="8">
        <f t="shared" si="111"/>
        <v>33.243425925902557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106"/>
        <v>2.3345000000000002</v>
      </c>
      <c r="P996">
        <f t="shared" si="112"/>
        <v>424.45454545454544</v>
      </c>
      <c r="Q996" t="str">
        <f t="shared" si="107"/>
        <v>technology</v>
      </c>
      <c r="R996" t="str">
        <f t="shared" si="108"/>
        <v>wearables</v>
      </c>
      <c r="S996" s="9">
        <f t="shared" si="109"/>
        <v>41973.957638888904</v>
      </c>
      <c r="T996" s="9">
        <f t="shared" si="110"/>
        <v>41921.263078703698</v>
      </c>
      <c r="U996" s="8">
        <f t="shared" si="111"/>
        <v>52.694560185205773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106"/>
        <v>7.26</v>
      </c>
      <c r="P997">
        <f t="shared" si="112"/>
        <v>80.666666666666671</v>
      </c>
      <c r="Q997" t="str">
        <f t="shared" si="107"/>
        <v>technology</v>
      </c>
      <c r="R997" t="str">
        <f t="shared" si="108"/>
        <v>wearables</v>
      </c>
      <c r="S997" s="9">
        <f t="shared" si="109"/>
        <v>41972.666666666701</v>
      </c>
      <c r="T997" s="9">
        <f t="shared" si="110"/>
        <v>41947.940740740698</v>
      </c>
      <c r="U997" s="8">
        <f t="shared" si="111"/>
        <v>24.725925926002674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106"/>
        <v>1.625</v>
      </c>
      <c r="P998">
        <f t="shared" si="112"/>
        <v>13</v>
      </c>
      <c r="Q998" t="str">
        <f t="shared" si="107"/>
        <v>technology</v>
      </c>
      <c r="R998" t="str">
        <f t="shared" si="108"/>
        <v>wearables</v>
      </c>
      <c r="S998" s="9">
        <f t="shared" si="109"/>
        <v>41847.643750000003</v>
      </c>
      <c r="T998" s="9">
        <f t="shared" si="110"/>
        <v>41817.866435185198</v>
      </c>
      <c r="U998" s="8">
        <f t="shared" si="111"/>
        <v>29.777314814804413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106"/>
        <v>1.3</v>
      </c>
      <c r="P999">
        <f t="shared" si="112"/>
        <v>8.125</v>
      </c>
      <c r="Q999" t="str">
        <f t="shared" si="107"/>
        <v>technology</v>
      </c>
      <c r="R999" t="str">
        <f t="shared" si="108"/>
        <v>wearables</v>
      </c>
      <c r="S999" s="9">
        <f t="shared" si="109"/>
        <v>41971.144641203697</v>
      </c>
      <c r="T999" s="9">
        <f t="shared" si="110"/>
        <v>41941.102974537003</v>
      </c>
      <c r="U999" s="8">
        <f t="shared" si="111"/>
        <v>30.041666666693345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106"/>
        <v>58.558333333333337</v>
      </c>
      <c r="P1000">
        <f t="shared" si="112"/>
        <v>153.42794759825327</v>
      </c>
      <c r="Q1000" t="str">
        <f t="shared" si="107"/>
        <v>technology</v>
      </c>
      <c r="R1000" t="str">
        <f t="shared" si="108"/>
        <v>wearables</v>
      </c>
      <c r="S1000" s="9">
        <f t="shared" si="109"/>
        <v>42327.210659722201</v>
      </c>
      <c r="T1000" s="9">
        <f t="shared" si="110"/>
        <v>42282.168993055602</v>
      </c>
      <c r="U1000" s="8">
        <f t="shared" si="111"/>
        <v>45.041666666598758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106"/>
        <v>7.7886666666666677</v>
      </c>
      <c r="P1001">
        <f t="shared" si="112"/>
        <v>292.07499999999999</v>
      </c>
      <c r="Q1001" t="str">
        <f t="shared" si="107"/>
        <v>technology</v>
      </c>
      <c r="R1001" t="str">
        <f t="shared" si="108"/>
        <v>wearables</v>
      </c>
      <c r="S1001" s="9">
        <f t="shared" si="109"/>
        <v>41956.3347222222</v>
      </c>
      <c r="T1001" s="9">
        <f t="shared" si="110"/>
        <v>41926.299652777801</v>
      </c>
      <c r="U1001" s="8">
        <f t="shared" si="111"/>
        <v>30.035069444398687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106"/>
        <v>2.2157147647256061</v>
      </c>
      <c r="P1002">
        <f t="shared" si="112"/>
        <v>3304</v>
      </c>
      <c r="Q1002" t="str">
        <f t="shared" si="107"/>
        <v>technology</v>
      </c>
      <c r="R1002" t="str">
        <f t="shared" si="108"/>
        <v>wearables</v>
      </c>
      <c r="S1002" s="9">
        <f t="shared" si="109"/>
        <v>42809.0180555556</v>
      </c>
      <c r="T1002" s="9">
        <f t="shared" si="110"/>
        <v>42749.059722222199</v>
      </c>
      <c r="U1002" s="8">
        <f t="shared" si="111"/>
        <v>59.958333333401242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106"/>
        <v>104</v>
      </c>
      <c r="P1003">
        <f t="shared" si="112"/>
        <v>1300</v>
      </c>
      <c r="Q1003" t="str">
        <f t="shared" si="107"/>
        <v>technology</v>
      </c>
      <c r="R1003" t="str">
        <f t="shared" si="108"/>
        <v>wearables</v>
      </c>
      <c r="S1003" s="9">
        <f t="shared" si="109"/>
        <v>42765.7200578704</v>
      </c>
      <c r="T1003" s="9">
        <f t="shared" si="110"/>
        <v>42720.7200578704</v>
      </c>
      <c r="U1003" s="8">
        <f t="shared" si="111"/>
        <v>45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106"/>
        <v>29.6029602960296</v>
      </c>
      <c r="P1004">
        <f t="shared" si="112"/>
        <v>134.54545454545453</v>
      </c>
      <c r="Q1004" t="str">
        <f t="shared" si="107"/>
        <v>technology</v>
      </c>
      <c r="R1004" t="str">
        <f t="shared" si="108"/>
        <v>wearables</v>
      </c>
      <c r="S1004" s="9">
        <f t="shared" si="109"/>
        <v>42355.249305555597</v>
      </c>
      <c r="T1004" s="9">
        <f t="shared" si="110"/>
        <v>42325.684189814798</v>
      </c>
      <c r="U1004" s="8">
        <f t="shared" si="111"/>
        <v>29.565115740799229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106"/>
        <v>16.055</v>
      </c>
      <c r="P1005">
        <f t="shared" si="112"/>
        <v>214.06666666666666</v>
      </c>
      <c r="Q1005" t="str">
        <f t="shared" si="107"/>
        <v>technology</v>
      </c>
      <c r="R1005" t="str">
        <f t="shared" si="108"/>
        <v>wearables</v>
      </c>
      <c r="S1005" s="9">
        <f t="shared" si="109"/>
        <v>42810.667372685202</v>
      </c>
      <c r="T1005" s="9">
        <f t="shared" si="110"/>
        <v>42780.709039351903</v>
      </c>
      <c r="U1005" s="8">
        <f t="shared" si="111"/>
        <v>29.958333333299379</v>
      </c>
    </row>
    <row r="1006" spans="1:21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106"/>
        <v>82.207999999999998</v>
      </c>
      <c r="P1006">
        <f t="shared" si="112"/>
        <v>216.33684210526314</v>
      </c>
      <c r="Q1006" t="str">
        <f t="shared" si="107"/>
        <v>technology</v>
      </c>
      <c r="R1006" t="str">
        <f t="shared" si="108"/>
        <v>wearables</v>
      </c>
      <c r="S1006" s="9">
        <f t="shared" si="109"/>
        <v>42418.7086458333</v>
      </c>
      <c r="T1006" s="9">
        <f t="shared" si="110"/>
        <v>42388.7086458333</v>
      </c>
      <c r="U1006" s="8">
        <f t="shared" si="111"/>
        <v>30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106"/>
        <v>75.051000000000002</v>
      </c>
      <c r="P1007">
        <f t="shared" si="112"/>
        <v>932.31055900621118</v>
      </c>
      <c r="Q1007" t="str">
        <f t="shared" si="107"/>
        <v>technology</v>
      </c>
      <c r="R1007" t="str">
        <f t="shared" si="108"/>
        <v>wearables</v>
      </c>
      <c r="S1007" s="9">
        <f t="shared" si="109"/>
        <v>42307.624803240702</v>
      </c>
      <c r="T1007" s="9">
        <f t="shared" si="110"/>
        <v>42276.624803240702</v>
      </c>
      <c r="U1007" s="8">
        <f t="shared" si="111"/>
        <v>31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106"/>
        <v>5.8500000000000005</v>
      </c>
      <c r="P1008">
        <f t="shared" si="112"/>
        <v>29.25</v>
      </c>
      <c r="Q1008" t="str">
        <f t="shared" si="107"/>
        <v>technology</v>
      </c>
      <c r="R1008" t="str">
        <f t="shared" si="108"/>
        <v>wearables</v>
      </c>
      <c r="S1008" s="9">
        <f t="shared" si="109"/>
        <v>41985.2993055556</v>
      </c>
      <c r="T1008" s="9">
        <f t="shared" si="110"/>
        <v>41977.0401851852</v>
      </c>
      <c r="U1008" s="8">
        <f t="shared" si="111"/>
        <v>8.2591203703996143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106"/>
        <v>44.32</v>
      </c>
      <c r="P1009">
        <f t="shared" si="112"/>
        <v>174.94736842105263</v>
      </c>
      <c r="Q1009" t="str">
        <f t="shared" si="107"/>
        <v>technology</v>
      </c>
      <c r="R1009" t="str">
        <f t="shared" si="108"/>
        <v>wearables</v>
      </c>
      <c r="S1009" s="9">
        <f t="shared" si="109"/>
        <v>42718.6252662037</v>
      </c>
      <c r="T1009" s="9">
        <f t="shared" si="110"/>
        <v>42676.583599537</v>
      </c>
      <c r="U1009" s="8">
        <f t="shared" si="111"/>
        <v>42.041666666700621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106"/>
        <v>0.26737967914438499</v>
      </c>
      <c r="P1010">
        <f t="shared" si="112"/>
        <v>250</v>
      </c>
      <c r="Q1010" t="str">
        <f t="shared" si="107"/>
        <v>technology</v>
      </c>
      <c r="R1010" t="str">
        <f t="shared" si="108"/>
        <v>wearables</v>
      </c>
      <c r="S1010" s="9">
        <f t="shared" si="109"/>
        <v>42732.809201388904</v>
      </c>
      <c r="T1010" s="9">
        <f t="shared" si="110"/>
        <v>42702.809201388904</v>
      </c>
      <c r="U1010" s="8">
        <f t="shared" si="111"/>
        <v>30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106"/>
        <v>13.13</v>
      </c>
      <c r="P1011">
        <f t="shared" si="112"/>
        <v>65</v>
      </c>
      <c r="Q1011" t="str">
        <f t="shared" si="107"/>
        <v>technology</v>
      </c>
      <c r="R1011" t="str">
        <f t="shared" si="108"/>
        <v>wearables</v>
      </c>
      <c r="S1011" s="9">
        <f t="shared" si="109"/>
        <v>42540.604699074102</v>
      </c>
      <c r="T1011" s="9">
        <f t="shared" si="110"/>
        <v>42510.604699074102</v>
      </c>
      <c r="U1011" s="8">
        <f t="shared" si="111"/>
        <v>30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106"/>
        <v>0.19088937093275488</v>
      </c>
      <c r="P1012">
        <f t="shared" si="112"/>
        <v>55</v>
      </c>
      <c r="Q1012" t="str">
        <f t="shared" si="107"/>
        <v>technology</v>
      </c>
      <c r="R1012" t="str">
        <f t="shared" si="108"/>
        <v>wearables</v>
      </c>
      <c r="S1012" s="9">
        <f t="shared" si="109"/>
        <v>42618.124305555597</v>
      </c>
      <c r="T1012" s="9">
        <f t="shared" si="110"/>
        <v>42561.829421296301</v>
      </c>
      <c r="U1012" s="8">
        <f t="shared" si="111"/>
        <v>56.294884259295941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106"/>
        <v>0.375</v>
      </c>
      <c r="P1013">
        <f t="shared" si="112"/>
        <v>75</v>
      </c>
      <c r="Q1013" t="str">
        <f t="shared" si="107"/>
        <v>technology</v>
      </c>
      <c r="R1013" t="str">
        <f t="shared" si="108"/>
        <v>wearables</v>
      </c>
      <c r="S1013" s="9">
        <f t="shared" si="109"/>
        <v>41991.898090277798</v>
      </c>
      <c r="T1013" s="9">
        <f t="shared" si="110"/>
        <v>41946.898090277798</v>
      </c>
      <c r="U1013" s="8">
        <f t="shared" si="111"/>
        <v>45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106"/>
        <v>21535.021000000001</v>
      </c>
      <c r="P1014">
        <f t="shared" si="112"/>
        <v>1389.3561935483872</v>
      </c>
      <c r="Q1014" t="str">
        <f t="shared" si="107"/>
        <v>technology</v>
      </c>
      <c r="R1014" t="str">
        <f t="shared" si="108"/>
        <v>wearables</v>
      </c>
      <c r="S1014" s="9">
        <f t="shared" si="109"/>
        <v>42759.440416666701</v>
      </c>
      <c r="T1014" s="9">
        <f t="shared" si="110"/>
        <v>42714.440416666701</v>
      </c>
      <c r="U1014" s="8">
        <f t="shared" si="111"/>
        <v>45</v>
      </c>
    </row>
    <row r="1015" spans="1:21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106"/>
        <v>34.527999999999999</v>
      </c>
      <c r="P1015">
        <f t="shared" si="112"/>
        <v>95.911111111111111</v>
      </c>
      <c r="Q1015" t="str">
        <f t="shared" si="107"/>
        <v>technology</v>
      </c>
      <c r="R1015" t="str">
        <f t="shared" si="108"/>
        <v>wearables</v>
      </c>
      <c r="S1015" s="9">
        <f t="shared" si="109"/>
        <v>42367.833333333299</v>
      </c>
      <c r="T1015" s="9">
        <f t="shared" si="110"/>
        <v>42339.833981481497</v>
      </c>
      <c r="U1015" s="8">
        <f t="shared" si="111"/>
        <v>27.999351851802203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106"/>
        <v>30.599999999999998</v>
      </c>
      <c r="P1016">
        <f t="shared" si="112"/>
        <v>191.25</v>
      </c>
      <c r="Q1016" t="str">
        <f t="shared" si="107"/>
        <v>technology</v>
      </c>
      <c r="R1016" t="str">
        <f t="shared" si="108"/>
        <v>wearables</v>
      </c>
      <c r="S1016" s="9">
        <f t="shared" si="109"/>
        <v>42005.002488425896</v>
      </c>
      <c r="T1016" s="9">
        <f t="shared" si="110"/>
        <v>41955.002488425896</v>
      </c>
      <c r="U1016" s="8">
        <f t="shared" si="111"/>
        <v>50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106"/>
        <v>2.666666666666667</v>
      </c>
      <c r="P1017">
        <f t="shared" si="112"/>
        <v>40</v>
      </c>
      <c r="Q1017" t="str">
        <f t="shared" si="107"/>
        <v>technology</v>
      </c>
      <c r="R1017" t="str">
        <f t="shared" si="108"/>
        <v>wearables</v>
      </c>
      <c r="S1017" s="9">
        <f t="shared" si="109"/>
        <v>42333.920081018499</v>
      </c>
      <c r="T1017" s="9">
        <f t="shared" si="110"/>
        <v>42303.878414351901</v>
      </c>
      <c r="U1017" s="8">
        <f t="shared" si="111"/>
        <v>30.041666666598758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106"/>
        <v>2.8420000000000001</v>
      </c>
      <c r="P1018">
        <f t="shared" si="112"/>
        <v>74.78947368421052</v>
      </c>
      <c r="Q1018" t="str">
        <f t="shared" si="107"/>
        <v>technology</v>
      </c>
      <c r="R1018" t="str">
        <f t="shared" si="108"/>
        <v>wearables</v>
      </c>
      <c r="S1018" s="9">
        <f t="shared" si="109"/>
        <v>42467.065462962899</v>
      </c>
      <c r="T1018" s="9">
        <f t="shared" si="110"/>
        <v>42422.1071296296</v>
      </c>
      <c r="U1018" s="8">
        <f t="shared" si="111"/>
        <v>44.958333333299379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106"/>
        <v>22.878799999999998</v>
      </c>
      <c r="P1019">
        <f t="shared" si="112"/>
        <v>161.11830985915492</v>
      </c>
      <c r="Q1019" t="str">
        <f t="shared" si="107"/>
        <v>technology</v>
      </c>
      <c r="R1019" t="str">
        <f t="shared" si="108"/>
        <v>wearables</v>
      </c>
      <c r="S1019" s="9">
        <f t="shared" si="109"/>
        <v>42329.716840277797</v>
      </c>
      <c r="T1019" s="9">
        <f t="shared" si="110"/>
        <v>42289.675173611096</v>
      </c>
      <c r="U1019" s="8">
        <f t="shared" si="111"/>
        <v>40.041666666700621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106"/>
        <v>3.105</v>
      </c>
      <c r="P1020">
        <f t="shared" si="112"/>
        <v>88.714285714285708</v>
      </c>
      <c r="Q1020" t="str">
        <f t="shared" si="107"/>
        <v>technology</v>
      </c>
      <c r="R1020" t="str">
        <f t="shared" si="108"/>
        <v>wearables</v>
      </c>
      <c r="S1020" s="9">
        <f t="shared" si="109"/>
        <v>42565.4922800926</v>
      </c>
      <c r="T1020" s="9">
        <f t="shared" si="110"/>
        <v>42535.4922800926</v>
      </c>
      <c r="U1020" s="8">
        <f t="shared" si="111"/>
        <v>30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106"/>
        <v>47.333333333333336</v>
      </c>
      <c r="P1021">
        <f t="shared" si="112"/>
        <v>53.25</v>
      </c>
      <c r="Q1021" t="str">
        <f t="shared" si="107"/>
        <v>technology</v>
      </c>
      <c r="R1021" t="str">
        <f t="shared" si="108"/>
        <v>wearables</v>
      </c>
      <c r="S1021" s="9">
        <f t="shared" si="109"/>
        <v>42039.973946759303</v>
      </c>
      <c r="T1021" s="9">
        <f t="shared" si="110"/>
        <v>42009.973946759303</v>
      </c>
      <c r="U1021" s="8">
        <f t="shared" si="111"/>
        <v>30</v>
      </c>
    </row>
    <row r="1022" spans="1:21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106"/>
        <v>205.54838709677421</v>
      </c>
      <c r="P1022">
        <f t="shared" si="112"/>
        <v>106.2</v>
      </c>
      <c r="Q1022" t="str">
        <f t="shared" si="107"/>
        <v>music</v>
      </c>
      <c r="R1022" t="str">
        <f t="shared" si="108"/>
        <v>electronic music</v>
      </c>
      <c r="S1022" s="9">
        <f t="shared" si="109"/>
        <v>42157.032638888901</v>
      </c>
      <c r="T1022" s="9">
        <f t="shared" si="110"/>
        <v>42127.0695486111</v>
      </c>
      <c r="U1022" s="8">
        <f t="shared" si="111"/>
        <v>29.963090277800802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106"/>
        <v>351.80366666666669</v>
      </c>
      <c r="P1023">
        <f t="shared" si="112"/>
        <v>22.079728033472804</v>
      </c>
      <c r="Q1023" t="str">
        <f t="shared" si="107"/>
        <v>music</v>
      </c>
      <c r="R1023" t="str">
        <f t="shared" si="108"/>
        <v>electronic music</v>
      </c>
      <c r="S1023" s="9">
        <f t="shared" si="109"/>
        <v>42294.166666666701</v>
      </c>
      <c r="T1023" s="9">
        <f t="shared" si="110"/>
        <v>42271.2519791667</v>
      </c>
      <c r="U1023" s="8">
        <f t="shared" si="111"/>
        <v>22.914687500000582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106"/>
        <v>114.9</v>
      </c>
      <c r="P1024">
        <f t="shared" si="112"/>
        <v>31.054054054054053</v>
      </c>
      <c r="Q1024" t="str">
        <f t="shared" si="107"/>
        <v>music</v>
      </c>
      <c r="R1024" t="str">
        <f t="shared" si="108"/>
        <v>electronic music</v>
      </c>
      <c r="S1024" s="9">
        <f t="shared" si="109"/>
        <v>42141.646724537</v>
      </c>
      <c r="T1024" s="9">
        <f t="shared" si="110"/>
        <v>42111.646724537</v>
      </c>
      <c r="U1024" s="8">
        <f t="shared" si="111"/>
        <v>30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106"/>
        <v>237.15</v>
      </c>
      <c r="P1025">
        <f t="shared" si="112"/>
        <v>36.206106870229007</v>
      </c>
      <c r="Q1025" t="str">
        <f t="shared" si="107"/>
        <v>music</v>
      </c>
      <c r="R1025" t="str">
        <f t="shared" si="108"/>
        <v>electronic music</v>
      </c>
      <c r="S1025" s="9">
        <f t="shared" si="109"/>
        <v>42175.919687499998</v>
      </c>
      <c r="T1025" s="9">
        <f t="shared" si="110"/>
        <v>42145.919687499998</v>
      </c>
      <c r="U1025" s="8">
        <f t="shared" si="111"/>
        <v>30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106"/>
        <v>118.63774999999998</v>
      </c>
      <c r="P1026">
        <f t="shared" si="112"/>
        <v>388.9762295081967</v>
      </c>
      <c r="Q1026" t="str">
        <f t="shared" si="107"/>
        <v>music</v>
      </c>
      <c r="R1026" t="str">
        <f t="shared" si="108"/>
        <v>electronic music</v>
      </c>
      <c r="S1026" s="9">
        <f t="shared" si="109"/>
        <v>42400.580590277801</v>
      </c>
      <c r="T1026" s="9">
        <f t="shared" si="110"/>
        <v>42370.580590277801</v>
      </c>
      <c r="U1026" s="8">
        <f t="shared" si="111"/>
        <v>30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113">E1027/D1027*100</f>
        <v>109.92831428571431</v>
      </c>
      <c r="P1027">
        <f t="shared" si="112"/>
        <v>71.848571428571432</v>
      </c>
      <c r="Q1027" t="str">
        <f t="shared" ref="Q1027:Q1090" si="114">LEFT(N1027,_xlfn.NUMBERVALUE(FIND("/",N1027)-1))</f>
        <v>music</v>
      </c>
      <c r="R1027" t="str">
        <f t="shared" ref="R1027:R1090" si="115">RIGHT(N1027,LEN(N1027)-LEN(Q1027)-1)</f>
        <v>electronic music</v>
      </c>
      <c r="S1027" s="9">
        <f t="shared" ref="S1027:S1090" si="116">_xlfn.NUMBERVALUE((((I1027/60)/60)/24)+DATE(1970,1,1))</f>
        <v>42079.792094907403</v>
      </c>
      <c r="T1027" s="9">
        <f t="shared" ref="T1027:T1090" si="117">_xlfn.NUMBERVALUE((((J1027/60)/60)/24)+DATE(1970,1,1))</f>
        <v>42049.833761574097</v>
      </c>
      <c r="U1027" s="8">
        <f t="shared" ref="U1027:U1090" si="118">S1027-T1027</f>
        <v>29.958333333306655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113"/>
        <v>100.00828571428571</v>
      </c>
      <c r="P1028">
        <f t="shared" si="112"/>
        <v>57.381803278688523</v>
      </c>
      <c r="Q1028" t="str">
        <f t="shared" si="114"/>
        <v>music</v>
      </c>
      <c r="R1028" t="str">
        <f t="shared" si="115"/>
        <v>electronic music</v>
      </c>
      <c r="S1028" s="9">
        <f t="shared" si="116"/>
        <v>42460.3659259259</v>
      </c>
      <c r="T1028" s="9">
        <f t="shared" si="117"/>
        <v>42426.407592592601</v>
      </c>
      <c r="U1028" s="8">
        <f t="shared" si="118"/>
        <v>33.958333333299379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113"/>
        <v>103.09292094387415</v>
      </c>
      <c r="P1029">
        <f t="shared" si="112"/>
        <v>69.666666666666671</v>
      </c>
      <c r="Q1029" t="str">
        <f t="shared" si="114"/>
        <v>music</v>
      </c>
      <c r="R1029" t="str">
        <f t="shared" si="115"/>
        <v>electronic music</v>
      </c>
      <c r="S1029" s="9">
        <f t="shared" si="116"/>
        <v>41935.034108796302</v>
      </c>
      <c r="T1029" s="9">
        <f t="shared" si="117"/>
        <v>41905.034108796302</v>
      </c>
      <c r="U1029" s="8">
        <f t="shared" si="118"/>
        <v>30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113"/>
        <v>117.27000000000001</v>
      </c>
      <c r="P1030">
        <f t="shared" si="112"/>
        <v>45.988235294117644</v>
      </c>
      <c r="Q1030" t="str">
        <f t="shared" si="114"/>
        <v>music</v>
      </c>
      <c r="R1030" t="str">
        <f t="shared" si="115"/>
        <v>electronic music</v>
      </c>
      <c r="S1030" s="9">
        <f t="shared" si="116"/>
        <v>42800.833333333299</v>
      </c>
      <c r="T1030" s="9">
        <f t="shared" si="117"/>
        <v>42755.627372685201</v>
      </c>
      <c r="U1030" s="8">
        <f t="shared" si="118"/>
        <v>45.205960648097971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113"/>
        <v>111.75999999999999</v>
      </c>
      <c r="P1031">
        <f t="shared" si="112"/>
        <v>79.262411347517727</v>
      </c>
      <c r="Q1031" t="str">
        <f t="shared" si="114"/>
        <v>music</v>
      </c>
      <c r="R1031" t="str">
        <f t="shared" si="115"/>
        <v>electronic music</v>
      </c>
      <c r="S1031" s="9">
        <f t="shared" si="116"/>
        <v>42098.915972222203</v>
      </c>
      <c r="T1031" s="9">
        <f t="shared" si="117"/>
        <v>42044.711886574099</v>
      </c>
      <c r="U1031" s="8">
        <f t="shared" si="118"/>
        <v>54.204085648103501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13"/>
        <v>342.09999999999997</v>
      </c>
      <c r="P1032">
        <f t="shared" si="112"/>
        <v>43.031446540880502</v>
      </c>
      <c r="Q1032" t="str">
        <f t="shared" si="114"/>
        <v>music</v>
      </c>
      <c r="R1032" t="str">
        <f t="shared" si="115"/>
        <v>electronic music</v>
      </c>
      <c r="S1032" s="9">
        <f t="shared" si="116"/>
        <v>42625.4832060185</v>
      </c>
      <c r="T1032" s="9">
        <f t="shared" si="117"/>
        <v>42611.4832060185</v>
      </c>
      <c r="U1032" s="8">
        <f t="shared" si="118"/>
        <v>14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13"/>
        <v>107.4</v>
      </c>
      <c r="P1033">
        <f t="shared" si="112"/>
        <v>108.48484848484848</v>
      </c>
      <c r="Q1033" t="str">
        <f t="shared" si="114"/>
        <v>music</v>
      </c>
      <c r="R1033" t="str">
        <f t="shared" si="115"/>
        <v>electronic music</v>
      </c>
      <c r="S1033" s="9">
        <f t="shared" si="116"/>
        <v>42354.7640046296</v>
      </c>
      <c r="T1033" s="9">
        <f t="shared" si="117"/>
        <v>42324.7640046296</v>
      </c>
      <c r="U1033" s="8">
        <f t="shared" si="118"/>
        <v>30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13"/>
        <v>108.49703703703703</v>
      </c>
      <c r="P1034">
        <f t="shared" si="112"/>
        <v>61.029583333333335</v>
      </c>
      <c r="Q1034" t="str">
        <f t="shared" si="114"/>
        <v>music</v>
      </c>
      <c r="R1034" t="str">
        <f t="shared" si="115"/>
        <v>electronic music</v>
      </c>
      <c r="S1034" s="9">
        <f t="shared" si="116"/>
        <v>42544.666956018496</v>
      </c>
      <c r="T1034" s="9">
        <f t="shared" si="117"/>
        <v>42514.666956018496</v>
      </c>
      <c r="U1034" s="8">
        <f t="shared" si="118"/>
        <v>30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13"/>
        <v>102.86144578313252</v>
      </c>
      <c r="P1035">
        <f t="shared" si="112"/>
        <v>50.592592592592595</v>
      </c>
      <c r="Q1035" t="str">
        <f t="shared" si="114"/>
        <v>music</v>
      </c>
      <c r="R1035" t="str">
        <f t="shared" si="115"/>
        <v>electronic music</v>
      </c>
      <c r="S1035" s="9">
        <f t="shared" si="116"/>
        <v>42716.732407407399</v>
      </c>
      <c r="T1035" s="9">
        <f t="shared" si="117"/>
        <v>42688.732407407399</v>
      </c>
      <c r="U1035" s="8">
        <f t="shared" si="118"/>
        <v>28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13"/>
        <v>130.0018</v>
      </c>
      <c r="P1036">
        <f t="shared" si="112"/>
        <v>39.157168674698795</v>
      </c>
      <c r="Q1036" t="str">
        <f t="shared" si="114"/>
        <v>music</v>
      </c>
      <c r="R1036" t="str">
        <f t="shared" si="115"/>
        <v>electronic music</v>
      </c>
      <c r="S1036" s="9">
        <f t="shared" si="116"/>
        <v>42587.165972222203</v>
      </c>
      <c r="T1036" s="9">
        <f t="shared" si="117"/>
        <v>42555.166712963</v>
      </c>
      <c r="U1036" s="8">
        <f t="shared" si="118"/>
        <v>31.999259259202518</v>
      </c>
    </row>
    <row r="1037" spans="1:21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13"/>
        <v>107.65217391304347</v>
      </c>
      <c r="P1037">
        <f t="shared" si="112"/>
        <v>65.15789473684211</v>
      </c>
      <c r="Q1037" t="str">
        <f t="shared" si="114"/>
        <v>music</v>
      </c>
      <c r="R1037" t="str">
        <f t="shared" si="115"/>
        <v>electronic music</v>
      </c>
      <c r="S1037" s="9">
        <f t="shared" si="116"/>
        <v>42046.6414351852</v>
      </c>
      <c r="T1037" s="9">
        <f t="shared" si="117"/>
        <v>42016.6414351852</v>
      </c>
      <c r="U1037" s="8">
        <f t="shared" si="118"/>
        <v>30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13"/>
        <v>112.36044444444444</v>
      </c>
      <c r="P1038">
        <f t="shared" si="112"/>
        <v>23.963127962085309</v>
      </c>
      <c r="Q1038" t="str">
        <f t="shared" si="114"/>
        <v>music</v>
      </c>
      <c r="R1038" t="str">
        <f t="shared" si="115"/>
        <v>electronic music</v>
      </c>
      <c r="S1038" s="9">
        <f t="shared" si="116"/>
        <v>41281.333333333299</v>
      </c>
      <c r="T1038" s="9">
        <f t="shared" si="117"/>
        <v>41249.448958333298</v>
      </c>
      <c r="U1038" s="8">
        <f t="shared" si="118"/>
        <v>31.884375000001455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13"/>
        <v>102.1</v>
      </c>
      <c r="P1039">
        <f t="shared" si="112"/>
        <v>48.61904761904762</v>
      </c>
      <c r="Q1039" t="str">
        <f t="shared" si="114"/>
        <v>music</v>
      </c>
      <c r="R1039" t="str">
        <f t="shared" si="115"/>
        <v>electronic music</v>
      </c>
      <c r="S1039" s="9">
        <f t="shared" si="116"/>
        <v>42142.208333333299</v>
      </c>
      <c r="T1039" s="9">
        <f t="shared" si="117"/>
        <v>42119.822476851899</v>
      </c>
      <c r="U1039" s="8">
        <f t="shared" si="118"/>
        <v>22.385856481399969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13"/>
        <v>145.33333333333334</v>
      </c>
      <c r="P1040">
        <f t="shared" si="112"/>
        <v>35.73770491803279</v>
      </c>
      <c r="Q1040" t="str">
        <f t="shared" si="114"/>
        <v>music</v>
      </c>
      <c r="R1040" t="str">
        <f t="shared" si="115"/>
        <v>electronic music</v>
      </c>
      <c r="S1040" s="9">
        <f t="shared" si="116"/>
        <v>42448.190081018503</v>
      </c>
      <c r="T1040" s="9">
        <f t="shared" si="117"/>
        <v>42418.231747685197</v>
      </c>
      <c r="U1040" s="8">
        <f t="shared" si="118"/>
        <v>29.958333333306655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13"/>
        <v>128.19999999999999</v>
      </c>
      <c r="P1041">
        <f t="shared" si="112"/>
        <v>21.366666666666667</v>
      </c>
      <c r="Q1041" t="str">
        <f t="shared" si="114"/>
        <v>music</v>
      </c>
      <c r="R1041" t="str">
        <f t="shared" si="115"/>
        <v>electronic music</v>
      </c>
      <c r="S1041" s="9">
        <f t="shared" si="116"/>
        <v>42717.332638888904</v>
      </c>
      <c r="T1041" s="9">
        <f t="shared" si="117"/>
        <v>42692.1093287037</v>
      </c>
      <c r="U1041" s="8">
        <f t="shared" si="118"/>
        <v>25.223310185203445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13"/>
        <v>0.29411764705882354</v>
      </c>
      <c r="P1042">
        <f t="shared" si="112"/>
        <v>250</v>
      </c>
      <c r="Q1042" t="str">
        <f t="shared" si="114"/>
        <v>journalism</v>
      </c>
      <c r="R1042" t="str">
        <f t="shared" si="115"/>
        <v>audio</v>
      </c>
      <c r="S1042" s="9">
        <f t="shared" si="116"/>
        <v>42609.708437499998</v>
      </c>
      <c r="T1042" s="9">
        <f t="shared" si="117"/>
        <v>42579.708437499998</v>
      </c>
      <c r="U1042" s="8">
        <f t="shared" si="118"/>
        <v>30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13"/>
        <v>0</v>
      </c>
      <c r="P1043">
        <f t="shared" si="112"/>
        <v>0</v>
      </c>
      <c r="Q1043" t="str">
        <f t="shared" si="114"/>
        <v>journalism</v>
      </c>
      <c r="R1043" t="str">
        <f t="shared" si="115"/>
        <v>audio</v>
      </c>
      <c r="S1043" s="9">
        <f t="shared" si="116"/>
        <v>41851.060092592597</v>
      </c>
      <c r="T1043" s="9">
        <f t="shared" si="117"/>
        <v>41831.060092592597</v>
      </c>
      <c r="U1043" s="8">
        <f t="shared" si="118"/>
        <v>20</v>
      </c>
    </row>
    <row r="1044" spans="1:21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13"/>
        <v>1.5384615384615385</v>
      </c>
      <c r="P1044">
        <f t="shared" si="112"/>
        <v>10</v>
      </c>
      <c r="Q1044" t="str">
        <f t="shared" si="114"/>
        <v>journalism</v>
      </c>
      <c r="R1044" t="str">
        <f t="shared" si="115"/>
        <v>audio</v>
      </c>
      <c r="S1044" s="9">
        <f t="shared" si="116"/>
        <v>41894.416666666701</v>
      </c>
      <c r="T1044" s="9">
        <f t="shared" si="117"/>
        <v>41851.696157407401</v>
      </c>
      <c r="U1044" s="8">
        <f t="shared" si="118"/>
        <v>42.720509259299433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13"/>
        <v>8.5370000000000008</v>
      </c>
      <c r="P1045">
        <f t="shared" si="112"/>
        <v>29.236301369863014</v>
      </c>
      <c r="Q1045" t="str">
        <f t="shared" si="114"/>
        <v>journalism</v>
      </c>
      <c r="R1045" t="str">
        <f t="shared" si="115"/>
        <v>audio</v>
      </c>
      <c r="S1045" s="9">
        <f t="shared" si="116"/>
        <v>42144.252951388902</v>
      </c>
      <c r="T1045" s="9">
        <f t="shared" si="117"/>
        <v>42114.252951388902</v>
      </c>
      <c r="U1045" s="8">
        <f t="shared" si="118"/>
        <v>30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13"/>
        <v>8.5714285714285715E-2</v>
      </c>
      <c r="P1046">
        <f t="shared" si="112"/>
        <v>3</v>
      </c>
      <c r="Q1046" t="str">
        <f t="shared" si="114"/>
        <v>journalism</v>
      </c>
      <c r="R1046" t="str">
        <f t="shared" si="115"/>
        <v>audio</v>
      </c>
      <c r="S1046" s="9">
        <f t="shared" si="116"/>
        <v>42068.852083333302</v>
      </c>
      <c r="T1046" s="9">
        <f t="shared" si="117"/>
        <v>42011.925937499997</v>
      </c>
      <c r="U1046" s="8">
        <f t="shared" si="118"/>
        <v>56.926145833305782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13"/>
        <v>2.6599999999999997</v>
      </c>
      <c r="P1047">
        <f t="shared" si="112"/>
        <v>33.25</v>
      </c>
      <c r="Q1047" t="str">
        <f t="shared" si="114"/>
        <v>journalism</v>
      </c>
      <c r="R1047" t="str">
        <f t="shared" si="115"/>
        <v>audio</v>
      </c>
      <c r="S1047" s="9">
        <f t="shared" si="116"/>
        <v>41874.874421296299</v>
      </c>
      <c r="T1047" s="9">
        <f t="shared" si="117"/>
        <v>41844.874421296299</v>
      </c>
      <c r="U1047" s="8">
        <f t="shared" si="118"/>
        <v>30</v>
      </c>
    </row>
    <row r="1048" spans="1:21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13"/>
        <v>0</v>
      </c>
      <c r="P1048">
        <f t="shared" si="112"/>
        <v>0</v>
      </c>
      <c r="Q1048" t="str">
        <f t="shared" si="114"/>
        <v>journalism</v>
      </c>
      <c r="R1048" t="str">
        <f t="shared" si="115"/>
        <v>audio</v>
      </c>
      <c r="S1048" s="9">
        <f t="shared" si="116"/>
        <v>42364.851388888899</v>
      </c>
      <c r="T1048" s="9">
        <f t="shared" si="117"/>
        <v>42319.851388888899</v>
      </c>
      <c r="U1048" s="8">
        <f t="shared" si="118"/>
        <v>45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13"/>
        <v>0.05</v>
      </c>
      <c r="P1049">
        <f t="shared" si="112"/>
        <v>1</v>
      </c>
      <c r="Q1049" t="str">
        <f t="shared" si="114"/>
        <v>journalism</v>
      </c>
      <c r="R1049" t="str">
        <f t="shared" si="115"/>
        <v>audio</v>
      </c>
      <c r="S1049" s="9">
        <f t="shared" si="116"/>
        <v>41948.860127314802</v>
      </c>
      <c r="T1049" s="9">
        <f t="shared" si="117"/>
        <v>41918.818460648101</v>
      </c>
      <c r="U1049" s="8">
        <f t="shared" si="118"/>
        <v>30.041666666700621</v>
      </c>
    </row>
    <row r="1050" spans="1:21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13"/>
        <v>1.4133333333333333</v>
      </c>
      <c r="P1050">
        <f t="shared" si="112"/>
        <v>53</v>
      </c>
      <c r="Q1050" t="str">
        <f t="shared" si="114"/>
        <v>journalism</v>
      </c>
      <c r="R1050" t="str">
        <f t="shared" si="115"/>
        <v>audio</v>
      </c>
      <c r="S1050" s="9">
        <f t="shared" si="116"/>
        <v>42638.0531134259</v>
      </c>
      <c r="T1050" s="9">
        <f t="shared" si="117"/>
        <v>42598.0531134259</v>
      </c>
      <c r="U1050" s="8">
        <f t="shared" si="118"/>
        <v>40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13"/>
        <v>0</v>
      </c>
      <c r="P1051">
        <f t="shared" si="112"/>
        <v>0</v>
      </c>
      <c r="Q1051" t="str">
        <f t="shared" si="114"/>
        <v>journalism</v>
      </c>
      <c r="R1051" t="str">
        <f t="shared" si="115"/>
        <v>audio</v>
      </c>
      <c r="S1051" s="9">
        <f t="shared" si="116"/>
        <v>42412.431076388901</v>
      </c>
      <c r="T1051" s="9">
        <f t="shared" si="117"/>
        <v>42382.431076388901</v>
      </c>
      <c r="U1051" s="8">
        <f t="shared" si="118"/>
        <v>30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13"/>
        <v>0</v>
      </c>
      <c r="P1052">
        <f t="shared" si="112"/>
        <v>0</v>
      </c>
      <c r="Q1052" t="str">
        <f t="shared" si="114"/>
        <v>journalism</v>
      </c>
      <c r="R1052" t="str">
        <f t="shared" si="115"/>
        <v>audio</v>
      </c>
      <c r="S1052" s="9">
        <f t="shared" si="116"/>
        <v>42261.7971875</v>
      </c>
      <c r="T1052" s="9">
        <f t="shared" si="117"/>
        <v>42231.7971875</v>
      </c>
      <c r="U1052" s="8">
        <f t="shared" si="118"/>
        <v>30</v>
      </c>
    </row>
    <row r="1053" spans="1:21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13"/>
        <v>0</v>
      </c>
      <c r="P1053">
        <f t="shared" si="112"/>
        <v>0</v>
      </c>
      <c r="Q1053" t="str">
        <f t="shared" si="114"/>
        <v>journalism</v>
      </c>
      <c r="R1053" t="str">
        <f t="shared" si="115"/>
        <v>audio</v>
      </c>
      <c r="S1053" s="9">
        <f t="shared" si="116"/>
        <v>41878.014178240701</v>
      </c>
      <c r="T1053" s="9">
        <f t="shared" si="117"/>
        <v>41850.014178240701</v>
      </c>
      <c r="U1053" s="8">
        <f t="shared" si="118"/>
        <v>28</v>
      </c>
    </row>
    <row r="1054" spans="1:21" ht="6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13"/>
        <v>0</v>
      </c>
      <c r="P1054">
        <f t="shared" si="112"/>
        <v>0</v>
      </c>
      <c r="Q1054" t="str">
        <f t="shared" si="114"/>
        <v>journalism</v>
      </c>
      <c r="R1054" t="str">
        <f t="shared" si="115"/>
        <v>audio</v>
      </c>
      <c r="S1054" s="9">
        <f t="shared" si="116"/>
        <v>42527.839583333298</v>
      </c>
      <c r="T1054" s="9">
        <f t="shared" si="117"/>
        <v>42483.797395833302</v>
      </c>
      <c r="U1054" s="8">
        <f t="shared" si="118"/>
        <v>44.042187499995634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13"/>
        <v>1</v>
      </c>
      <c r="P1055">
        <f t="shared" si="112"/>
        <v>15</v>
      </c>
      <c r="Q1055" t="str">
        <f t="shared" si="114"/>
        <v>journalism</v>
      </c>
      <c r="R1055" t="str">
        <f t="shared" si="115"/>
        <v>audio</v>
      </c>
      <c r="S1055" s="9">
        <f t="shared" si="116"/>
        <v>42800.172824074099</v>
      </c>
      <c r="T1055" s="9">
        <f t="shared" si="117"/>
        <v>42775.172824074099</v>
      </c>
      <c r="U1055" s="8">
        <f t="shared" si="118"/>
        <v>25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13"/>
        <v>0</v>
      </c>
      <c r="P1056">
        <f t="shared" si="112"/>
        <v>0</v>
      </c>
      <c r="Q1056" t="str">
        <f t="shared" si="114"/>
        <v>journalism</v>
      </c>
      <c r="R1056" t="str">
        <f t="shared" si="115"/>
        <v>audio</v>
      </c>
      <c r="S1056" s="9">
        <f t="shared" si="116"/>
        <v>41861.916666666701</v>
      </c>
      <c r="T1056" s="9">
        <f t="shared" si="117"/>
        <v>41831.851840277799</v>
      </c>
      <c r="U1056" s="8">
        <f t="shared" si="118"/>
        <v>30.064826388901565</v>
      </c>
    </row>
    <row r="1057" spans="1:21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13"/>
        <v>0</v>
      </c>
      <c r="P1057">
        <f t="shared" si="112"/>
        <v>0</v>
      </c>
      <c r="Q1057" t="str">
        <f t="shared" si="114"/>
        <v>journalism</v>
      </c>
      <c r="R1057" t="str">
        <f t="shared" si="115"/>
        <v>audio</v>
      </c>
      <c r="S1057" s="9">
        <f t="shared" si="116"/>
        <v>42436.992418981499</v>
      </c>
      <c r="T1057" s="9">
        <f t="shared" si="117"/>
        <v>42406.992418981499</v>
      </c>
      <c r="U1057" s="8">
        <f t="shared" si="118"/>
        <v>30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13"/>
        <v>0</v>
      </c>
      <c r="P1058">
        <f t="shared" ref="P1058:P1121" si="119">IF(L1058=0, 0,E1058/L1058)</f>
        <v>0</v>
      </c>
      <c r="Q1058" t="str">
        <f t="shared" si="114"/>
        <v>journalism</v>
      </c>
      <c r="R1058" t="str">
        <f t="shared" si="115"/>
        <v>audio</v>
      </c>
      <c r="S1058" s="9">
        <f t="shared" si="116"/>
        <v>42118.677974537</v>
      </c>
      <c r="T1058" s="9">
        <f t="shared" si="117"/>
        <v>42058.719641203701</v>
      </c>
      <c r="U1058" s="8">
        <f t="shared" si="118"/>
        <v>59.958333333299379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13"/>
        <v>0</v>
      </c>
      <c r="P1059">
        <f t="shared" si="119"/>
        <v>0</v>
      </c>
      <c r="Q1059" t="str">
        <f t="shared" si="114"/>
        <v>journalism</v>
      </c>
      <c r="R1059" t="str">
        <f t="shared" si="115"/>
        <v>audio</v>
      </c>
      <c r="S1059" s="9">
        <f t="shared" si="116"/>
        <v>42708.912997685198</v>
      </c>
      <c r="T1059" s="9">
        <f t="shared" si="117"/>
        <v>42678.871331018498</v>
      </c>
      <c r="U1059" s="8">
        <f t="shared" si="118"/>
        <v>30.041666666700621</v>
      </c>
    </row>
    <row r="1060" spans="1:21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13"/>
        <v>0</v>
      </c>
      <c r="P1060">
        <f t="shared" si="119"/>
        <v>0</v>
      </c>
      <c r="Q1060" t="str">
        <f t="shared" si="114"/>
        <v>journalism</v>
      </c>
      <c r="R1060" t="str">
        <f t="shared" si="115"/>
        <v>audio</v>
      </c>
      <c r="S1060" s="9">
        <f t="shared" si="116"/>
        <v>42089</v>
      </c>
      <c r="T1060" s="9">
        <f t="shared" si="117"/>
        <v>42047.900960648098</v>
      </c>
      <c r="U1060" s="8">
        <f t="shared" si="118"/>
        <v>41.09903935190232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13"/>
        <v>0</v>
      </c>
      <c r="P1061">
        <f t="shared" si="119"/>
        <v>0</v>
      </c>
      <c r="Q1061" t="str">
        <f t="shared" si="114"/>
        <v>journalism</v>
      </c>
      <c r="R1061" t="str">
        <f t="shared" si="115"/>
        <v>audio</v>
      </c>
      <c r="S1061" s="9">
        <f t="shared" si="116"/>
        <v>42076.7483333333</v>
      </c>
      <c r="T1061" s="9">
        <f t="shared" si="117"/>
        <v>42046.79</v>
      </c>
      <c r="U1061" s="8">
        <f t="shared" si="118"/>
        <v>29.958333333299379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13"/>
        <v>1</v>
      </c>
      <c r="P1062">
        <f t="shared" si="119"/>
        <v>50</v>
      </c>
      <c r="Q1062" t="str">
        <f t="shared" si="114"/>
        <v>journalism</v>
      </c>
      <c r="R1062" t="str">
        <f t="shared" si="115"/>
        <v>audio</v>
      </c>
      <c r="S1062" s="9">
        <f t="shared" si="116"/>
        <v>42109.913113425901</v>
      </c>
      <c r="T1062" s="9">
        <f t="shared" si="117"/>
        <v>42079.913113425901</v>
      </c>
      <c r="U1062" s="8">
        <f t="shared" si="118"/>
        <v>30</v>
      </c>
    </row>
    <row r="1063" spans="1:21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13"/>
        <v>0</v>
      </c>
      <c r="P1063">
        <f t="shared" si="119"/>
        <v>0</v>
      </c>
      <c r="Q1063" t="str">
        <f t="shared" si="114"/>
        <v>journalism</v>
      </c>
      <c r="R1063" t="str">
        <f t="shared" si="115"/>
        <v>audio</v>
      </c>
      <c r="S1063" s="9">
        <f t="shared" si="116"/>
        <v>42492.041666666701</v>
      </c>
      <c r="T1063" s="9">
        <f t="shared" si="117"/>
        <v>42432.276712963001</v>
      </c>
      <c r="U1063" s="8">
        <f t="shared" si="118"/>
        <v>59.764953703699575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13"/>
        <v>95.477386934673376</v>
      </c>
      <c r="P1064">
        <f t="shared" si="119"/>
        <v>47.5</v>
      </c>
      <c r="Q1064" t="str">
        <f t="shared" si="114"/>
        <v>journalism</v>
      </c>
      <c r="R1064" t="str">
        <f t="shared" si="115"/>
        <v>audio</v>
      </c>
      <c r="S1064" s="9">
        <f t="shared" si="116"/>
        <v>42563.807187500002</v>
      </c>
      <c r="T1064" s="9">
        <f t="shared" si="117"/>
        <v>42556.807187500002</v>
      </c>
      <c r="U1064" s="8">
        <f t="shared" si="118"/>
        <v>7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13"/>
        <v>0</v>
      </c>
      <c r="P1065">
        <f t="shared" si="119"/>
        <v>0</v>
      </c>
      <c r="Q1065" t="str">
        <f t="shared" si="114"/>
        <v>journalism</v>
      </c>
      <c r="R1065" t="str">
        <f t="shared" si="115"/>
        <v>audio</v>
      </c>
      <c r="S1065" s="9">
        <f t="shared" si="116"/>
        <v>42613.030810185199</v>
      </c>
      <c r="T1065" s="9">
        <f t="shared" si="117"/>
        <v>42583.030810185199</v>
      </c>
      <c r="U1065" s="8">
        <f t="shared" si="118"/>
        <v>30</v>
      </c>
    </row>
    <row r="1066" spans="1:21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13"/>
        <v>8.974444444444444</v>
      </c>
      <c r="P1066">
        <f t="shared" si="119"/>
        <v>65.666666666666671</v>
      </c>
      <c r="Q1066" t="str">
        <f t="shared" si="114"/>
        <v>games</v>
      </c>
      <c r="R1066" t="str">
        <f t="shared" si="115"/>
        <v>video games</v>
      </c>
      <c r="S1066" s="9">
        <f t="shared" si="116"/>
        <v>41462.2280439815</v>
      </c>
      <c r="T1066" s="9">
        <f t="shared" si="117"/>
        <v>41417.2280439815</v>
      </c>
      <c r="U1066" s="8">
        <f t="shared" si="118"/>
        <v>45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13"/>
        <v>2.7</v>
      </c>
      <c r="P1067">
        <f t="shared" si="119"/>
        <v>16.2</v>
      </c>
      <c r="Q1067" t="str">
        <f t="shared" si="114"/>
        <v>games</v>
      </c>
      <c r="R1067" t="str">
        <f t="shared" si="115"/>
        <v>video games</v>
      </c>
      <c r="S1067" s="9">
        <f t="shared" si="116"/>
        <v>41689.381041666697</v>
      </c>
      <c r="T1067" s="9">
        <f t="shared" si="117"/>
        <v>41661.381041666697</v>
      </c>
      <c r="U1067" s="8">
        <f t="shared" si="118"/>
        <v>28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13"/>
        <v>3.3673333333333333</v>
      </c>
      <c r="P1068">
        <f t="shared" si="119"/>
        <v>34.128378378378379</v>
      </c>
      <c r="Q1068" t="str">
        <f t="shared" si="114"/>
        <v>games</v>
      </c>
      <c r="R1068" t="str">
        <f t="shared" si="115"/>
        <v>video games</v>
      </c>
      <c r="S1068" s="9">
        <f t="shared" si="116"/>
        <v>41490.962754629603</v>
      </c>
      <c r="T1068" s="9">
        <f t="shared" si="117"/>
        <v>41445.962754629603</v>
      </c>
      <c r="U1068" s="8">
        <f t="shared" si="118"/>
        <v>45</v>
      </c>
    </row>
    <row r="1069" spans="1:21" ht="4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13"/>
        <v>26</v>
      </c>
      <c r="P1069">
        <f t="shared" si="119"/>
        <v>13</v>
      </c>
      <c r="Q1069" t="str">
        <f t="shared" si="114"/>
        <v>games</v>
      </c>
      <c r="R1069" t="str">
        <f t="shared" si="115"/>
        <v>video games</v>
      </c>
      <c r="S1069" s="9">
        <f t="shared" si="116"/>
        <v>41629.8556828703</v>
      </c>
      <c r="T1069" s="9">
        <f t="shared" si="117"/>
        <v>41599.8556828703</v>
      </c>
      <c r="U1069" s="8">
        <f t="shared" si="118"/>
        <v>30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13"/>
        <v>0.15</v>
      </c>
      <c r="P1070">
        <f t="shared" si="119"/>
        <v>11.25</v>
      </c>
      <c r="Q1070" t="str">
        <f t="shared" si="114"/>
        <v>games</v>
      </c>
      <c r="R1070" t="str">
        <f t="shared" si="115"/>
        <v>video games</v>
      </c>
      <c r="S1070" s="9">
        <f t="shared" si="116"/>
        <v>42470.329444444404</v>
      </c>
      <c r="T1070" s="9">
        <f t="shared" si="117"/>
        <v>42440.371111111097</v>
      </c>
      <c r="U1070" s="8">
        <f t="shared" si="118"/>
        <v>29.958333333306655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13"/>
        <v>38.636363636363633</v>
      </c>
      <c r="P1071">
        <f t="shared" si="119"/>
        <v>40.476190476190474</v>
      </c>
      <c r="Q1071" t="str">
        <f t="shared" si="114"/>
        <v>games</v>
      </c>
      <c r="R1071" t="str">
        <f t="shared" si="115"/>
        <v>video games</v>
      </c>
      <c r="S1071" s="9">
        <f t="shared" si="116"/>
        <v>41604.271516203698</v>
      </c>
      <c r="T1071" s="9">
        <f t="shared" si="117"/>
        <v>41572.229849536998</v>
      </c>
      <c r="U1071" s="8">
        <f t="shared" si="118"/>
        <v>32.041666666700621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13"/>
        <v>0.70000000000000007</v>
      </c>
      <c r="P1072">
        <f t="shared" si="119"/>
        <v>35</v>
      </c>
      <c r="Q1072" t="str">
        <f t="shared" si="114"/>
        <v>games</v>
      </c>
      <c r="R1072" t="str">
        <f t="shared" si="115"/>
        <v>video games</v>
      </c>
      <c r="S1072" s="9">
        <f t="shared" si="116"/>
        <v>41183.011828703697</v>
      </c>
      <c r="T1072" s="9">
        <f t="shared" si="117"/>
        <v>41163.011828703697</v>
      </c>
      <c r="U1072" s="8">
        <f t="shared" si="118"/>
        <v>20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13"/>
        <v>0</v>
      </c>
      <c r="P1073">
        <f t="shared" si="119"/>
        <v>0</v>
      </c>
      <c r="Q1073" t="str">
        <f t="shared" si="114"/>
        <v>games</v>
      </c>
      <c r="R1073" t="str">
        <f t="shared" si="115"/>
        <v>video games</v>
      </c>
      <c r="S1073" s="9">
        <f t="shared" si="116"/>
        <v>42325.795057870397</v>
      </c>
      <c r="T1073" s="9">
        <f t="shared" si="117"/>
        <v>42295.753391203703</v>
      </c>
      <c r="U1073" s="8">
        <f t="shared" si="118"/>
        <v>30.041666666693345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13"/>
        <v>6.8000000000000005E-2</v>
      </c>
      <c r="P1074">
        <f t="shared" si="119"/>
        <v>12.75</v>
      </c>
      <c r="Q1074" t="str">
        <f t="shared" si="114"/>
        <v>games</v>
      </c>
      <c r="R1074" t="str">
        <f t="shared" si="115"/>
        <v>video games</v>
      </c>
      <c r="S1074" s="9">
        <f t="shared" si="116"/>
        <v>41675.832141203697</v>
      </c>
      <c r="T1074" s="9">
        <f t="shared" si="117"/>
        <v>41645.832141203697</v>
      </c>
      <c r="U1074" s="8">
        <f t="shared" si="118"/>
        <v>30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13"/>
        <v>1.3333333333333335</v>
      </c>
      <c r="P1075">
        <f t="shared" si="119"/>
        <v>10</v>
      </c>
      <c r="Q1075" t="str">
        <f t="shared" si="114"/>
        <v>games</v>
      </c>
      <c r="R1075" t="str">
        <f t="shared" si="115"/>
        <v>video games</v>
      </c>
      <c r="S1075" s="9">
        <f t="shared" si="116"/>
        <v>40832.964594907397</v>
      </c>
      <c r="T1075" s="9">
        <f t="shared" si="117"/>
        <v>40802.964594907397</v>
      </c>
      <c r="U1075" s="8">
        <f t="shared" si="118"/>
        <v>30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13"/>
        <v>6.3092592592592585</v>
      </c>
      <c r="P1076">
        <f t="shared" si="119"/>
        <v>113.56666666666666</v>
      </c>
      <c r="Q1076" t="str">
        <f t="shared" si="114"/>
        <v>games</v>
      </c>
      <c r="R1076" t="str">
        <f t="shared" si="115"/>
        <v>video games</v>
      </c>
      <c r="S1076" s="9">
        <f t="shared" si="116"/>
        <v>41643.172974537003</v>
      </c>
      <c r="T1076" s="9">
        <f t="shared" si="117"/>
        <v>41613.172974537003</v>
      </c>
      <c r="U1076" s="8">
        <f t="shared" si="118"/>
        <v>30</v>
      </c>
    </row>
    <row r="1077" spans="1:21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13"/>
        <v>4.5</v>
      </c>
      <c r="P1077">
        <f t="shared" si="119"/>
        <v>15</v>
      </c>
      <c r="Q1077" t="str">
        <f t="shared" si="114"/>
        <v>games</v>
      </c>
      <c r="R1077" t="str">
        <f t="shared" si="115"/>
        <v>video games</v>
      </c>
      <c r="S1077" s="9">
        <f t="shared" si="116"/>
        <v>41035.904120370396</v>
      </c>
      <c r="T1077" s="9">
        <f t="shared" si="117"/>
        <v>41005.904120370396</v>
      </c>
      <c r="U1077" s="8">
        <f t="shared" si="118"/>
        <v>30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13"/>
        <v>62.765333333333331</v>
      </c>
      <c r="P1078">
        <f t="shared" si="119"/>
        <v>48.281025641025643</v>
      </c>
      <c r="Q1078" t="str">
        <f t="shared" si="114"/>
        <v>games</v>
      </c>
      <c r="R1078" t="str">
        <f t="shared" si="115"/>
        <v>video games</v>
      </c>
      <c r="S1078" s="9">
        <f t="shared" si="116"/>
        <v>41893.377893518496</v>
      </c>
      <c r="T1078" s="9">
        <f t="shared" si="117"/>
        <v>41838.377893518496</v>
      </c>
      <c r="U1078" s="8">
        <f t="shared" si="118"/>
        <v>55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13"/>
        <v>29.376000000000001</v>
      </c>
      <c r="P1079">
        <f t="shared" si="119"/>
        <v>43.976047904191617</v>
      </c>
      <c r="Q1079" t="str">
        <f t="shared" si="114"/>
        <v>games</v>
      </c>
      <c r="R1079" t="str">
        <f t="shared" si="115"/>
        <v>video games</v>
      </c>
      <c r="S1079" s="9">
        <f t="shared" si="116"/>
        <v>42383.166793981502</v>
      </c>
      <c r="T1079" s="9">
        <f t="shared" si="117"/>
        <v>42353.166793981502</v>
      </c>
      <c r="U1079" s="8">
        <f t="shared" si="118"/>
        <v>30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13"/>
        <v>7.5</v>
      </c>
      <c r="P1080">
        <f t="shared" si="119"/>
        <v>9</v>
      </c>
      <c r="Q1080" t="str">
        <f t="shared" si="114"/>
        <v>games</v>
      </c>
      <c r="R1080" t="str">
        <f t="shared" si="115"/>
        <v>video games</v>
      </c>
      <c r="S1080" s="9">
        <f t="shared" si="116"/>
        <v>40746.195844907401</v>
      </c>
      <c r="T1080" s="9">
        <f t="shared" si="117"/>
        <v>40701.195844907401</v>
      </c>
      <c r="U1080" s="8">
        <f t="shared" si="118"/>
        <v>45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13"/>
        <v>2.6076923076923078</v>
      </c>
      <c r="P1081">
        <f t="shared" si="119"/>
        <v>37.666666666666664</v>
      </c>
      <c r="Q1081" t="str">
        <f t="shared" si="114"/>
        <v>games</v>
      </c>
      <c r="R1081" t="str">
        <f t="shared" si="115"/>
        <v>video games</v>
      </c>
      <c r="S1081" s="9">
        <f t="shared" si="116"/>
        <v>42504.566388888903</v>
      </c>
      <c r="T1081" s="9">
        <f t="shared" si="117"/>
        <v>42479.566388888903</v>
      </c>
      <c r="U1081" s="8">
        <f t="shared" si="118"/>
        <v>25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13"/>
        <v>9.1050000000000004</v>
      </c>
      <c r="P1082">
        <f t="shared" si="119"/>
        <v>18.581632653061224</v>
      </c>
      <c r="Q1082" t="str">
        <f t="shared" si="114"/>
        <v>games</v>
      </c>
      <c r="R1082" t="str">
        <f t="shared" si="115"/>
        <v>video games</v>
      </c>
      <c r="S1082" s="9">
        <f t="shared" si="116"/>
        <v>41770.138113425899</v>
      </c>
      <c r="T1082" s="9">
        <f t="shared" si="117"/>
        <v>41740.138113425899</v>
      </c>
      <c r="U1082" s="8">
        <f t="shared" si="118"/>
        <v>30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13"/>
        <v>1.7647058823529412E-2</v>
      </c>
      <c r="P1083">
        <f t="shared" si="119"/>
        <v>3</v>
      </c>
      <c r="Q1083" t="str">
        <f t="shared" si="114"/>
        <v>games</v>
      </c>
      <c r="R1083" t="str">
        <f t="shared" si="115"/>
        <v>video games</v>
      </c>
      <c r="S1083" s="9">
        <f t="shared" si="116"/>
        <v>42032.9269907407</v>
      </c>
      <c r="T1083" s="9">
        <f t="shared" si="117"/>
        <v>42002.9269907407</v>
      </c>
      <c r="U1083" s="8">
        <f t="shared" si="118"/>
        <v>30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13"/>
        <v>0.55999999999999994</v>
      </c>
      <c r="P1084">
        <f t="shared" si="119"/>
        <v>18.666666666666668</v>
      </c>
      <c r="Q1084" t="str">
        <f t="shared" si="114"/>
        <v>games</v>
      </c>
      <c r="R1084" t="str">
        <f t="shared" si="115"/>
        <v>video games</v>
      </c>
      <c r="S1084" s="9">
        <f t="shared" si="116"/>
        <v>41131.9061111111</v>
      </c>
      <c r="T1084" s="9">
        <f t="shared" si="117"/>
        <v>41101.9061111111</v>
      </c>
      <c r="U1084" s="8">
        <f t="shared" si="118"/>
        <v>30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13"/>
        <v>0.82000000000000006</v>
      </c>
      <c r="P1085">
        <f t="shared" si="119"/>
        <v>410</v>
      </c>
      <c r="Q1085" t="str">
        <f t="shared" si="114"/>
        <v>games</v>
      </c>
      <c r="R1085" t="str">
        <f t="shared" si="115"/>
        <v>video games</v>
      </c>
      <c r="S1085" s="9">
        <f t="shared" si="116"/>
        <v>41853.659525463001</v>
      </c>
      <c r="T1085" s="9">
        <f t="shared" si="117"/>
        <v>41793.659525463001</v>
      </c>
      <c r="U1085" s="8">
        <f t="shared" si="118"/>
        <v>60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13"/>
        <v>0</v>
      </c>
      <c r="P1086">
        <f t="shared" si="119"/>
        <v>0</v>
      </c>
      <c r="Q1086" t="str">
        <f t="shared" si="114"/>
        <v>games</v>
      </c>
      <c r="R1086" t="str">
        <f t="shared" si="115"/>
        <v>video games</v>
      </c>
      <c r="S1086" s="9">
        <f t="shared" si="116"/>
        <v>41859.9120833333</v>
      </c>
      <c r="T1086" s="9">
        <f t="shared" si="117"/>
        <v>41829.9120833333</v>
      </c>
      <c r="U1086" s="8">
        <f t="shared" si="118"/>
        <v>30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13"/>
        <v>3.42</v>
      </c>
      <c r="P1087">
        <f t="shared" si="119"/>
        <v>114</v>
      </c>
      <c r="Q1087" t="str">
        <f t="shared" si="114"/>
        <v>games</v>
      </c>
      <c r="R1087" t="str">
        <f t="shared" si="115"/>
        <v>video games</v>
      </c>
      <c r="S1087" s="9">
        <f t="shared" si="116"/>
        <v>42443.629340277803</v>
      </c>
      <c r="T1087" s="9">
        <f t="shared" si="117"/>
        <v>42413.671006944402</v>
      </c>
      <c r="U1087" s="8">
        <f t="shared" si="118"/>
        <v>29.958333333401242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13"/>
        <v>8.3333333333333343E-2</v>
      </c>
      <c r="P1088">
        <f t="shared" si="119"/>
        <v>7.5</v>
      </c>
      <c r="Q1088" t="str">
        <f t="shared" si="114"/>
        <v>games</v>
      </c>
      <c r="R1088" t="str">
        <f t="shared" si="115"/>
        <v>video games</v>
      </c>
      <c r="S1088" s="9">
        <f t="shared" si="116"/>
        <v>41875.866793981499</v>
      </c>
      <c r="T1088" s="9">
        <f t="shared" si="117"/>
        <v>41845.866793981499</v>
      </c>
      <c r="U1088" s="8">
        <f t="shared" si="118"/>
        <v>30</v>
      </c>
    </row>
    <row r="1089" spans="1:21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13"/>
        <v>0</v>
      </c>
      <c r="P1089">
        <f t="shared" si="119"/>
        <v>0</v>
      </c>
      <c r="Q1089" t="str">
        <f t="shared" si="114"/>
        <v>games</v>
      </c>
      <c r="R1089" t="str">
        <f t="shared" si="115"/>
        <v>video games</v>
      </c>
      <c r="S1089" s="9">
        <f t="shared" si="116"/>
        <v>41805.713969907403</v>
      </c>
      <c r="T1089" s="9">
        <f t="shared" si="117"/>
        <v>41775.713969907403</v>
      </c>
      <c r="U1089" s="8">
        <f t="shared" si="118"/>
        <v>30</v>
      </c>
    </row>
    <row r="1090" spans="1:21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113"/>
        <v>14.182977777777777</v>
      </c>
      <c r="P1090">
        <f t="shared" si="119"/>
        <v>43.41727891156463</v>
      </c>
      <c r="Q1090" t="str">
        <f t="shared" si="114"/>
        <v>games</v>
      </c>
      <c r="R1090" t="str">
        <f t="shared" si="115"/>
        <v>video games</v>
      </c>
      <c r="S1090" s="9">
        <f t="shared" si="116"/>
        <v>41753.799386574101</v>
      </c>
      <c r="T1090" s="9">
        <f t="shared" si="117"/>
        <v>41723.799386574101</v>
      </c>
      <c r="U1090" s="8">
        <f t="shared" si="118"/>
        <v>30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20">E1091/D1091*100</f>
        <v>7.8266666666666662</v>
      </c>
      <c r="P1091">
        <f t="shared" si="119"/>
        <v>23.959183673469386</v>
      </c>
      <c r="Q1091" t="str">
        <f t="shared" ref="Q1091:Q1154" si="121">LEFT(N1091,_xlfn.NUMBERVALUE(FIND("/",N1091)-1))</f>
        <v>games</v>
      </c>
      <c r="R1091" t="str">
        <f t="shared" ref="R1091:R1154" si="122">RIGHT(N1091,LEN(N1091)-LEN(Q1091)-1)</f>
        <v>video games</v>
      </c>
      <c r="S1091" s="9">
        <f t="shared" ref="S1091:S1154" si="123">_xlfn.NUMBERVALUE((((I1091/60)/60)/24)+DATE(1970,1,1))</f>
        <v>42181.189525463</v>
      </c>
      <c r="T1091" s="9">
        <f t="shared" ref="T1091:T1154" si="124">_xlfn.NUMBERVALUE((((J1091/60)/60)/24)+DATE(1970,1,1))</f>
        <v>42151.189525463</v>
      </c>
      <c r="U1091" s="8">
        <f t="shared" ref="U1091:U1154" si="125">S1091-T1091</f>
        <v>30</v>
      </c>
    </row>
    <row r="1092" spans="1:21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20"/>
        <v>3.8464497269020695E-2</v>
      </c>
      <c r="P1092">
        <f t="shared" si="119"/>
        <v>5</v>
      </c>
      <c r="Q1092" t="str">
        <f t="shared" si="121"/>
        <v>games</v>
      </c>
      <c r="R1092" t="str">
        <f t="shared" si="122"/>
        <v>video games</v>
      </c>
      <c r="S1092" s="9">
        <f t="shared" si="123"/>
        <v>42153.185798611099</v>
      </c>
      <c r="T1092" s="9">
        <f t="shared" si="124"/>
        <v>42123.185798611099</v>
      </c>
      <c r="U1092" s="8">
        <f t="shared" si="125"/>
        <v>30</v>
      </c>
    </row>
    <row r="1093" spans="1:21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20"/>
        <v>12.5</v>
      </c>
      <c r="P1093">
        <f t="shared" si="119"/>
        <v>12.5</v>
      </c>
      <c r="Q1093" t="str">
        <f t="shared" si="121"/>
        <v>games</v>
      </c>
      <c r="R1093" t="str">
        <f t="shared" si="122"/>
        <v>video games</v>
      </c>
      <c r="S1093" s="9">
        <f t="shared" si="123"/>
        <v>42470.778611111098</v>
      </c>
      <c r="T1093" s="9">
        <f t="shared" si="124"/>
        <v>42440.820277777799</v>
      </c>
      <c r="U1093" s="8">
        <f t="shared" si="125"/>
        <v>29.958333333299379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20"/>
        <v>1.05</v>
      </c>
      <c r="P1094">
        <f t="shared" si="119"/>
        <v>3</v>
      </c>
      <c r="Q1094" t="str">
        <f t="shared" si="121"/>
        <v>games</v>
      </c>
      <c r="R1094" t="str">
        <f t="shared" si="122"/>
        <v>video games</v>
      </c>
      <c r="S1094" s="9">
        <f t="shared" si="123"/>
        <v>41280.025902777801</v>
      </c>
      <c r="T1094" s="9">
        <f t="shared" si="124"/>
        <v>41250.025902777801</v>
      </c>
      <c r="U1094" s="8">
        <f t="shared" si="125"/>
        <v>30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20"/>
        <v>14.083333333333334</v>
      </c>
      <c r="P1095">
        <f t="shared" si="119"/>
        <v>10.5625</v>
      </c>
      <c r="Q1095" t="str">
        <f t="shared" si="121"/>
        <v>games</v>
      </c>
      <c r="R1095" t="str">
        <f t="shared" si="122"/>
        <v>video games</v>
      </c>
      <c r="S1095" s="9">
        <f t="shared" si="123"/>
        <v>42411.973807870403</v>
      </c>
      <c r="T1095" s="9">
        <f t="shared" si="124"/>
        <v>42396.973807870403</v>
      </c>
      <c r="U1095" s="8">
        <f t="shared" si="125"/>
        <v>15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20"/>
        <v>18.300055555555556</v>
      </c>
      <c r="P1096">
        <f t="shared" si="119"/>
        <v>122.00037037037038</v>
      </c>
      <c r="Q1096" t="str">
        <f t="shared" si="121"/>
        <v>games</v>
      </c>
      <c r="R1096" t="str">
        <f t="shared" si="122"/>
        <v>video games</v>
      </c>
      <c r="S1096" s="9">
        <f t="shared" si="123"/>
        <v>40825.713344907403</v>
      </c>
      <c r="T1096" s="9">
        <f t="shared" si="124"/>
        <v>40795.713344907403</v>
      </c>
      <c r="U1096" s="8">
        <f t="shared" si="125"/>
        <v>30</v>
      </c>
    </row>
    <row r="1097" spans="1:21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20"/>
        <v>5.0347999999999997</v>
      </c>
      <c r="P1097">
        <f t="shared" si="119"/>
        <v>267.80851063829789</v>
      </c>
      <c r="Q1097" t="str">
        <f t="shared" si="121"/>
        <v>games</v>
      </c>
      <c r="R1097" t="str">
        <f t="shared" si="122"/>
        <v>video games</v>
      </c>
      <c r="S1097" s="9">
        <f t="shared" si="123"/>
        <v>41516.537268518499</v>
      </c>
      <c r="T1097" s="9">
        <f t="shared" si="124"/>
        <v>41486.537268518499</v>
      </c>
      <c r="U1097" s="8">
        <f t="shared" si="125"/>
        <v>30</v>
      </c>
    </row>
    <row r="1098" spans="1:21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20"/>
        <v>17.933333333333334</v>
      </c>
      <c r="P1098">
        <f t="shared" si="119"/>
        <v>74.206896551724142</v>
      </c>
      <c r="Q1098" t="str">
        <f t="shared" si="121"/>
        <v>games</v>
      </c>
      <c r="R1098" t="str">
        <f t="shared" si="122"/>
        <v>video games</v>
      </c>
      <c r="S1098" s="9">
        <f t="shared" si="123"/>
        <v>41916.145833333299</v>
      </c>
      <c r="T1098" s="9">
        <f t="shared" si="124"/>
        <v>41885.517986111103</v>
      </c>
      <c r="U1098" s="8">
        <f t="shared" si="125"/>
        <v>30.627847222196579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20"/>
        <v>4.7E-2</v>
      </c>
      <c r="P1099">
        <f t="shared" si="119"/>
        <v>6.7142857142857144</v>
      </c>
      <c r="Q1099" t="str">
        <f t="shared" si="121"/>
        <v>games</v>
      </c>
      <c r="R1099" t="str">
        <f t="shared" si="122"/>
        <v>video games</v>
      </c>
      <c r="S1099" s="9">
        <f t="shared" si="123"/>
        <v>41700.792557870402</v>
      </c>
      <c r="T1099" s="9">
        <f t="shared" si="124"/>
        <v>41660.792557870402</v>
      </c>
      <c r="U1099" s="8">
        <f t="shared" si="125"/>
        <v>40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20"/>
        <v>7.2120000000000006</v>
      </c>
      <c r="P1100">
        <f t="shared" si="119"/>
        <v>81.954545454545453</v>
      </c>
      <c r="Q1100" t="str">
        <f t="shared" si="121"/>
        <v>games</v>
      </c>
      <c r="R1100" t="str">
        <f t="shared" si="122"/>
        <v>video games</v>
      </c>
      <c r="S1100" s="9">
        <f t="shared" si="123"/>
        <v>41742.762673611098</v>
      </c>
      <c r="T1100" s="9">
        <f t="shared" si="124"/>
        <v>41712.762673611098</v>
      </c>
      <c r="U1100" s="8">
        <f t="shared" si="125"/>
        <v>30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20"/>
        <v>0.5</v>
      </c>
      <c r="P1101">
        <f t="shared" si="119"/>
        <v>25</v>
      </c>
      <c r="Q1101" t="str">
        <f t="shared" si="121"/>
        <v>games</v>
      </c>
      <c r="R1101" t="str">
        <f t="shared" si="122"/>
        <v>video games</v>
      </c>
      <c r="S1101" s="9">
        <f t="shared" si="123"/>
        <v>42137.8364351852</v>
      </c>
      <c r="T1101" s="9">
        <f t="shared" si="124"/>
        <v>42107.8364351852</v>
      </c>
      <c r="U1101" s="8">
        <f t="shared" si="125"/>
        <v>30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20"/>
        <v>2.5</v>
      </c>
      <c r="P1102">
        <f t="shared" si="119"/>
        <v>10</v>
      </c>
      <c r="Q1102" t="str">
        <f t="shared" si="121"/>
        <v>games</v>
      </c>
      <c r="R1102" t="str">
        <f t="shared" si="122"/>
        <v>video games</v>
      </c>
      <c r="S1102" s="9">
        <f t="shared" si="123"/>
        <v>42414.110775462999</v>
      </c>
      <c r="T1102" s="9">
        <f t="shared" si="124"/>
        <v>42384.110775462999</v>
      </c>
      <c r="U1102" s="8">
        <f t="shared" si="125"/>
        <v>30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20"/>
        <v>4.1000000000000002E-2</v>
      </c>
      <c r="P1103">
        <f t="shared" si="119"/>
        <v>6.833333333333333</v>
      </c>
      <c r="Q1103" t="str">
        <f t="shared" si="121"/>
        <v>games</v>
      </c>
      <c r="R1103" t="str">
        <f t="shared" si="122"/>
        <v>video games</v>
      </c>
      <c r="S1103" s="9">
        <f t="shared" si="123"/>
        <v>42565.758333333302</v>
      </c>
      <c r="T1103" s="9">
        <f t="shared" si="124"/>
        <v>42538.772430555597</v>
      </c>
      <c r="U1103" s="8">
        <f t="shared" si="125"/>
        <v>26.985902777705633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20"/>
        <v>5.3125</v>
      </c>
      <c r="P1104">
        <f t="shared" si="119"/>
        <v>17.708333333333332</v>
      </c>
      <c r="Q1104" t="str">
        <f t="shared" si="121"/>
        <v>games</v>
      </c>
      <c r="R1104" t="str">
        <f t="shared" si="122"/>
        <v>video games</v>
      </c>
      <c r="S1104" s="9">
        <f t="shared" si="123"/>
        <v>41617.249305555597</v>
      </c>
      <c r="T1104" s="9">
        <f t="shared" si="124"/>
        <v>41577.045428240701</v>
      </c>
      <c r="U1104" s="8">
        <f t="shared" si="125"/>
        <v>40.20387731489609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20"/>
        <v>1.6199999999999999</v>
      </c>
      <c r="P1105">
        <f t="shared" si="119"/>
        <v>16.2</v>
      </c>
      <c r="Q1105" t="str">
        <f t="shared" si="121"/>
        <v>games</v>
      </c>
      <c r="R1105" t="str">
        <f t="shared" si="122"/>
        <v>video games</v>
      </c>
      <c r="S1105" s="9">
        <f t="shared" si="123"/>
        <v>42539.222106481502</v>
      </c>
      <c r="T1105" s="9">
        <f t="shared" si="124"/>
        <v>42479.222106481502</v>
      </c>
      <c r="U1105" s="8">
        <f t="shared" si="125"/>
        <v>60</v>
      </c>
    </row>
    <row r="1106" spans="1:21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20"/>
        <v>4.9516666666666671</v>
      </c>
      <c r="P1106">
        <f t="shared" si="119"/>
        <v>80.297297297297291</v>
      </c>
      <c r="Q1106" t="str">
        <f t="shared" si="121"/>
        <v>games</v>
      </c>
      <c r="R1106" t="str">
        <f t="shared" si="122"/>
        <v>video games</v>
      </c>
      <c r="S1106" s="9">
        <f t="shared" si="123"/>
        <v>41801.409965277802</v>
      </c>
      <c r="T1106" s="9">
        <f t="shared" si="124"/>
        <v>41771.409965277802</v>
      </c>
      <c r="U1106" s="8">
        <f t="shared" si="125"/>
        <v>30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20"/>
        <v>0.159</v>
      </c>
      <c r="P1107">
        <f t="shared" si="119"/>
        <v>71.55</v>
      </c>
      <c r="Q1107" t="str">
        <f t="shared" si="121"/>
        <v>games</v>
      </c>
      <c r="R1107" t="str">
        <f t="shared" si="122"/>
        <v>video games</v>
      </c>
      <c r="S1107" s="9">
        <f t="shared" si="123"/>
        <v>41722.0940625</v>
      </c>
      <c r="T1107" s="9">
        <f t="shared" si="124"/>
        <v>41692.135729166701</v>
      </c>
      <c r="U1107" s="8">
        <f t="shared" si="125"/>
        <v>29.958333333299379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20"/>
        <v>41.25</v>
      </c>
      <c r="P1108">
        <f t="shared" si="119"/>
        <v>23.571428571428573</v>
      </c>
      <c r="Q1108" t="str">
        <f t="shared" si="121"/>
        <v>games</v>
      </c>
      <c r="R1108" t="str">
        <f t="shared" si="122"/>
        <v>video games</v>
      </c>
      <c r="S1108" s="9">
        <f t="shared" si="123"/>
        <v>41003.698784722197</v>
      </c>
      <c r="T1108" s="9">
        <f t="shared" si="124"/>
        <v>40973.740451388898</v>
      </c>
      <c r="U1108" s="8">
        <f t="shared" si="125"/>
        <v>29.958333333299379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20"/>
        <v>0</v>
      </c>
      <c r="P1109">
        <f t="shared" si="119"/>
        <v>0</v>
      </c>
      <c r="Q1109" t="str">
        <f t="shared" si="121"/>
        <v>games</v>
      </c>
      <c r="R1109" t="str">
        <f t="shared" si="122"/>
        <v>video games</v>
      </c>
      <c r="S1109" s="9">
        <f t="shared" si="123"/>
        <v>41843.861388888901</v>
      </c>
      <c r="T1109" s="9">
        <f t="shared" si="124"/>
        <v>41813.861388888901</v>
      </c>
      <c r="U1109" s="8">
        <f t="shared" si="125"/>
        <v>30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20"/>
        <v>2.93</v>
      </c>
      <c r="P1110">
        <f t="shared" si="119"/>
        <v>34.88095238095238</v>
      </c>
      <c r="Q1110" t="str">
        <f t="shared" si="121"/>
        <v>games</v>
      </c>
      <c r="R1110" t="str">
        <f t="shared" si="122"/>
        <v>video games</v>
      </c>
      <c r="S1110" s="9">
        <f t="shared" si="123"/>
        <v>41012.595312500001</v>
      </c>
      <c r="T1110" s="9">
        <f t="shared" si="124"/>
        <v>40952.636979166702</v>
      </c>
      <c r="U1110" s="8">
        <f t="shared" si="125"/>
        <v>59.958333333299379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20"/>
        <v>0.44999999999999996</v>
      </c>
      <c r="P1111">
        <f t="shared" si="119"/>
        <v>15</v>
      </c>
      <c r="Q1111" t="str">
        <f t="shared" si="121"/>
        <v>games</v>
      </c>
      <c r="R1111" t="str">
        <f t="shared" si="122"/>
        <v>video games</v>
      </c>
      <c r="S1111" s="9">
        <f t="shared" si="123"/>
        <v>42692.793865740699</v>
      </c>
      <c r="T1111" s="9">
        <f t="shared" si="124"/>
        <v>42662.752199074101</v>
      </c>
      <c r="U1111" s="8">
        <f t="shared" si="125"/>
        <v>30.041666666598758</v>
      </c>
    </row>
    <row r="1112" spans="1:21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20"/>
        <v>0.51</v>
      </c>
      <c r="P1112">
        <f t="shared" si="119"/>
        <v>23.181818181818183</v>
      </c>
      <c r="Q1112" t="str">
        <f t="shared" si="121"/>
        <v>games</v>
      </c>
      <c r="R1112" t="str">
        <f t="shared" si="122"/>
        <v>video games</v>
      </c>
      <c r="S1112" s="9">
        <f t="shared" si="123"/>
        <v>41250.933125000003</v>
      </c>
      <c r="T1112" s="9">
        <f t="shared" si="124"/>
        <v>41220.933125000003</v>
      </c>
      <c r="U1112" s="8">
        <f t="shared" si="125"/>
        <v>30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20"/>
        <v>0.04</v>
      </c>
      <c r="P1113">
        <f t="shared" si="119"/>
        <v>1</v>
      </c>
      <c r="Q1113" t="str">
        <f t="shared" si="121"/>
        <v>games</v>
      </c>
      <c r="R1113" t="str">
        <f t="shared" si="122"/>
        <v>video games</v>
      </c>
      <c r="S1113" s="9">
        <f t="shared" si="123"/>
        <v>42377.203587962998</v>
      </c>
      <c r="T1113" s="9">
        <f t="shared" si="124"/>
        <v>42347.203587962998</v>
      </c>
      <c r="U1113" s="8">
        <f t="shared" si="125"/>
        <v>30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20"/>
        <v>35.537409090909087</v>
      </c>
      <c r="P1114">
        <f t="shared" si="119"/>
        <v>100.23371794871794</v>
      </c>
      <c r="Q1114" t="str">
        <f t="shared" si="121"/>
        <v>games</v>
      </c>
      <c r="R1114" t="str">
        <f t="shared" si="122"/>
        <v>video games</v>
      </c>
      <c r="S1114" s="9">
        <f t="shared" si="123"/>
        <v>42023.354166666701</v>
      </c>
      <c r="T1114" s="9">
        <f t="shared" si="124"/>
        <v>41963.7593865741</v>
      </c>
      <c r="U1114" s="8">
        <f t="shared" si="125"/>
        <v>59.594780092600558</v>
      </c>
    </row>
    <row r="1115" spans="1:21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20"/>
        <v>0.5</v>
      </c>
      <c r="P1115">
        <f t="shared" si="119"/>
        <v>5</v>
      </c>
      <c r="Q1115" t="str">
        <f t="shared" si="121"/>
        <v>games</v>
      </c>
      <c r="R1115" t="str">
        <f t="shared" si="122"/>
        <v>video games</v>
      </c>
      <c r="S1115" s="9">
        <f t="shared" si="123"/>
        <v>41865.977083333302</v>
      </c>
      <c r="T1115" s="9">
        <f t="shared" si="124"/>
        <v>41835.977083333302</v>
      </c>
      <c r="U1115" s="8">
        <f t="shared" si="125"/>
        <v>30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20"/>
        <v>0.16666666666666669</v>
      </c>
      <c r="P1116">
        <f t="shared" si="119"/>
        <v>3.3333333333333335</v>
      </c>
      <c r="Q1116" t="str">
        <f t="shared" si="121"/>
        <v>games</v>
      </c>
      <c r="R1116" t="str">
        <f t="shared" si="122"/>
        <v>video games</v>
      </c>
      <c r="S1116" s="9">
        <f t="shared" si="123"/>
        <v>41556.345914351899</v>
      </c>
      <c r="T1116" s="9">
        <f t="shared" si="124"/>
        <v>41526.345914351899</v>
      </c>
      <c r="U1116" s="8">
        <f t="shared" si="125"/>
        <v>30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20"/>
        <v>0.13250000000000001</v>
      </c>
      <c r="P1117">
        <f t="shared" si="119"/>
        <v>13.25</v>
      </c>
      <c r="Q1117" t="str">
        <f t="shared" si="121"/>
        <v>games</v>
      </c>
      <c r="R1117" t="str">
        <f t="shared" si="122"/>
        <v>video games</v>
      </c>
      <c r="S1117" s="9">
        <f t="shared" si="123"/>
        <v>42459.653877314799</v>
      </c>
      <c r="T1117" s="9">
        <f t="shared" si="124"/>
        <v>42429.695543981499</v>
      </c>
      <c r="U1117" s="8">
        <f t="shared" si="125"/>
        <v>29.958333333299379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20"/>
        <v>3.5704000000000007E-2</v>
      </c>
      <c r="P1118">
        <f t="shared" si="119"/>
        <v>17.852</v>
      </c>
      <c r="Q1118" t="str">
        <f t="shared" si="121"/>
        <v>games</v>
      </c>
      <c r="R1118" t="str">
        <f t="shared" si="122"/>
        <v>video games</v>
      </c>
      <c r="S1118" s="9">
        <f t="shared" si="123"/>
        <v>41069.847314814797</v>
      </c>
      <c r="T1118" s="9">
        <f t="shared" si="124"/>
        <v>41009.847314814797</v>
      </c>
      <c r="U1118" s="8">
        <f t="shared" si="125"/>
        <v>60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20"/>
        <v>8.3000000000000007</v>
      </c>
      <c r="P1119">
        <f t="shared" si="119"/>
        <v>10.375</v>
      </c>
      <c r="Q1119" t="str">
        <f t="shared" si="121"/>
        <v>games</v>
      </c>
      <c r="R1119" t="str">
        <f t="shared" si="122"/>
        <v>video games</v>
      </c>
      <c r="S1119" s="9">
        <f t="shared" si="123"/>
        <v>42363.598530092597</v>
      </c>
      <c r="T1119" s="9">
        <f t="shared" si="124"/>
        <v>42333.598530092597</v>
      </c>
      <c r="U1119" s="8">
        <f t="shared" si="125"/>
        <v>30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20"/>
        <v>2.4222222222222221</v>
      </c>
      <c r="P1120">
        <f t="shared" si="119"/>
        <v>36.333333333333336</v>
      </c>
      <c r="Q1120" t="str">
        <f t="shared" si="121"/>
        <v>games</v>
      </c>
      <c r="R1120" t="str">
        <f t="shared" si="122"/>
        <v>video games</v>
      </c>
      <c r="S1120" s="9">
        <f t="shared" si="123"/>
        <v>41734.124756944402</v>
      </c>
      <c r="T1120" s="9">
        <f t="shared" si="124"/>
        <v>41704.166423611103</v>
      </c>
      <c r="U1120" s="8">
        <f t="shared" si="125"/>
        <v>29.958333333299379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20"/>
        <v>0.23809523809523811</v>
      </c>
      <c r="P1121">
        <f t="shared" si="119"/>
        <v>5</v>
      </c>
      <c r="Q1121" t="str">
        <f t="shared" si="121"/>
        <v>games</v>
      </c>
      <c r="R1121" t="str">
        <f t="shared" si="122"/>
        <v>video games</v>
      </c>
      <c r="S1121" s="9">
        <f t="shared" si="123"/>
        <v>41735.792407407404</v>
      </c>
      <c r="T1121" s="9">
        <f t="shared" si="124"/>
        <v>41722.792407407404</v>
      </c>
      <c r="U1121" s="8">
        <f t="shared" si="125"/>
        <v>13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20"/>
        <v>0</v>
      </c>
      <c r="P1122">
        <f t="shared" ref="P1122:P1185" si="126">IF(L1122=0, 0,E1122/L1122)</f>
        <v>0</v>
      </c>
      <c r="Q1122" t="str">
        <f t="shared" si="121"/>
        <v>games</v>
      </c>
      <c r="R1122" t="str">
        <f t="shared" si="122"/>
        <v>video games</v>
      </c>
      <c r="S1122" s="9">
        <f t="shared" si="123"/>
        <v>40844.872685185197</v>
      </c>
      <c r="T1122" s="9">
        <f t="shared" si="124"/>
        <v>40799.872685185197</v>
      </c>
      <c r="U1122" s="8">
        <f t="shared" si="125"/>
        <v>45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20"/>
        <v>1.1599999999999999E-2</v>
      </c>
      <c r="P1123">
        <f t="shared" si="126"/>
        <v>5.8</v>
      </c>
      <c r="Q1123" t="str">
        <f t="shared" si="121"/>
        <v>games</v>
      </c>
      <c r="R1123" t="str">
        <f t="shared" si="122"/>
        <v>video games</v>
      </c>
      <c r="S1123" s="9">
        <f t="shared" si="123"/>
        <v>42442.892546296302</v>
      </c>
      <c r="T1123" s="9">
        <f t="shared" si="124"/>
        <v>42412.934212963002</v>
      </c>
      <c r="U1123" s="8">
        <f t="shared" si="125"/>
        <v>29.958333333299379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20"/>
        <v>0</v>
      </c>
      <c r="P1124">
        <f t="shared" si="126"/>
        <v>0</v>
      </c>
      <c r="Q1124" t="str">
        <f t="shared" si="121"/>
        <v>games</v>
      </c>
      <c r="R1124" t="str">
        <f t="shared" si="122"/>
        <v>video games</v>
      </c>
      <c r="S1124" s="9">
        <f t="shared" si="123"/>
        <v>41424.703993055598</v>
      </c>
      <c r="T1124" s="9">
        <f t="shared" si="124"/>
        <v>41410.703993055598</v>
      </c>
      <c r="U1124" s="8">
        <f t="shared" si="125"/>
        <v>14</v>
      </c>
    </row>
    <row r="1125" spans="1:21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20"/>
        <v>0.22</v>
      </c>
      <c r="P1125">
        <f t="shared" si="126"/>
        <v>3.6666666666666665</v>
      </c>
      <c r="Q1125" t="str">
        <f t="shared" si="121"/>
        <v>games</v>
      </c>
      <c r="R1125" t="str">
        <f t="shared" si="122"/>
        <v>video games</v>
      </c>
      <c r="S1125" s="9">
        <f t="shared" si="123"/>
        <v>41748.5237037037</v>
      </c>
      <c r="T1125" s="9">
        <f t="shared" si="124"/>
        <v>41718.5237037037</v>
      </c>
      <c r="U1125" s="8">
        <f t="shared" si="125"/>
        <v>30</v>
      </c>
    </row>
    <row r="1126" spans="1:21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20"/>
        <v>0.47222222222222221</v>
      </c>
      <c r="P1126">
        <f t="shared" si="126"/>
        <v>60.714285714285715</v>
      </c>
      <c r="Q1126" t="str">
        <f t="shared" si="121"/>
        <v>games</v>
      </c>
      <c r="R1126" t="str">
        <f t="shared" si="122"/>
        <v>mobile games</v>
      </c>
      <c r="S1126" s="9">
        <f t="shared" si="123"/>
        <v>42124.667256944398</v>
      </c>
      <c r="T1126" s="9">
        <f t="shared" si="124"/>
        <v>42094.667256944398</v>
      </c>
      <c r="U1126" s="8">
        <f t="shared" si="125"/>
        <v>30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20"/>
        <v>0</v>
      </c>
      <c r="P1127">
        <f t="shared" si="126"/>
        <v>0</v>
      </c>
      <c r="Q1127" t="str">
        <f t="shared" si="121"/>
        <v>games</v>
      </c>
      <c r="R1127" t="str">
        <f t="shared" si="122"/>
        <v>mobile games</v>
      </c>
      <c r="S1127" s="9">
        <f t="shared" si="123"/>
        <v>42272.6241898148</v>
      </c>
      <c r="T1127" s="9">
        <f t="shared" si="124"/>
        <v>42212.6241898148</v>
      </c>
      <c r="U1127" s="8">
        <f t="shared" si="125"/>
        <v>60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20"/>
        <v>0.5</v>
      </c>
      <c r="P1128">
        <f t="shared" si="126"/>
        <v>5</v>
      </c>
      <c r="Q1128" t="str">
        <f t="shared" si="121"/>
        <v>games</v>
      </c>
      <c r="R1128" t="str">
        <f t="shared" si="122"/>
        <v>mobile games</v>
      </c>
      <c r="S1128" s="9">
        <f t="shared" si="123"/>
        <v>42565.327476851802</v>
      </c>
      <c r="T1128" s="9">
        <f t="shared" si="124"/>
        <v>42535.327476851802</v>
      </c>
      <c r="U1128" s="8">
        <f t="shared" si="125"/>
        <v>30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20"/>
        <v>1.6714285714285713</v>
      </c>
      <c r="P1129">
        <f t="shared" si="126"/>
        <v>25.434782608695652</v>
      </c>
      <c r="Q1129" t="str">
        <f t="shared" si="121"/>
        <v>games</v>
      </c>
      <c r="R1129" t="str">
        <f t="shared" si="122"/>
        <v>mobile games</v>
      </c>
      <c r="S1129" s="9">
        <f t="shared" si="123"/>
        <v>41957.895833333299</v>
      </c>
      <c r="T1129" s="9">
        <f t="shared" si="124"/>
        <v>41926.854166666701</v>
      </c>
      <c r="U1129" s="8">
        <f t="shared" si="125"/>
        <v>31.041666666598758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20"/>
        <v>0.1</v>
      </c>
      <c r="P1130">
        <f t="shared" si="126"/>
        <v>1</v>
      </c>
      <c r="Q1130" t="str">
        <f t="shared" si="121"/>
        <v>games</v>
      </c>
      <c r="R1130" t="str">
        <f t="shared" si="122"/>
        <v>mobile games</v>
      </c>
      <c r="S1130" s="9">
        <f t="shared" si="123"/>
        <v>41858.649502314802</v>
      </c>
      <c r="T1130" s="9">
        <f t="shared" si="124"/>
        <v>41828.649502314802</v>
      </c>
      <c r="U1130" s="8">
        <f t="shared" si="125"/>
        <v>30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20"/>
        <v>0.105</v>
      </c>
      <c r="P1131">
        <f t="shared" si="126"/>
        <v>10.5</v>
      </c>
      <c r="Q1131" t="str">
        <f t="shared" si="121"/>
        <v>games</v>
      </c>
      <c r="R1131" t="str">
        <f t="shared" si="122"/>
        <v>mobile games</v>
      </c>
      <c r="S1131" s="9">
        <f t="shared" si="123"/>
        <v>42526.264965277798</v>
      </c>
      <c r="T1131" s="9">
        <f t="shared" si="124"/>
        <v>42496.264965277798</v>
      </c>
      <c r="U1131" s="8">
        <f t="shared" si="125"/>
        <v>30</v>
      </c>
    </row>
    <row r="1132" spans="1:21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20"/>
        <v>0.22</v>
      </c>
      <c r="P1132">
        <f t="shared" si="126"/>
        <v>3.6666666666666665</v>
      </c>
      <c r="Q1132" t="str">
        <f t="shared" si="121"/>
        <v>games</v>
      </c>
      <c r="R1132" t="str">
        <f t="shared" si="122"/>
        <v>mobile games</v>
      </c>
      <c r="S1132" s="9">
        <f t="shared" si="123"/>
        <v>41969.038194444402</v>
      </c>
      <c r="T1132" s="9">
        <f t="shared" si="124"/>
        <v>41908.996527777803</v>
      </c>
      <c r="U1132" s="8">
        <f t="shared" si="125"/>
        <v>60.041666666598758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20"/>
        <v>0</v>
      </c>
      <c r="P1133">
        <f t="shared" si="126"/>
        <v>0</v>
      </c>
      <c r="Q1133" t="str">
        <f t="shared" si="121"/>
        <v>games</v>
      </c>
      <c r="R1133" t="str">
        <f t="shared" si="122"/>
        <v>mobile games</v>
      </c>
      <c r="S1133" s="9">
        <f t="shared" si="123"/>
        <v>42362.908194444397</v>
      </c>
      <c r="T1133" s="9">
        <f t="shared" si="124"/>
        <v>42332.908194444397</v>
      </c>
      <c r="U1133" s="8">
        <f t="shared" si="125"/>
        <v>30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20"/>
        <v>14.38</v>
      </c>
      <c r="P1134">
        <f t="shared" si="126"/>
        <v>110.61538461538461</v>
      </c>
      <c r="Q1134" t="str">
        <f t="shared" si="121"/>
        <v>games</v>
      </c>
      <c r="R1134" t="str">
        <f t="shared" si="122"/>
        <v>mobile games</v>
      </c>
      <c r="S1134" s="9">
        <f t="shared" si="123"/>
        <v>42736.115405092598</v>
      </c>
      <c r="T1134" s="9">
        <f t="shared" si="124"/>
        <v>42706.115405092598</v>
      </c>
      <c r="U1134" s="8">
        <f t="shared" si="125"/>
        <v>30</v>
      </c>
    </row>
    <row r="1135" spans="1:21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20"/>
        <v>0.66666666666666674</v>
      </c>
      <c r="P1135">
        <f t="shared" si="126"/>
        <v>20</v>
      </c>
      <c r="Q1135" t="str">
        <f t="shared" si="121"/>
        <v>games</v>
      </c>
      <c r="R1135" t="str">
        <f t="shared" si="122"/>
        <v>mobile games</v>
      </c>
      <c r="S1135" s="9">
        <f t="shared" si="123"/>
        <v>41851.407187500001</v>
      </c>
      <c r="T1135" s="9">
        <f t="shared" si="124"/>
        <v>41821.407187500001</v>
      </c>
      <c r="U1135" s="8">
        <f t="shared" si="125"/>
        <v>30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20"/>
        <v>4.0000000000000001E-3</v>
      </c>
      <c r="P1136">
        <f t="shared" si="126"/>
        <v>1</v>
      </c>
      <c r="Q1136" t="str">
        <f t="shared" si="121"/>
        <v>games</v>
      </c>
      <c r="R1136" t="str">
        <f t="shared" si="122"/>
        <v>mobile games</v>
      </c>
      <c r="S1136" s="9">
        <f t="shared" si="123"/>
        <v>41972.189583333296</v>
      </c>
      <c r="T1136" s="9">
        <f t="shared" si="124"/>
        <v>41958.285046296303</v>
      </c>
      <c r="U1136" s="8">
        <f t="shared" si="125"/>
        <v>13.904537036993133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20"/>
        <v>5</v>
      </c>
      <c r="P1137">
        <f t="shared" si="126"/>
        <v>50</v>
      </c>
      <c r="Q1137" t="str">
        <f t="shared" si="121"/>
        <v>games</v>
      </c>
      <c r="R1137" t="str">
        <f t="shared" si="122"/>
        <v>mobile games</v>
      </c>
      <c r="S1137" s="9">
        <f t="shared" si="123"/>
        <v>42588.989513888897</v>
      </c>
      <c r="T1137" s="9">
        <f t="shared" si="124"/>
        <v>42558.989513888897</v>
      </c>
      <c r="U1137" s="8">
        <f t="shared" si="125"/>
        <v>30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20"/>
        <v>6.4439140811455857</v>
      </c>
      <c r="P1138">
        <f t="shared" si="126"/>
        <v>45</v>
      </c>
      <c r="Q1138" t="str">
        <f t="shared" si="121"/>
        <v>games</v>
      </c>
      <c r="R1138" t="str">
        <f t="shared" si="122"/>
        <v>mobile games</v>
      </c>
      <c r="S1138" s="9">
        <f t="shared" si="123"/>
        <v>42357.671631944402</v>
      </c>
      <c r="T1138" s="9">
        <f t="shared" si="124"/>
        <v>42327.671631944402</v>
      </c>
      <c r="U1138" s="8">
        <f t="shared" si="125"/>
        <v>30</v>
      </c>
    </row>
    <row r="1139" spans="1:21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20"/>
        <v>39.5</v>
      </c>
      <c r="P1139">
        <f t="shared" si="126"/>
        <v>253.2051282051282</v>
      </c>
      <c r="Q1139" t="str">
        <f t="shared" si="121"/>
        <v>games</v>
      </c>
      <c r="R1139" t="str">
        <f t="shared" si="122"/>
        <v>mobile games</v>
      </c>
      <c r="S1139" s="9">
        <f t="shared" si="123"/>
        <v>42483.819687499999</v>
      </c>
      <c r="T1139" s="9">
        <f t="shared" si="124"/>
        <v>42453.819687499999</v>
      </c>
      <c r="U1139" s="8">
        <f t="shared" si="125"/>
        <v>30</v>
      </c>
    </row>
    <row r="1140" spans="1:21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20"/>
        <v>0.35714285714285715</v>
      </c>
      <c r="P1140">
        <f t="shared" si="126"/>
        <v>31.25</v>
      </c>
      <c r="Q1140" t="str">
        <f t="shared" si="121"/>
        <v>games</v>
      </c>
      <c r="R1140" t="str">
        <f t="shared" si="122"/>
        <v>mobile games</v>
      </c>
      <c r="S1140" s="9">
        <f t="shared" si="123"/>
        <v>42756.9066087963</v>
      </c>
      <c r="T1140" s="9">
        <f t="shared" si="124"/>
        <v>42736.9066087963</v>
      </c>
      <c r="U1140" s="8">
        <f t="shared" si="125"/>
        <v>20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20"/>
        <v>6.25E-2</v>
      </c>
      <c r="P1141">
        <f t="shared" si="126"/>
        <v>5</v>
      </c>
      <c r="Q1141" t="str">
        <f t="shared" si="121"/>
        <v>games</v>
      </c>
      <c r="R1141" t="str">
        <f t="shared" si="122"/>
        <v>mobile games</v>
      </c>
      <c r="S1141" s="9">
        <f t="shared" si="123"/>
        <v>42005.347523148099</v>
      </c>
      <c r="T1141" s="9">
        <f t="shared" si="124"/>
        <v>41975.347523148099</v>
      </c>
      <c r="U1141" s="8">
        <f t="shared" si="125"/>
        <v>30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20"/>
        <v>0</v>
      </c>
      <c r="P1142">
        <f t="shared" si="126"/>
        <v>0</v>
      </c>
      <c r="Q1142" t="str">
        <f t="shared" si="121"/>
        <v>games</v>
      </c>
      <c r="R1142" t="str">
        <f t="shared" si="122"/>
        <v>mobile games</v>
      </c>
      <c r="S1142" s="9">
        <f t="shared" si="123"/>
        <v>42222.462048611102</v>
      </c>
      <c r="T1142" s="9">
        <f t="shared" si="124"/>
        <v>42192.462048611102</v>
      </c>
      <c r="U1142" s="8">
        <f t="shared" si="125"/>
        <v>30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20"/>
        <v>0</v>
      </c>
      <c r="P1143">
        <f t="shared" si="126"/>
        <v>0</v>
      </c>
      <c r="Q1143" t="str">
        <f t="shared" si="121"/>
        <v>games</v>
      </c>
      <c r="R1143" t="str">
        <f t="shared" si="122"/>
        <v>mobile games</v>
      </c>
      <c r="S1143" s="9">
        <f t="shared" si="123"/>
        <v>42194.699652777803</v>
      </c>
      <c r="T1143" s="9">
        <f t="shared" si="124"/>
        <v>42164.699652777803</v>
      </c>
      <c r="U1143" s="8">
        <f t="shared" si="125"/>
        <v>30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20"/>
        <v>0</v>
      </c>
      <c r="P1144">
        <f t="shared" si="126"/>
        <v>0</v>
      </c>
      <c r="Q1144" t="str">
        <f t="shared" si="121"/>
        <v>games</v>
      </c>
      <c r="R1144" t="str">
        <f t="shared" si="122"/>
        <v>mobile games</v>
      </c>
      <c r="S1144" s="9">
        <f t="shared" si="123"/>
        <v>42052.006099537</v>
      </c>
      <c r="T1144" s="9">
        <f t="shared" si="124"/>
        <v>42022.006099537</v>
      </c>
      <c r="U1144" s="8">
        <f t="shared" si="125"/>
        <v>30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20"/>
        <v>0.41333333333333333</v>
      </c>
      <c r="P1145">
        <f t="shared" si="126"/>
        <v>23.25</v>
      </c>
      <c r="Q1145" t="str">
        <f t="shared" si="121"/>
        <v>games</v>
      </c>
      <c r="R1145" t="str">
        <f t="shared" si="122"/>
        <v>mobile games</v>
      </c>
      <c r="S1145" s="9">
        <f t="shared" si="123"/>
        <v>42355.193587962996</v>
      </c>
      <c r="T1145" s="9">
        <f t="shared" si="124"/>
        <v>42325.193587962996</v>
      </c>
      <c r="U1145" s="8">
        <f t="shared" si="125"/>
        <v>30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20"/>
        <v>0</v>
      </c>
      <c r="P1146">
        <f t="shared" si="126"/>
        <v>0</v>
      </c>
      <c r="Q1146" t="str">
        <f t="shared" si="121"/>
        <v>food</v>
      </c>
      <c r="R1146" t="str">
        <f t="shared" si="122"/>
        <v>food trucks</v>
      </c>
      <c r="S1146" s="9">
        <f t="shared" si="123"/>
        <v>42123.181944444397</v>
      </c>
      <c r="T1146" s="9">
        <f t="shared" si="124"/>
        <v>42093.181944444397</v>
      </c>
      <c r="U1146" s="8">
        <f t="shared" si="125"/>
        <v>30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20"/>
        <v>0.125</v>
      </c>
      <c r="P1147">
        <f t="shared" si="126"/>
        <v>100</v>
      </c>
      <c r="Q1147" t="str">
        <f t="shared" si="121"/>
        <v>food</v>
      </c>
      <c r="R1147" t="str">
        <f t="shared" si="122"/>
        <v>food trucks</v>
      </c>
      <c r="S1147" s="9">
        <f t="shared" si="123"/>
        <v>41914.747592592597</v>
      </c>
      <c r="T1147" s="9">
        <f t="shared" si="124"/>
        <v>41854.747592592597</v>
      </c>
      <c r="U1147" s="8">
        <f t="shared" si="125"/>
        <v>60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20"/>
        <v>8.8333333333333339</v>
      </c>
      <c r="P1148">
        <f t="shared" si="126"/>
        <v>44.166666666666664</v>
      </c>
      <c r="Q1148" t="str">
        <f t="shared" si="121"/>
        <v>food</v>
      </c>
      <c r="R1148" t="str">
        <f t="shared" si="122"/>
        <v>food trucks</v>
      </c>
      <c r="S1148" s="9">
        <f t="shared" si="123"/>
        <v>41761.9533912037</v>
      </c>
      <c r="T1148" s="9">
        <f t="shared" si="124"/>
        <v>41723.9533912037</v>
      </c>
      <c r="U1148" s="8">
        <f t="shared" si="125"/>
        <v>38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20"/>
        <v>0</v>
      </c>
      <c r="P1149">
        <f t="shared" si="126"/>
        <v>0</v>
      </c>
      <c r="Q1149" t="str">
        <f t="shared" si="121"/>
        <v>food</v>
      </c>
      <c r="R1149" t="str">
        <f t="shared" si="122"/>
        <v>food trucks</v>
      </c>
      <c r="S1149" s="9">
        <f t="shared" si="123"/>
        <v>41931.972025463001</v>
      </c>
      <c r="T1149" s="9">
        <f t="shared" si="124"/>
        <v>41871.972025463001</v>
      </c>
      <c r="U1149" s="8">
        <f t="shared" si="125"/>
        <v>60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20"/>
        <v>0.48666666666666669</v>
      </c>
      <c r="P1150">
        <f t="shared" si="126"/>
        <v>24.333333333333332</v>
      </c>
      <c r="Q1150" t="str">
        <f t="shared" si="121"/>
        <v>food</v>
      </c>
      <c r="R1150" t="str">
        <f t="shared" si="122"/>
        <v>food trucks</v>
      </c>
      <c r="S1150" s="9">
        <f t="shared" si="123"/>
        <v>42705.212743055599</v>
      </c>
      <c r="T1150" s="9">
        <f t="shared" si="124"/>
        <v>42675.171076388899</v>
      </c>
      <c r="U1150" s="8">
        <f t="shared" si="125"/>
        <v>30.041666666700621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20"/>
        <v>0.15</v>
      </c>
      <c r="P1151">
        <f t="shared" si="126"/>
        <v>37.5</v>
      </c>
      <c r="Q1151" t="str">
        <f t="shared" si="121"/>
        <v>food</v>
      </c>
      <c r="R1151" t="str">
        <f t="shared" si="122"/>
        <v>food trucks</v>
      </c>
      <c r="S1151" s="9">
        <f t="shared" si="123"/>
        <v>42537.710254629601</v>
      </c>
      <c r="T1151" s="9">
        <f t="shared" si="124"/>
        <v>42507.710254629601</v>
      </c>
      <c r="U1151" s="8">
        <f t="shared" si="125"/>
        <v>30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20"/>
        <v>10.08</v>
      </c>
      <c r="P1152">
        <f t="shared" si="126"/>
        <v>42</v>
      </c>
      <c r="Q1152" t="str">
        <f t="shared" si="121"/>
        <v>food</v>
      </c>
      <c r="R1152" t="str">
        <f t="shared" si="122"/>
        <v>food trucks</v>
      </c>
      <c r="S1152" s="9">
        <f t="shared" si="123"/>
        <v>42377.954571759299</v>
      </c>
      <c r="T1152" s="9">
        <f t="shared" si="124"/>
        <v>42317.954571759299</v>
      </c>
      <c r="U1152" s="8">
        <f t="shared" si="125"/>
        <v>60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20"/>
        <v>0</v>
      </c>
      <c r="P1153">
        <f t="shared" si="126"/>
        <v>0</v>
      </c>
      <c r="Q1153" t="str">
        <f t="shared" si="121"/>
        <v>food</v>
      </c>
      <c r="R1153" t="str">
        <f t="shared" si="122"/>
        <v>food trucks</v>
      </c>
      <c r="S1153" s="9">
        <f t="shared" si="123"/>
        <v>42254.102581018502</v>
      </c>
      <c r="T1153" s="9">
        <f t="shared" si="124"/>
        <v>42224.102581018502</v>
      </c>
      <c r="U1153" s="8">
        <f t="shared" si="125"/>
        <v>30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20"/>
        <v>5.6937500000000005</v>
      </c>
      <c r="P1154">
        <f t="shared" si="126"/>
        <v>60.733333333333334</v>
      </c>
      <c r="Q1154" t="str">
        <f t="shared" si="121"/>
        <v>food</v>
      </c>
      <c r="R1154" t="str">
        <f t="shared" si="122"/>
        <v>food trucks</v>
      </c>
      <c r="S1154" s="9">
        <f t="shared" si="123"/>
        <v>42139.7096296296</v>
      </c>
      <c r="T1154" s="9">
        <f t="shared" si="124"/>
        <v>42109.7096296296</v>
      </c>
      <c r="U1154" s="8">
        <f t="shared" si="125"/>
        <v>30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27">E1155/D1155*100</f>
        <v>0.625</v>
      </c>
      <c r="P1155">
        <f t="shared" si="126"/>
        <v>50</v>
      </c>
      <c r="Q1155" t="str">
        <f t="shared" ref="Q1155:Q1218" si="128">LEFT(N1155,_xlfn.NUMBERVALUE(FIND("/",N1155)-1))</f>
        <v>food</v>
      </c>
      <c r="R1155" t="str">
        <f t="shared" ref="R1155:R1218" si="129">RIGHT(N1155,LEN(N1155)-LEN(Q1155)-1)</f>
        <v>food trucks</v>
      </c>
      <c r="S1155" s="9">
        <f t="shared" ref="S1155:S1218" si="130">_xlfn.NUMBERVALUE((((I1155/60)/60)/24)+DATE(1970,1,1))</f>
        <v>42173.714178240698</v>
      </c>
      <c r="T1155" s="9">
        <f t="shared" ref="T1155:T1218" si="131">_xlfn.NUMBERVALUE((((J1155/60)/60)/24)+DATE(1970,1,1))</f>
        <v>42143.714178240698</v>
      </c>
      <c r="U1155" s="8">
        <f t="shared" ref="U1155:U1218" si="132">S1155-T1155</f>
        <v>30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27"/>
        <v>6.5</v>
      </c>
      <c r="P1156">
        <f t="shared" si="126"/>
        <v>108.33333333333333</v>
      </c>
      <c r="Q1156" t="str">
        <f t="shared" si="128"/>
        <v>food</v>
      </c>
      <c r="R1156" t="str">
        <f t="shared" si="129"/>
        <v>food trucks</v>
      </c>
      <c r="S1156" s="9">
        <f t="shared" si="130"/>
        <v>42253.108865740702</v>
      </c>
      <c r="T1156" s="9">
        <f t="shared" si="131"/>
        <v>42223.108865740702</v>
      </c>
      <c r="U1156" s="8">
        <f t="shared" si="132"/>
        <v>30</v>
      </c>
    </row>
    <row r="1157" spans="1:21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27"/>
        <v>0.752</v>
      </c>
      <c r="P1157">
        <f t="shared" si="126"/>
        <v>23.5</v>
      </c>
      <c r="Q1157" t="str">
        <f t="shared" si="128"/>
        <v>food</v>
      </c>
      <c r="R1157" t="str">
        <f t="shared" si="129"/>
        <v>food trucks</v>
      </c>
      <c r="S1157" s="9">
        <f t="shared" si="130"/>
        <v>41865.763981481497</v>
      </c>
      <c r="T1157" s="9">
        <f t="shared" si="131"/>
        <v>41835.763981481497</v>
      </c>
      <c r="U1157" s="8">
        <f t="shared" si="132"/>
        <v>30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27"/>
        <v>0</v>
      </c>
      <c r="P1158">
        <f t="shared" si="126"/>
        <v>0</v>
      </c>
      <c r="Q1158" t="str">
        <f t="shared" si="128"/>
        <v>food</v>
      </c>
      <c r="R1158" t="str">
        <f t="shared" si="129"/>
        <v>food trucks</v>
      </c>
      <c r="S1158" s="9">
        <f t="shared" si="130"/>
        <v>42059.071319444403</v>
      </c>
      <c r="T1158" s="9">
        <f t="shared" si="131"/>
        <v>42029.071319444403</v>
      </c>
      <c r="U1158" s="8">
        <f t="shared" si="132"/>
        <v>30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27"/>
        <v>1.51</v>
      </c>
      <c r="P1159">
        <f t="shared" si="126"/>
        <v>50.333333333333336</v>
      </c>
      <c r="Q1159" t="str">
        <f t="shared" si="128"/>
        <v>food</v>
      </c>
      <c r="R1159" t="str">
        <f t="shared" si="129"/>
        <v>food trucks</v>
      </c>
      <c r="S1159" s="9">
        <f t="shared" si="130"/>
        <v>41978.669907407399</v>
      </c>
      <c r="T1159" s="9">
        <f t="shared" si="131"/>
        <v>41918.628240740698</v>
      </c>
      <c r="U1159" s="8">
        <f t="shared" si="132"/>
        <v>60.041666666700621</v>
      </c>
    </row>
    <row r="1160" spans="1:21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27"/>
        <v>0.46666666666666673</v>
      </c>
      <c r="P1160">
        <f t="shared" si="126"/>
        <v>11.666666666666666</v>
      </c>
      <c r="Q1160" t="str">
        <f t="shared" si="128"/>
        <v>food</v>
      </c>
      <c r="R1160" t="str">
        <f t="shared" si="129"/>
        <v>food trucks</v>
      </c>
      <c r="S1160" s="9">
        <f t="shared" si="130"/>
        <v>41982.091759259303</v>
      </c>
      <c r="T1160" s="9">
        <f t="shared" si="131"/>
        <v>41952.091759259303</v>
      </c>
      <c r="U1160" s="8">
        <f t="shared" si="132"/>
        <v>30</v>
      </c>
    </row>
    <row r="1161" spans="1:21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27"/>
        <v>0</v>
      </c>
      <c r="P1161">
        <f t="shared" si="126"/>
        <v>0</v>
      </c>
      <c r="Q1161" t="str">
        <f t="shared" si="128"/>
        <v>food</v>
      </c>
      <c r="R1161" t="str">
        <f t="shared" si="129"/>
        <v>food trucks</v>
      </c>
      <c r="S1161" s="9">
        <f t="shared" si="130"/>
        <v>42185.65625</v>
      </c>
      <c r="T1161" s="9">
        <f t="shared" si="131"/>
        <v>42154.726446759298</v>
      </c>
      <c r="U1161" s="8">
        <f t="shared" si="132"/>
        <v>30.929803240702313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27"/>
        <v>3.85</v>
      </c>
      <c r="P1162">
        <f t="shared" si="126"/>
        <v>60.789473684210527</v>
      </c>
      <c r="Q1162" t="str">
        <f t="shared" si="128"/>
        <v>food</v>
      </c>
      <c r="R1162" t="str">
        <f t="shared" si="129"/>
        <v>food trucks</v>
      </c>
      <c r="S1162" s="9">
        <f t="shared" si="130"/>
        <v>42091.113263888903</v>
      </c>
      <c r="T1162" s="9">
        <f t="shared" si="131"/>
        <v>42061.154930555596</v>
      </c>
      <c r="U1162" s="8">
        <f t="shared" si="132"/>
        <v>29.958333333306655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27"/>
        <v>0</v>
      </c>
      <c r="P1163">
        <f t="shared" si="126"/>
        <v>0</v>
      </c>
      <c r="Q1163" t="str">
        <f t="shared" si="128"/>
        <v>food</v>
      </c>
      <c r="R1163" t="str">
        <f t="shared" si="129"/>
        <v>food trucks</v>
      </c>
      <c r="S1163" s="9">
        <f t="shared" si="130"/>
        <v>42143.629502314798</v>
      </c>
      <c r="T1163" s="9">
        <f t="shared" si="131"/>
        <v>42122.629502314798</v>
      </c>
      <c r="U1163" s="8">
        <f t="shared" si="132"/>
        <v>21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27"/>
        <v>5.8333333333333341E-2</v>
      </c>
      <c r="P1164">
        <f t="shared" si="126"/>
        <v>17.5</v>
      </c>
      <c r="Q1164" t="str">
        <f t="shared" si="128"/>
        <v>food</v>
      </c>
      <c r="R1164" t="str">
        <f t="shared" si="129"/>
        <v>food trucks</v>
      </c>
      <c r="S1164" s="9">
        <f t="shared" si="130"/>
        <v>41907.683611111097</v>
      </c>
      <c r="T1164" s="9">
        <f t="shared" si="131"/>
        <v>41876.683611111097</v>
      </c>
      <c r="U1164" s="8">
        <f t="shared" si="132"/>
        <v>31</v>
      </c>
    </row>
    <row r="1165" spans="1:21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27"/>
        <v>0</v>
      </c>
      <c r="P1165">
        <f t="shared" si="126"/>
        <v>0</v>
      </c>
      <c r="Q1165" t="str">
        <f t="shared" si="128"/>
        <v>food</v>
      </c>
      <c r="R1165" t="str">
        <f t="shared" si="129"/>
        <v>food trucks</v>
      </c>
      <c r="S1165" s="9">
        <f t="shared" si="130"/>
        <v>41860.723611111098</v>
      </c>
      <c r="T1165" s="9">
        <f t="shared" si="131"/>
        <v>41830.723611111098</v>
      </c>
      <c r="U1165" s="8">
        <f t="shared" si="132"/>
        <v>30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27"/>
        <v>0</v>
      </c>
      <c r="P1166">
        <f t="shared" si="126"/>
        <v>0</v>
      </c>
      <c r="Q1166" t="str">
        <f t="shared" si="128"/>
        <v>food</v>
      </c>
      <c r="R1166" t="str">
        <f t="shared" si="129"/>
        <v>food trucks</v>
      </c>
      <c r="S1166" s="9">
        <f t="shared" si="130"/>
        <v>42539.724328703698</v>
      </c>
      <c r="T1166" s="9">
        <f t="shared" si="131"/>
        <v>42509.724328703698</v>
      </c>
      <c r="U1166" s="8">
        <f t="shared" si="132"/>
        <v>30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27"/>
        <v>20.705000000000002</v>
      </c>
      <c r="P1167">
        <f t="shared" si="126"/>
        <v>82.82</v>
      </c>
      <c r="Q1167" t="str">
        <f t="shared" si="128"/>
        <v>food</v>
      </c>
      <c r="R1167" t="str">
        <f t="shared" si="129"/>
        <v>food trucks</v>
      </c>
      <c r="S1167" s="9">
        <f t="shared" si="130"/>
        <v>41826.214467592603</v>
      </c>
      <c r="T1167" s="9">
        <f t="shared" si="131"/>
        <v>41792.214467592603</v>
      </c>
      <c r="U1167" s="8">
        <f t="shared" si="132"/>
        <v>34</v>
      </c>
    </row>
    <row r="1168" spans="1:21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27"/>
        <v>19.139999999999997</v>
      </c>
      <c r="P1168">
        <f t="shared" si="126"/>
        <v>358.875</v>
      </c>
      <c r="Q1168" t="str">
        <f t="shared" si="128"/>
        <v>food</v>
      </c>
      <c r="R1168" t="str">
        <f t="shared" si="129"/>
        <v>food trucks</v>
      </c>
      <c r="S1168" s="9">
        <f t="shared" si="130"/>
        <v>42181.166666666701</v>
      </c>
      <c r="T1168" s="9">
        <f t="shared" si="131"/>
        <v>42150.485439814802</v>
      </c>
      <c r="U1168" s="8">
        <f t="shared" si="132"/>
        <v>30.681226851898828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27"/>
        <v>1.6316666666666666</v>
      </c>
      <c r="P1169">
        <f t="shared" si="126"/>
        <v>61.1875</v>
      </c>
      <c r="Q1169" t="str">
        <f t="shared" si="128"/>
        <v>food</v>
      </c>
      <c r="R1169" t="str">
        <f t="shared" si="129"/>
        <v>food trucks</v>
      </c>
      <c r="S1169" s="9">
        <f t="shared" si="130"/>
        <v>41894.734895833302</v>
      </c>
      <c r="T1169" s="9">
        <f t="shared" si="131"/>
        <v>41863.734895833302</v>
      </c>
      <c r="U1169" s="8">
        <f t="shared" si="132"/>
        <v>31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27"/>
        <v>5.6666666666666661</v>
      </c>
      <c r="P1170">
        <f t="shared" si="126"/>
        <v>340</v>
      </c>
      <c r="Q1170" t="str">
        <f t="shared" si="128"/>
        <v>food</v>
      </c>
      <c r="R1170" t="str">
        <f t="shared" si="129"/>
        <v>food trucks</v>
      </c>
      <c r="S1170" s="9">
        <f t="shared" si="130"/>
        <v>42635.053993055597</v>
      </c>
      <c r="T1170" s="9">
        <f t="shared" si="131"/>
        <v>42605.053993055597</v>
      </c>
      <c r="U1170" s="8">
        <f t="shared" si="132"/>
        <v>30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27"/>
        <v>0.16999999999999998</v>
      </c>
      <c r="P1171">
        <f t="shared" si="126"/>
        <v>5.666666666666667</v>
      </c>
      <c r="Q1171" t="str">
        <f t="shared" si="128"/>
        <v>food</v>
      </c>
      <c r="R1171" t="str">
        <f t="shared" si="129"/>
        <v>food trucks</v>
      </c>
      <c r="S1171" s="9">
        <f t="shared" si="130"/>
        <v>42057.353738425903</v>
      </c>
      <c r="T1171" s="9">
        <f t="shared" si="131"/>
        <v>42027.353738425903</v>
      </c>
      <c r="U1171" s="8">
        <f t="shared" si="132"/>
        <v>30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27"/>
        <v>0.4</v>
      </c>
      <c r="P1172">
        <f t="shared" si="126"/>
        <v>50</v>
      </c>
      <c r="Q1172" t="str">
        <f t="shared" si="128"/>
        <v>food</v>
      </c>
      <c r="R1172" t="str">
        <f t="shared" si="129"/>
        <v>food trucks</v>
      </c>
      <c r="S1172" s="9">
        <f t="shared" si="130"/>
        <v>42154.893182870401</v>
      </c>
      <c r="T1172" s="9">
        <f t="shared" si="131"/>
        <v>42124.893182870401</v>
      </c>
      <c r="U1172" s="8">
        <f t="shared" si="132"/>
        <v>30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27"/>
        <v>0.1</v>
      </c>
      <c r="P1173">
        <f t="shared" si="126"/>
        <v>25</v>
      </c>
      <c r="Q1173" t="str">
        <f t="shared" si="128"/>
        <v>food</v>
      </c>
      <c r="R1173" t="str">
        <f t="shared" si="129"/>
        <v>food trucks</v>
      </c>
      <c r="S1173" s="9">
        <f t="shared" si="130"/>
        <v>41956.846377314803</v>
      </c>
      <c r="T1173" s="9">
        <f t="shared" si="131"/>
        <v>41938.804710648103</v>
      </c>
      <c r="U1173" s="8">
        <f t="shared" si="132"/>
        <v>18.041666666700621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27"/>
        <v>0</v>
      </c>
      <c r="P1174">
        <f t="shared" si="126"/>
        <v>0</v>
      </c>
      <c r="Q1174" t="str">
        <f t="shared" si="128"/>
        <v>food</v>
      </c>
      <c r="R1174" t="str">
        <f t="shared" si="129"/>
        <v>food trucks</v>
      </c>
      <c r="S1174" s="9">
        <f t="shared" si="130"/>
        <v>41871.682314814803</v>
      </c>
      <c r="T1174" s="9">
        <f t="shared" si="131"/>
        <v>41841.682314814803</v>
      </c>
      <c r="U1174" s="8">
        <f t="shared" si="132"/>
        <v>30</v>
      </c>
    </row>
    <row r="1175" spans="1:21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27"/>
        <v>2.4E-2</v>
      </c>
      <c r="P1175">
        <f t="shared" si="126"/>
        <v>30</v>
      </c>
      <c r="Q1175" t="str">
        <f t="shared" si="128"/>
        <v>food</v>
      </c>
      <c r="R1175" t="str">
        <f t="shared" si="129"/>
        <v>food trucks</v>
      </c>
      <c r="S1175" s="9">
        <f t="shared" si="130"/>
        <v>42219.185844907399</v>
      </c>
      <c r="T1175" s="9">
        <f t="shared" si="131"/>
        <v>42184.185844907399</v>
      </c>
      <c r="U1175" s="8">
        <f t="shared" si="132"/>
        <v>35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27"/>
        <v>5.9066666666666672</v>
      </c>
      <c r="P1176">
        <f t="shared" si="126"/>
        <v>46.631578947368418</v>
      </c>
      <c r="Q1176" t="str">
        <f t="shared" si="128"/>
        <v>food</v>
      </c>
      <c r="R1176" t="str">
        <f t="shared" si="129"/>
        <v>food trucks</v>
      </c>
      <c r="S1176" s="9">
        <f t="shared" si="130"/>
        <v>42498.841747685197</v>
      </c>
      <c r="T1176" s="9">
        <f t="shared" si="131"/>
        <v>42468.841747685197</v>
      </c>
      <c r="U1176" s="8">
        <f t="shared" si="132"/>
        <v>30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27"/>
        <v>2.9250000000000003</v>
      </c>
      <c r="P1177">
        <f t="shared" si="126"/>
        <v>65</v>
      </c>
      <c r="Q1177" t="str">
        <f t="shared" si="128"/>
        <v>food</v>
      </c>
      <c r="R1177" t="str">
        <f t="shared" si="129"/>
        <v>food trucks</v>
      </c>
      <c r="S1177" s="9">
        <f t="shared" si="130"/>
        <v>42200.728460648097</v>
      </c>
      <c r="T1177" s="9">
        <f t="shared" si="131"/>
        <v>42170.728460648097</v>
      </c>
      <c r="U1177" s="8">
        <f t="shared" si="132"/>
        <v>30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27"/>
        <v>5.7142857142857143E-3</v>
      </c>
      <c r="P1178">
        <f t="shared" si="126"/>
        <v>10</v>
      </c>
      <c r="Q1178" t="str">
        <f t="shared" si="128"/>
        <v>food</v>
      </c>
      <c r="R1178" t="str">
        <f t="shared" si="129"/>
        <v>food trucks</v>
      </c>
      <c r="S1178" s="9">
        <f t="shared" si="130"/>
        <v>42800.541666666701</v>
      </c>
      <c r="T1178" s="9">
        <f t="shared" si="131"/>
        <v>42746.019652777803</v>
      </c>
      <c r="U1178" s="8">
        <f t="shared" si="132"/>
        <v>54.522013888898073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27"/>
        <v>0</v>
      </c>
      <c r="P1179">
        <f t="shared" si="126"/>
        <v>0</v>
      </c>
      <c r="Q1179" t="str">
        <f t="shared" si="128"/>
        <v>food</v>
      </c>
      <c r="R1179" t="str">
        <f t="shared" si="129"/>
        <v>food trucks</v>
      </c>
      <c r="S1179" s="9">
        <f t="shared" si="130"/>
        <v>41927.660833333299</v>
      </c>
      <c r="T1179" s="9">
        <f t="shared" si="131"/>
        <v>41897.660833333299</v>
      </c>
      <c r="U1179" s="8">
        <f t="shared" si="132"/>
        <v>30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27"/>
        <v>6.6666666666666671E-3</v>
      </c>
      <c r="P1180">
        <f t="shared" si="126"/>
        <v>5</v>
      </c>
      <c r="Q1180" t="str">
        <f t="shared" si="128"/>
        <v>food</v>
      </c>
      <c r="R1180" t="str">
        <f t="shared" si="129"/>
        <v>food trucks</v>
      </c>
      <c r="S1180" s="9">
        <f t="shared" si="130"/>
        <v>41867.905694444402</v>
      </c>
      <c r="T1180" s="9">
        <f t="shared" si="131"/>
        <v>41837.905694444402</v>
      </c>
      <c r="U1180" s="8">
        <f t="shared" si="132"/>
        <v>30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27"/>
        <v>5.3333333333333339</v>
      </c>
      <c r="P1181">
        <f t="shared" si="126"/>
        <v>640</v>
      </c>
      <c r="Q1181" t="str">
        <f t="shared" si="128"/>
        <v>food</v>
      </c>
      <c r="R1181" t="str">
        <f t="shared" si="129"/>
        <v>food trucks</v>
      </c>
      <c r="S1181" s="9">
        <f t="shared" si="130"/>
        <v>42305.720219907402</v>
      </c>
      <c r="T1181" s="9">
        <f t="shared" si="131"/>
        <v>42275.720219907402</v>
      </c>
      <c r="U1181" s="8">
        <f t="shared" si="132"/>
        <v>30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27"/>
        <v>11.75</v>
      </c>
      <c r="P1182">
        <f t="shared" si="126"/>
        <v>69.117647058823536</v>
      </c>
      <c r="Q1182" t="str">
        <f t="shared" si="128"/>
        <v>food</v>
      </c>
      <c r="R1182" t="str">
        <f t="shared" si="129"/>
        <v>food trucks</v>
      </c>
      <c r="S1182" s="9">
        <f t="shared" si="130"/>
        <v>41818.806875000002</v>
      </c>
      <c r="T1182" s="9">
        <f t="shared" si="131"/>
        <v>41781.806875000002</v>
      </c>
      <c r="U1182" s="8">
        <f t="shared" si="132"/>
        <v>37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27"/>
        <v>8.0000000000000002E-3</v>
      </c>
      <c r="P1183">
        <f t="shared" si="126"/>
        <v>1.3333333333333333</v>
      </c>
      <c r="Q1183" t="str">
        <f t="shared" si="128"/>
        <v>food</v>
      </c>
      <c r="R1183" t="str">
        <f t="shared" si="129"/>
        <v>food trucks</v>
      </c>
      <c r="S1183" s="9">
        <f t="shared" si="130"/>
        <v>42064.339363425897</v>
      </c>
      <c r="T1183" s="9">
        <f t="shared" si="131"/>
        <v>42034.339363425897</v>
      </c>
      <c r="U1183" s="8">
        <f t="shared" si="132"/>
        <v>30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27"/>
        <v>4.2</v>
      </c>
      <c r="P1184">
        <f t="shared" si="126"/>
        <v>10.5</v>
      </c>
      <c r="Q1184" t="str">
        <f t="shared" si="128"/>
        <v>food</v>
      </c>
      <c r="R1184" t="str">
        <f t="shared" si="129"/>
        <v>food trucks</v>
      </c>
      <c r="S1184" s="9">
        <f t="shared" si="130"/>
        <v>42747.695833333302</v>
      </c>
      <c r="T1184" s="9">
        <f t="shared" si="131"/>
        <v>42728.8274074074</v>
      </c>
      <c r="U1184" s="8">
        <f t="shared" si="132"/>
        <v>18.868425925902557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27"/>
        <v>4</v>
      </c>
      <c r="P1185">
        <f t="shared" si="126"/>
        <v>33.333333333333336</v>
      </c>
      <c r="Q1185" t="str">
        <f t="shared" si="128"/>
        <v>food</v>
      </c>
      <c r="R1185" t="str">
        <f t="shared" si="129"/>
        <v>food trucks</v>
      </c>
      <c r="S1185" s="9">
        <f t="shared" si="130"/>
        <v>42676.165972222203</v>
      </c>
      <c r="T1185" s="9">
        <f t="shared" si="131"/>
        <v>42656.861377314803</v>
      </c>
      <c r="U1185" s="8">
        <f t="shared" si="132"/>
        <v>19.304594907400315</v>
      </c>
    </row>
    <row r="1186" spans="1:21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27"/>
        <v>104.93636363636362</v>
      </c>
      <c r="P1186">
        <f t="shared" ref="P1186:P1249" si="133">IF(L1186=0, 0,E1186/L1186)</f>
        <v>61.562666666666665</v>
      </c>
      <c r="Q1186" t="str">
        <f t="shared" si="128"/>
        <v>photography</v>
      </c>
      <c r="R1186" t="str">
        <f t="shared" si="129"/>
        <v>photobooks</v>
      </c>
      <c r="S1186" s="9">
        <f t="shared" si="130"/>
        <v>42772.599664351903</v>
      </c>
      <c r="T1186" s="9">
        <f t="shared" si="131"/>
        <v>42741.599664351903</v>
      </c>
      <c r="U1186" s="8">
        <f t="shared" si="132"/>
        <v>31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27"/>
        <v>105.44</v>
      </c>
      <c r="P1187">
        <f t="shared" si="133"/>
        <v>118.73873873873873</v>
      </c>
      <c r="Q1187" t="str">
        <f t="shared" si="128"/>
        <v>photography</v>
      </c>
      <c r="R1187" t="str">
        <f t="shared" si="129"/>
        <v>photobooks</v>
      </c>
      <c r="S1187" s="9">
        <f t="shared" si="130"/>
        <v>42163.166666666701</v>
      </c>
      <c r="T1187" s="9">
        <f t="shared" si="131"/>
        <v>42130.865150463003</v>
      </c>
      <c r="U1187" s="8">
        <f t="shared" si="132"/>
        <v>32.301516203697247</v>
      </c>
    </row>
    <row r="1188" spans="1:21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27"/>
        <v>106.73333333333332</v>
      </c>
      <c r="P1188">
        <f t="shared" si="133"/>
        <v>65.081300813008127</v>
      </c>
      <c r="Q1188" t="str">
        <f t="shared" si="128"/>
        <v>photography</v>
      </c>
      <c r="R1188" t="str">
        <f t="shared" si="129"/>
        <v>photobooks</v>
      </c>
      <c r="S1188" s="9">
        <f t="shared" si="130"/>
        <v>42156.945833333302</v>
      </c>
      <c r="T1188" s="9">
        <f t="shared" si="131"/>
        <v>42123.863368055499</v>
      </c>
      <c r="U1188" s="8">
        <f t="shared" si="132"/>
        <v>33.082465277802839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27"/>
        <v>104.12571428571428</v>
      </c>
      <c r="P1189">
        <f t="shared" si="133"/>
        <v>130.15714285714284</v>
      </c>
      <c r="Q1189" t="str">
        <f t="shared" si="128"/>
        <v>photography</v>
      </c>
      <c r="R1189" t="str">
        <f t="shared" si="129"/>
        <v>photobooks</v>
      </c>
      <c r="S1189" s="9">
        <f t="shared" si="130"/>
        <v>42141.75</v>
      </c>
      <c r="T1189" s="9">
        <f t="shared" si="131"/>
        <v>42109.894942129598</v>
      </c>
      <c r="U1189" s="8">
        <f t="shared" si="132"/>
        <v>31.855057870401652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27"/>
        <v>160.54999999999998</v>
      </c>
      <c r="P1190">
        <f t="shared" si="133"/>
        <v>37.776470588235291</v>
      </c>
      <c r="Q1190" t="str">
        <f t="shared" si="128"/>
        <v>photography</v>
      </c>
      <c r="R1190" t="str">
        <f t="shared" si="129"/>
        <v>photobooks</v>
      </c>
      <c r="S1190" s="9">
        <f t="shared" si="130"/>
        <v>42732.7006944444</v>
      </c>
      <c r="T1190" s="9">
        <f t="shared" si="131"/>
        <v>42711.7006944444</v>
      </c>
      <c r="U1190" s="8">
        <f t="shared" si="132"/>
        <v>21</v>
      </c>
    </row>
    <row r="1191" spans="1:21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27"/>
        <v>107.77777777777777</v>
      </c>
      <c r="P1191">
        <f t="shared" si="133"/>
        <v>112.79069767441861</v>
      </c>
      <c r="Q1191" t="str">
        <f t="shared" si="128"/>
        <v>photography</v>
      </c>
      <c r="R1191" t="str">
        <f t="shared" si="129"/>
        <v>photobooks</v>
      </c>
      <c r="S1191" s="9">
        <f t="shared" si="130"/>
        <v>42550.979108796302</v>
      </c>
      <c r="T1191" s="9">
        <f t="shared" si="131"/>
        <v>42529.979108796302</v>
      </c>
      <c r="U1191" s="8">
        <f t="shared" si="132"/>
        <v>21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27"/>
        <v>135</v>
      </c>
      <c r="P1192">
        <f t="shared" si="133"/>
        <v>51.92307692307692</v>
      </c>
      <c r="Q1192" t="str">
        <f t="shared" si="128"/>
        <v>photography</v>
      </c>
      <c r="R1192" t="str">
        <f t="shared" si="129"/>
        <v>photobooks</v>
      </c>
      <c r="S1192" s="9">
        <f t="shared" si="130"/>
        <v>41882.665798611102</v>
      </c>
      <c r="T1192" s="9">
        <f t="shared" si="131"/>
        <v>41852.665798611102</v>
      </c>
      <c r="U1192" s="8">
        <f t="shared" si="132"/>
        <v>30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27"/>
        <v>109.07407407407408</v>
      </c>
      <c r="P1193">
        <f t="shared" si="133"/>
        <v>89.242424242424249</v>
      </c>
      <c r="Q1193" t="str">
        <f t="shared" si="128"/>
        <v>photography</v>
      </c>
      <c r="R1193" t="str">
        <f t="shared" si="129"/>
        <v>photobooks</v>
      </c>
      <c r="S1193" s="9">
        <f t="shared" si="130"/>
        <v>42449.562037037002</v>
      </c>
      <c r="T1193" s="9">
        <f t="shared" si="131"/>
        <v>42419.603703703702</v>
      </c>
      <c r="U1193" s="8">
        <f t="shared" si="132"/>
        <v>29.958333333299379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27"/>
        <v>290</v>
      </c>
      <c r="P1194">
        <f t="shared" si="133"/>
        <v>19.333333333333332</v>
      </c>
      <c r="Q1194" t="str">
        <f t="shared" si="128"/>
        <v>photography</v>
      </c>
      <c r="R1194" t="str">
        <f t="shared" si="129"/>
        <v>photobooks</v>
      </c>
      <c r="S1194" s="9">
        <f t="shared" si="130"/>
        <v>42777.5066898148</v>
      </c>
      <c r="T1194" s="9">
        <f t="shared" si="131"/>
        <v>42747.5066898148</v>
      </c>
      <c r="U1194" s="8">
        <f t="shared" si="132"/>
        <v>30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27"/>
        <v>103.95714285714286</v>
      </c>
      <c r="P1195">
        <f t="shared" si="133"/>
        <v>79.967032967032964</v>
      </c>
      <c r="Q1195" t="str">
        <f t="shared" si="128"/>
        <v>photography</v>
      </c>
      <c r="R1195" t="str">
        <f t="shared" si="129"/>
        <v>photobooks</v>
      </c>
      <c r="S1195" s="9">
        <f t="shared" si="130"/>
        <v>42469.734409722201</v>
      </c>
      <c r="T1195" s="9">
        <f t="shared" si="131"/>
        <v>42409.776076388902</v>
      </c>
      <c r="U1195" s="8">
        <f t="shared" si="132"/>
        <v>59.958333333299379</v>
      </c>
    </row>
    <row r="1196" spans="1:21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27"/>
        <v>322.24</v>
      </c>
      <c r="P1196">
        <f t="shared" si="133"/>
        <v>56.414565826330531</v>
      </c>
      <c r="Q1196" t="str">
        <f t="shared" si="128"/>
        <v>photography</v>
      </c>
      <c r="R1196" t="str">
        <f t="shared" si="129"/>
        <v>photobooks</v>
      </c>
      <c r="S1196" s="9">
        <f t="shared" si="130"/>
        <v>42102.488182870402</v>
      </c>
      <c r="T1196" s="9">
        <f t="shared" si="131"/>
        <v>42072.488182870402</v>
      </c>
      <c r="U1196" s="8">
        <f t="shared" si="132"/>
        <v>30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27"/>
        <v>135</v>
      </c>
      <c r="P1197">
        <f t="shared" si="133"/>
        <v>79.411764705882348</v>
      </c>
      <c r="Q1197" t="str">
        <f t="shared" si="128"/>
        <v>photography</v>
      </c>
      <c r="R1197" t="str">
        <f t="shared" si="129"/>
        <v>photobooks</v>
      </c>
      <c r="S1197" s="9">
        <f t="shared" si="130"/>
        <v>42358.375</v>
      </c>
      <c r="T1197" s="9">
        <f t="shared" si="131"/>
        <v>42298.347835648201</v>
      </c>
      <c r="U1197" s="8">
        <f t="shared" si="132"/>
        <v>60.027164351799001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27"/>
        <v>269.91034482758624</v>
      </c>
      <c r="P1198">
        <f t="shared" si="133"/>
        <v>76.439453125</v>
      </c>
      <c r="Q1198" t="str">
        <f t="shared" si="128"/>
        <v>photography</v>
      </c>
      <c r="R1198" t="str">
        <f t="shared" si="129"/>
        <v>photobooks</v>
      </c>
      <c r="S1198" s="9">
        <f t="shared" si="130"/>
        <v>42356.8187384259</v>
      </c>
      <c r="T1198" s="9">
        <f t="shared" si="131"/>
        <v>42326.8187384259</v>
      </c>
      <c r="U1198" s="8">
        <f t="shared" si="132"/>
        <v>30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27"/>
        <v>253.29333333333332</v>
      </c>
      <c r="P1199">
        <f t="shared" si="133"/>
        <v>121</v>
      </c>
      <c r="Q1199" t="str">
        <f t="shared" si="128"/>
        <v>photography</v>
      </c>
      <c r="R1199" t="str">
        <f t="shared" si="129"/>
        <v>photobooks</v>
      </c>
      <c r="S1199" s="9">
        <f t="shared" si="130"/>
        <v>42534.249305555597</v>
      </c>
      <c r="T1199" s="9">
        <f t="shared" si="131"/>
        <v>42503.664745370399</v>
      </c>
      <c r="U1199" s="8">
        <f t="shared" si="132"/>
        <v>30.584560185197915</v>
      </c>
    </row>
    <row r="1200" spans="1:21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27"/>
        <v>260.59999999999997</v>
      </c>
      <c r="P1200">
        <f t="shared" si="133"/>
        <v>54.616766467065865</v>
      </c>
      <c r="Q1200" t="str">
        <f t="shared" si="128"/>
        <v>photography</v>
      </c>
      <c r="R1200" t="str">
        <f t="shared" si="129"/>
        <v>photobooks</v>
      </c>
      <c r="S1200" s="9">
        <f t="shared" si="130"/>
        <v>42369.125</v>
      </c>
      <c r="T1200" s="9">
        <f t="shared" si="131"/>
        <v>42333.619050925903</v>
      </c>
      <c r="U1200" s="8">
        <f t="shared" si="132"/>
        <v>35.505949074096861</v>
      </c>
    </row>
    <row r="1201" spans="1:21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27"/>
        <v>101.31677953348381</v>
      </c>
      <c r="P1201">
        <f t="shared" si="133"/>
        <v>299.22222222222223</v>
      </c>
      <c r="Q1201" t="str">
        <f t="shared" si="128"/>
        <v>photography</v>
      </c>
      <c r="R1201" t="str">
        <f t="shared" si="129"/>
        <v>photobooks</v>
      </c>
      <c r="S1201" s="9">
        <f t="shared" si="130"/>
        <v>42193.770833333299</v>
      </c>
      <c r="T1201" s="9">
        <f t="shared" si="131"/>
        <v>42161.770833333299</v>
      </c>
      <c r="U1201" s="8">
        <f t="shared" si="132"/>
        <v>32</v>
      </c>
    </row>
    <row r="1202" spans="1:21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27"/>
        <v>125.60416666666667</v>
      </c>
      <c r="P1202">
        <f t="shared" si="133"/>
        <v>58.533980582524272</v>
      </c>
      <c r="Q1202" t="str">
        <f t="shared" si="128"/>
        <v>photography</v>
      </c>
      <c r="R1202" t="str">
        <f t="shared" si="129"/>
        <v>photobooks</v>
      </c>
      <c r="S1202" s="9">
        <f t="shared" si="130"/>
        <v>42110.477500000001</v>
      </c>
      <c r="T1202" s="9">
        <f t="shared" si="131"/>
        <v>42089.477500000001</v>
      </c>
      <c r="U1202" s="8">
        <f t="shared" si="132"/>
        <v>21</v>
      </c>
    </row>
    <row r="1203" spans="1:21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27"/>
        <v>102.43783333333334</v>
      </c>
      <c r="P1203">
        <f t="shared" si="133"/>
        <v>55.371801801801809</v>
      </c>
      <c r="Q1203" t="str">
        <f t="shared" si="128"/>
        <v>photography</v>
      </c>
      <c r="R1203" t="str">
        <f t="shared" si="129"/>
        <v>photobooks</v>
      </c>
      <c r="S1203" s="9">
        <f t="shared" si="130"/>
        <v>42566.607013888803</v>
      </c>
      <c r="T1203" s="9">
        <f t="shared" si="131"/>
        <v>42536.607013888803</v>
      </c>
      <c r="U1203" s="8">
        <f t="shared" si="132"/>
        <v>30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27"/>
        <v>199.244</v>
      </c>
      <c r="P1204">
        <f t="shared" si="133"/>
        <v>183.80442804428046</v>
      </c>
      <c r="Q1204" t="str">
        <f t="shared" si="128"/>
        <v>photography</v>
      </c>
      <c r="R1204" t="str">
        <f t="shared" si="129"/>
        <v>photobooks</v>
      </c>
      <c r="S1204" s="9">
        <f t="shared" si="130"/>
        <v>42182.288819444402</v>
      </c>
      <c r="T1204" s="9">
        <f t="shared" si="131"/>
        <v>42152.288819444402</v>
      </c>
      <c r="U1204" s="8">
        <f t="shared" si="132"/>
        <v>30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27"/>
        <v>102.45398773006136</v>
      </c>
      <c r="P1205">
        <f t="shared" si="133"/>
        <v>165.34653465346534</v>
      </c>
      <c r="Q1205" t="str">
        <f t="shared" si="128"/>
        <v>photography</v>
      </c>
      <c r="R1205" t="str">
        <f t="shared" si="129"/>
        <v>photobooks</v>
      </c>
      <c r="S1205" s="9">
        <f t="shared" si="130"/>
        <v>42155.6148958333</v>
      </c>
      <c r="T1205" s="9">
        <f t="shared" si="131"/>
        <v>42125.6148958333</v>
      </c>
      <c r="U1205" s="8">
        <f t="shared" si="132"/>
        <v>30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27"/>
        <v>102.94615384615385</v>
      </c>
      <c r="P1206">
        <f t="shared" si="133"/>
        <v>234.78947368421052</v>
      </c>
      <c r="Q1206" t="str">
        <f t="shared" si="128"/>
        <v>photography</v>
      </c>
      <c r="R1206" t="str">
        <f t="shared" si="129"/>
        <v>photobooks</v>
      </c>
      <c r="S1206" s="9">
        <f t="shared" si="130"/>
        <v>42342.208333333299</v>
      </c>
      <c r="T1206" s="9">
        <f t="shared" si="131"/>
        <v>42297.7480671296</v>
      </c>
      <c r="U1206" s="8">
        <f t="shared" si="132"/>
        <v>44.460266203699575</v>
      </c>
    </row>
    <row r="1207" spans="1:21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27"/>
        <v>100.86153846153847</v>
      </c>
      <c r="P1207">
        <f t="shared" si="133"/>
        <v>211.48387096774192</v>
      </c>
      <c r="Q1207" t="str">
        <f t="shared" si="128"/>
        <v>photography</v>
      </c>
      <c r="R1207" t="str">
        <f t="shared" si="129"/>
        <v>photobooks</v>
      </c>
      <c r="S1207" s="9">
        <f t="shared" si="130"/>
        <v>42168.506377314799</v>
      </c>
      <c r="T1207" s="9">
        <f t="shared" si="131"/>
        <v>42138.506377314799</v>
      </c>
      <c r="U1207" s="8">
        <f t="shared" si="132"/>
        <v>30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27"/>
        <v>114.99999999999999</v>
      </c>
      <c r="P1208">
        <f t="shared" si="133"/>
        <v>32.34375</v>
      </c>
      <c r="Q1208" t="str">
        <f t="shared" si="128"/>
        <v>photography</v>
      </c>
      <c r="R1208" t="str">
        <f t="shared" si="129"/>
        <v>photobooks</v>
      </c>
      <c r="S1208" s="9">
        <f t="shared" si="130"/>
        <v>42805.561805555597</v>
      </c>
      <c r="T1208" s="9">
        <f t="shared" si="131"/>
        <v>42772.776076388902</v>
      </c>
      <c r="U1208" s="8">
        <f t="shared" si="132"/>
        <v>32.785729166695091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27"/>
        <v>104.16766467065868</v>
      </c>
      <c r="P1209">
        <f t="shared" si="133"/>
        <v>123.37588652482269</v>
      </c>
      <c r="Q1209" t="str">
        <f t="shared" si="128"/>
        <v>photography</v>
      </c>
      <c r="R1209" t="str">
        <f t="shared" si="129"/>
        <v>photobooks</v>
      </c>
      <c r="S1209" s="9">
        <f t="shared" si="130"/>
        <v>42460.416666666701</v>
      </c>
      <c r="T1209" s="9">
        <f t="shared" si="131"/>
        <v>42430.430243055598</v>
      </c>
      <c r="U1209" s="8">
        <f t="shared" si="132"/>
        <v>29.986423611102509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27"/>
        <v>155.29999999999998</v>
      </c>
      <c r="P1210">
        <f t="shared" si="133"/>
        <v>207.06666666666666</v>
      </c>
      <c r="Q1210" t="str">
        <f t="shared" si="128"/>
        <v>photography</v>
      </c>
      <c r="R1210" t="str">
        <f t="shared" si="129"/>
        <v>photobooks</v>
      </c>
      <c r="S1210" s="9">
        <f t="shared" si="130"/>
        <v>42453.667407407404</v>
      </c>
      <c r="T1210" s="9">
        <f t="shared" si="131"/>
        <v>42423.709074074097</v>
      </c>
      <c r="U1210" s="8">
        <f t="shared" si="132"/>
        <v>29.958333333306655</v>
      </c>
    </row>
    <row r="1211" spans="1:21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27"/>
        <v>106</v>
      </c>
      <c r="P1211">
        <f t="shared" si="133"/>
        <v>138.2608695652174</v>
      </c>
      <c r="Q1211" t="str">
        <f t="shared" si="128"/>
        <v>photography</v>
      </c>
      <c r="R1211" t="str">
        <f t="shared" si="129"/>
        <v>photobooks</v>
      </c>
      <c r="S1211" s="9">
        <f t="shared" si="130"/>
        <v>42791.846122685201</v>
      </c>
      <c r="T1211" s="9">
        <f t="shared" si="131"/>
        <v>42761.846122685201</v>
      </c>
      <c r="U1211" s="8">
        <f t="shared" si="132"/>
        <v>30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27"/>
        <v>254.31499999999997</v>
      </c>
      <c r="P1212">
        <f t="shared" si="133"/>
        <v>493.81553398058253</v>
      </c>
      <c r="Q1212" t="str">
        <f t="shared" si="128"/>
        <v>photography</v>
      </c>
      <c r="R1212" t="str">
        <f t="shared" si="129"/>
        <v>photobooks</v>
      </c>
      <c r="S1212" s="9">
        <f t="shared" si="130"/>
        <v>42155.875</v>
      </c>
      <c r="T1212" s="9">
        <f t="shared" si="131"/>
        <v>42132.941805555602</v>
      </c>
      <c r="U1212" s="8">
        <f t="shared" si="132"/>
        <v>22.933194444398396</v>
      </c>
    </row>
    <row r="1213" spans="1:21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27"/>
        <v>101.1</v>
      </c>
      <c r="P1213">
        <f t="shared" si="133"/>
        <v>168.5</v>
      </c>
      <c r="Q1213" t="str">
        <f t="shared" si="128"/>
        <v>photography</v>
      </c>
      <c r="R1213" t="str">
        <f t="shared" si="129"/>
        <v>photobooks</v>
      </c>
      <c r="S1213" s="9">
        <f t="shared" si="130"/>
        <v>42530.866446759297</v>
      </c>
      <c r="T1213" s="9">
        <f t="shared" si="131"/>
        <v>42515.866446759297</v>
      </c>
      <c r="U1213" s="8">
        <f t="shared" si="132"/>
        <v>15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27"/>
        <v>129.04</v>
      </c>
      <c r="P1214">
        <f t="shared" si="133"/>
        <v>38.867469879518069</v>
      </c>
      <c r="Q1214" t="str">
        <f t="shared" si="128"/>
        <v>photography</v>
      </c>
      <c r="R1214" t="str">
        <f t="shared" si="129"/>
        <v>photobooks</v>
      </c>
      <c r="S1214" s="9">
        <f t="shared" si="130"/>
        <v>42335.041666666701</v>
      </c>
      <c r="T1214" s="9">
        <f t="shared" si="131"/>
        <v>42318.950173611098</v>
      </c>
      <c r="U1214" s="8">
        <f t="shared" si="132"/>
        <v>16.091493055602768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27"/>
        <v>102.23076923076924</v>
      </c>
      <c r="P1215">
        <f t="shared" si="133"/>
        <v>61.527777777777779</v>
      </c>
      <c r="Q1215" t="str">
        <f t="shared" si="128"/>
        <v>photography</v>
      </c>
      <c r="R1215" t="str">
        <f t="shared" si="129"/>
        <v>photobooks</v>
      </c>
      <c r="S1215" s="9">
        <f t="shared" si="130"/>
        <v>42766.755787037</v>
      </c>
      <c r="T1215" s="9">
        <f t="shared" si="131"/>
        <v>42731.755787037</v>
      </c>
      <c r="U1215" s="8">
        <f t="shared" si="132"/>
        <v>35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27"/>
        <v>131.80000000000001</v>
      </c>
      <c r="P1216">
        <f t="shared" si="133"/>
        <v>105.44</v>
      </c>
      <c r="Q1216" t="str">
        <f t="shared" si="128"/>
        <v>photography</v>
      </c>
      <c r="R1216" t="str">
        <f t="shared" si="129"/>
        <v>photobooks</v>
      </c>
      <c r="S1216" s="9">
        <f t="shared" si="130"/>
        <v>42164.840335648099</v>
      </c>
      <c r="T1216" s="9">
        <f t="shared" si="131"/>
        <v>42104.840335648099</v>
      </c>
      <c r="U1216" s="8">
        <f t="shared" si="132"/>
        <v>60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27"/>
        <v>786.0802000000001</v>
      </c>
      <c r="P1217">
        <f t="shared" si="133"/>
        <v>71.592003642987251</v>
      </c>
      <c r="Q1217" t="str">
        <f t="shared" si="128"/>
        <v>photography</v>
      </c>
      <c r="R1217" t="str">
        <f t="shared" si="129"/>
        <v>photobooks</v>
      </c>
      <c r="S1217" s="9">
        <f t="shared" si="130"/>
        <v>41789.923101851797</v>
      </c>
      <c r="T1217" s="9">
        <f t="shared" si="131"/>
        <v>41759.923101851797</v>
      </c>
      <c r="U1217" s="8">
        <f t="shared" si="132"/>
        <v>30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27"/>
        <v>145.70000000000002</v>
      </c>
      <c r="P1218">
        <f t="shared" si="133"/>
        <v>91.882882882882882</v>
      </c>
      <c r="Q1218" t="str">
        <f t="shared" si="128"/>
        <v>photography</v>
      </c>
      <c r="R1218" t="str">
        <f t="shared" si="129"/>
        <v>photobooks</v>
      </c>
      <c r="S1218" s="9">
        <f t="shared" si="130"/>
        <v>42279.960416666698</v>
      </c>
      <c r="T1218" s="9">
        <f t="shared" si="131"/>
        <v>42247.616400462997</v>
      </c>
      <c r="U1218" s="8">
        <f t="shared" si="132"/>
        <v>32.344016203700448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34">E1219/D1219*100</f>
        <v>102.60000000000001</v>
      </c>
      <c r="P1219">
        <f t="shared" si="133"/>
        <v>148.57377049180329</v>
      </c>
      <c r="Q1219" t="str">
        <f t="shared" ref="Q1219:Q1282" si="135">LEFT(N1219,_xlfn.NUMBERVALUE(FIND("/",N1219)-1))</f>
        <v>photography</v>
      </c>
      <c r="R1219" t="str">
        <f t="shared" ref="R1219:R1282" si="136">RIGHT(N1219,LEN(N1219)-LEN(Q1219)-1)</f>
        <v>photobooks</v>
      </c>
      <c r="S1219" s="9">
        <f t="shared" ref="S1219:S1282" si="137">_xlfn.NUMBERVALUE((((I1219/60)/60)/24)+DATE(1970,1,1))</f>
        <v>42565.809490740699</v>
      </c>
      <c r="T1219" s="9">
        <f t="shared" ref="T1219:T1282" si="138">_xlfn.NUMBERVALUE((((J1219/60)/60)/24)+DATE(1970,1,1))</f>
        <v>42535.809490740699</v>
      </c>
      <c r="U1219" s="8">
        <f t="shared" ref="U1219:U1282" si="139">S1219-T1219</f>
        <v>30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34"/>
        <v>172.27777777777777</v>
      </c>
      <c r="P1220">
        <f t="shared" si="133"/>
        <v>174.2134831460674</v>
      </c>
      <c r="Q1220" t="str">
        <f t="shared" si="135"/>
        <v>photography</v>
      </c>
      <c r="R1220" t="str">
        <f t="shared" si="136"/>
        <v>photobooks</v>
      </c>
      <c r="S1220" s="9">
        <f t="shared" si="137"/>
        <v>42309.125</v>
      </c>
      <c r="T1220" s="9">
        <f t="shared" si="138"/>
        <v>42278.662037037</v>
      </c>
      <c r="U1220" s="8">
        <f t="shared" si="139"/>
        <v>30.462962962999882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34"/>
        <v>159.16819571865443</v>
      </c>
      <c r="P1221">
        <f t="shared" si="133"/>
        <v>102.86166007905139</v>
      </c>
      <c r="Q1221" t="str">
        <f t="shared" si="135"/>
        <v>photography</v>
      </c>
      <c r="R1221" t="str">
        <f t="shared" si="136"/>
        <v>photobooks</v>
      </c>
      <c r="S1221" s="9">
        <f t="shared" si="137"/>
        <v>42663.461956018502</v>
      </c>
      <c r="T1221" s="9">
        <f t="shared" si="138"/>
        <v>42633.461956018502</v>
      </c>
      <c r="U1221" s="8">
        <f t="shared" si="139"/>
        <v>30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34"/>
        <v>103.76666666666668</v>
      </c>
      <c r="P1222">
        <f t="shared" si="133"/>
        <v>111.17857142857143</v>
      </c>
      <c r="Q1222" t="str">
        <f t="shared" si="135"/>
        <v>photography</v>
      </c>
      <c r="R1222" t="str">
        <f t="shared" si="136"/>
        <v>photobooks</v>
      </c>
      <c r="S1222" s="9">
        <f t="shared" si="137"/>
        <v>42241.628611111097</v>
      </c>
      <c r="T1222" s="9">
        <f t="shared" si="138"/>
        <v>42211.628611111097</v>
      </c>
      <c r="U1222" s="8">
        <f t="shared" si="139"/>
        <v>30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34"/>
        <v>111.40954545454547</v>
      </c>
      <c r="P1223">
        <f t="shared" si="133"/>
        <v>23.796213592233013</v>
      </c>
      <c r="Q1223" t="str">
        <f t="shared" si="135"/>
        <v>photography</v>
      </c>
      <c r="R1223" t="str">
        <f t="shared" si="136"/>
        <v>photobooks</v>
      </c>
      <c r="S1223" s="9">
        <f t="shared" si="137"/>
        <v>42708</v>
      </c>
      <c r="T1223" s="9">
        <f t="shared" si="138"/>
        <v>42680.475555555597</v>
      </c>
      <c r="U1223" s="8">
        <f t="shared" si="139"/>
        <v>27.524444444403343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34"/>
        <v>280.375</v>
      </c>
      <c r="P1224">
        <f t="shared" si="133"/>
        <v>81.268115942028984</v>
      </c>
      <c r="Q1224" t="str">
        <f t="shared" si="135"/>
        <v>photography</v>
      </c>
      <c r="R1224" t="str">
        <f t="shared" si="136"/>
        <v>photobooks</v>
      </c>
      <c r="S1224" s="9">
        <f t="shared" si="137"/>
        <v>42461.166666666701</v>
      </c>
      <c r="T1224" s="9">
        <f t="shared" si="138"/>
        <v>42430.720451388901</v>
      </c>
      <c r="U1224" s="8">
        <f t="shared" si="139"/>
        <v>30.446215277799638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34"/>
        <v>112.10606060606061</v>
      </c>
      <c r="P1225">
        <f t="shared" si="133"/>
        <v>116.21465968586388</v>
      </c>
      <c r="Q1225" t="str">
        <f t="shared" si="135"/>
        <v>photography</v>
      </c>
      <c r="R1225" t="str">
        <f t="shared" si="136"/>
        <v>photobooks</v>
      </c>
      <c r="S1225" s="9">
        <f t="shared" si="137"/>
        <v>42684.218854166698</v>
      </c>
      <c r="T1225" s="9">
        <f t="shared" si="138"/>
        <v>42654.177187499998</v>
      </c>
      <c r="U1225" s="8">
        <f t="shared" si="139"/>
        <v>30.041666666700621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34"/>
        <v>7.0666666666666673</v>
      </c>
      <c r="P1226">
        <f t="shared" si="133"/>
        <v>58.888888888888886</v>
      </c>
      <c r="Q1226" t="str">
        <f t="shared" si="135"/>
        <v>music</v>
      </c>
      <c r="R1226" t="str">
        <f t="shared" si="136"/>
        <v>world music</v>
      </c>
      <c r="S1226" s="9">
        <f t="shared" si="137"/>
        <v>41796.549791666701</v>
      </c>
      <c r="T1226" s="9">
        <f t="shared" si="138"/>
        <v>41736.549791666701</v>
      </c>
      <c r="U1226" s="8">
        <f t="shared" si="139"/>
        <v>60</v>
      </c>
    </row>
    <row r="1227" spans="1:21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34"/>
        <v>4.3999999999999995</v>
      </c>
      <c r="P1227">
        <f t="shared" si="133"/>
        <v>44</v>
      </c>
      <c r="Q1227" t="str">
        <f t="shared" si="135"/>
        <v>music</v>
      </c>
      <c r="R1227" t="str">
        <f t="shared" si="136"/>
        <v>world music</v>
      </c>
      <c r="S1227" s="9">
        <f t="shared" si="137"/>
        <v>41569.905995370398</v>
      </c>
      <c r="T1227" s="9">
        <f t="shared" si="138"/>
        <v>41509.905995370398</v>
      </c>
      <c r="U1227" s="8">
        <f t="shared" si="139"/>
        <v>60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34"/>
        <v>3.8739999999999997</v>
      </c>
      <c r="P1228">
        <f t="shared" si="133"/>
        <v>48.424999999999997</v>
      </c>
      <c r="Q1228" t="str">
        <f t="shared" si="135"/>
        <v>music</v>
      </c>
      <c r="R1228" t="str">
        <f t="shared" si="136"/>
        <v>world music</v>
      </c>
      <c r="S1228" s="9">
        <f t="shared" si="137"/>
        <v>41750.041666666701</v>
      </c>
      <c r="T1228" s="9">
        <f t="shared" si="138"/>
        <v>41715.874780092599</v>
      </c>
      <c r="U1228" s="8">
        <f t="shared" si="139"/>
        <v>34.166886574101227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34"/>
        <v>0</v>
      </c>
      <c r="P1229">
        <f t="shared" si="133"/>
        <v>0</v>
      </c>
      <c r="Q1229" t="str">
        <f t="shared" si="135"/>
        <v>music</v>
      </c>
      <c r="R1229" t="str">
        <f t="shared" si="136"/>
        <v>world music</v>
      </c>
      <c r="S1229" s="9">
        <f t="shared" si="137"/>
        <v>41858.291666666701</v>
      </c>
      <c r="T1229" s="9">
        <f t="shared" si="138"/>
        <v>41827.919166666703</v>
      </c>
      <c r="U1229" s="8">
        <f t="shared" si="139"/>
        <v>30.372499999997672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34"/>
        <v>29.299999999999997</v>
      </c>
      <c r="P1230">
        <f t="shared" si="133"/>
        <v>61.041666666666664</v>
      </c>
      <c r="Q1230" t="str">
        <f t="shared" si="135"/>
        <v>music</v>
      </c>
      <c r="R1230" t="str">
        <f t="shared" si="136"/>
        <v>world music</v>
      </c>
      <c r="S1230" s="9">
        <f t="shared" si="137"/>
        <v>40814.7292592593</v>
      </c>
      <c r="T1230" s="9">
        <f t="shared" si="138"/>
        <v>40754.7292592593</v>
      </c>
      <c r="U1230" s="8">
        <f t="shared" si="139"/>
        <v>60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34"/>
        <v>0.90909090909090906</v>
      </c>
      <c r="P1231">
        <f t="shared" si="133"/>
        <v>25</v>
      </c>
      <c r="Q1231" t="str">
        <f t="shared" si="135"/>
        <v>music</v>
      </c>
      <c r="R1231" t="str">
        <f t="shared" si="136"/>
        <v>world music</v>
      </c>
      <c r="S1231" s="9">
        <f t="shared" si="137"/>
        <v>41015.666666666701</v>
      </c>
      <c r="T1231" s="9">
        <f t="shared" si="138"/>
        <v>40985.459803240701</v>
      </c>
      <c r="U1231" s="8">
        <f t="shared" si="139"/>
        <v>30.206863425999472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34"/>
        <v>0</v>
      </c>
      <c r="P1232">
        <f t="shared" si="133"/>
        <v>0</v>
      </c>
      <c r="Q1232" t="str">
        <f t="shared" si="135"/>
        <v>music</v>
      </c>
      <c r="R1232" t="str">
        <f t="shared" si="136"/>
        <v>world music</v>
      </c>
      <c r="S1232" s="9">
        <f t="shared" si="137"/>
        <v>40598.972569444399</v>
      </c>
      <c r="T1232" s="9">
        <f t="shared" si="138"/>
        <v>40568.972569444399</v>
      </c>
      <c r="U1232" s="8">
        <f t="shared" si="139"/>
        <v>30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34"/>
        <v>0</v>
      </c>
      <c r="P1233">
        <f t="shared" si="133"/>
        <v>0</v>
      </c>
      <c r="Q1233" t="str">
        <f t="shared" si="135"/>
        <v>music</v>
      </c>
      <c r="R1233" t="str">
        <f t="shared" si="136"/>
        <v>world music</v>
      </c>
      <c r="S1233" s="9">
        <f t="shared" si="137"/>
        <v>42244.041666666701</v>
      </c>
      <c r="T1233" s="9">
        <f t="shared" si="138"/>
        <v>42193.941759259302</v>
      </c>
      <c r="U1233" s="8">
        <f t="shared" si="139"/>
        <v>50.09990740739886</v>
      </c>
    </row>
    <row r="1234" spans="1:21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34"/>
        <v>0.8</v>
      </c>
      <c r="P1234">
        <f t="shared" si="133"/>
        <v>40</v>
      </c>
      <c r="Q1234" t="str">
        <f t="shared" si="135"/>
        <v>music</v>
      </c>
      <c r="R1234" t="str">
        <f t="shared" si="136"/>
        <v>world music</v>
      </c>
      <c r="S1234" s="9">
        <f t="shared" si="137"/>
        <v>41553.848032407397</v>
      </c>
      <c r="T1234" s="9">
        <f t="shared" si="138"/>
        <v>41506.848032407397</v>
      </c>
      <c r="U1234" s="8">
        <f t="shared" si="139"/>
        <v>47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34"/>
        <v>11.600000000000001</v>
      </c>
      <c r="P1235">
        <f t="shared" si="133"/>
        <v>19.333333333333332</v>
      </c>
      <c r="Q1235" t="str">
        <f t="shared" si="135"/>
        <v>music</v>
      </c>
      <c r="R1235" t="str">
        <f t="shared" si="136"/>
        <v>world music</v>
      </c>
      <c r="S1235" s="9">
        <f t="shared" si="137"/>
        <v>40960.948773148099</v>
      </c>
      <c r="T1235" s="9">
        <f t="shared" si="138"/>
        <v>40939.948773148099</v>
      </c>
      <c r="U1235" s="8">
        <f t="shared" si="139"/>
        <v>21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34"/>
        <v>0</v>
      </c>
      <c r="P1236">
        <f t="shared" si="133"/>
        <v>0</v>
      </c>
      <c r="Q1236" t="str">
        <f t="shared" si="135"/>
        <v>music</v>
      </c>
      <c r="R1236" t="str">
        <f t="shared" si="136"/>
        <v>world music</v>
      </c>
      <c r="S1236" s="9">
        <f t="shared" si="137"/>
        <v>42037.788680555597</v>
      </c>
      <c r="T1236" s="9">
        <f t="shared" si="138"/>
        <v>42007.788680555597</v>
      </c>
      <c r="U1236" s="8">
        <f t="shared" si="139"/>
        <v>30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34"/>
        <v>2.7873639500929119</v>
      </c>
      <c r="P1237">
        <f t="shared" si="133"/>
        <v>35</v>
      </c>
      <c r="Q1237" t="str">
        <f t="shared" si="135"/>
        <v>music</v>
      </c>
      <c r="R1237" t="str">
        <f t="shared" si="136"/>
        <v>world music</v>
      </c>
      <c r="S1237" s="9">
        <f t="shared" si="137"/>
        <v>41623.135405092602</v>
      </c>
      <c r="T1237" s="9">
        <f t="shared" si="138"/>
        <v>41583.135405092602</v>
      </c>
      <c r="U1237" s="8">
        <f t="shared" si="139"/>
        <v>40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34"/>
        <v>0</v>
      </c>
      <c r="P1238">
        <f t="shared" si="133"/>
        <v>0</v>
      </c>
      <c r="Q1238" t="str">
        <f t="shared" si="135"/>
        <v>music</v>
      </c>
      <c r="R1238" t="str">
        <f t="shared" si="136"/>
        <v>world music</v>
      </c>
      <c r="S1238" s="9">
        <f t="shared" si="137"/>
        <v>41118.666666666701</v>
      </c>
      <c r="T1238" s="9">
        <f t="shared" si="138"/>
        <v>41110.6801388889</v>
      </c>
      <c r="U1238" s="8">
        <f t="shared" si="139"/>
        <v>7.9865277778008021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34"/>
        <v>0</v>
      </c>
      <c r="P1239">
        <f t="shared" si="133"/>
        <v>0</v>
      </c>
      <c r="Q1239" t="str">
        <f t="shared" si="135"/>
        <v>music</v>
      </c>
      <c r="R1239" t="str">
        <f t="shared" si="136"/>
        <v>world music</v>
      </c>
      <c r="S1239" s="9">
        <f t="shared" si="137"/>
        <v>41145.283159722203</v>
      </c>
      <c r="T1239" s="9">
        <f t="shared" si="138"/>
        <v>41125.283159722203</v>
      </c>
      <c r="U1239" s="8">
        <f t="shared" si="139"/>
        <v>20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34"/>
        <v>17.8</v>
      </c>
      <c r="P1240">
        <f t="shared" si="133"/>
        <v>59.333333333333336</v>
      </c>
      <c r="Q1240" t="str">
        <f t="shared" si="135"/>
        <v>music</v>
      </c>
      <c r="R1240" t="str">
        <f t="shared" si="136"/>
        <v>world music</v>
      </c>
      <c r="S1240" s="9">
        <f t="shared" si="137"/>
        <v>40761.610370370399</v>
      </c>
      <c r="T1240" s="9">
        <f t="shared" si="138"/>
        <v>40731.610370370399</v>
      </c>
      <c r="U1240" s="8">
        <f t="shared" si="139"/>
        <v>30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34"/>
        <v>0</v>
      </c>
      <c r="P1241">
        <f t="shared" si="133"/>
        <v>0</v>
      </c>
      <c r="Q1241" t="str">
        <f t="shared" si="135"/>
        <v>music</v>
      </c>
      <c r="R1241" t="str">
        <f t="shared" si="136"/>
        <v>world music</v>
      </c>
      <c r="S1241" s="9">
        <f t="shared" si="137"/>
        <v>40913.962581018503</v>
      </c>
      <c r="T1241" s="9">
        <f t="shared" si="138"/>
        <v>40883.962581018503</v>
      </c>
      <c r="U1241" s="8">
        <f t="shared" si="139"/>
        <v>30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34"/>
        <v>3.0124999999999997</v>
      </c>
      <c r="P1242">
        <f t="shared" si="133"/>
        <v>30.125</v>
      </c>
      <c r="Q1242" t="str">
        <f t="shared" si="135"/>
        <v>music</v>
      </c>
      <c r="R1242" t="str">
        <f t="shared" si="136"/>
        <v>world music</v>
      </c>
      <c r="S1242" s="9">
        <f t="shared" si="137"/>
        <v>41467.910416666702</v>
      </c>
      <c r="T1242" s="9">
        <f t="shared" si="138"/>
        <v>41409.040011574099</v>
      </c>
      <c r="U1242" s="8">
        <f t="shared" si="139"/>
        <v>58.870405092602596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34"/>
        <v>50.739999999999995</v>
      </c>
      <c r="P1243">
        <f t="shared" si="133"/>
        <v>74.617647058823536</v>
      </c>
      <c r="Q1243" t="str">
        <f t="shared" si="135"/>
        <v>music</v>
      </c>
      <c r="R1243" t="str">
        <f t="shared" si="136"/>
        <v>world music</v>
      </c>
      <c r="S1243" s="9">
        <f t="shared" si="137"/>
        <v>41946.249305555597</v>
      </c>
      <c r="T1243" s="9">
        <f t="shared" si="138"/>
        <v>41923.837731481501</v>
      </c>
      <c r="U1243" s="8">
        <f t="shared" si="139"/>
        <v>22.411574074096279</v>
      </c>
    </row>
    <row r="1244" spans="1:21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34"/>
        <v>0.54884742041712409</v>
      </c>
      <c r="P1244">
        <f t="shared" si="133"/>
        <v>5</v>
      </c>
      <c r="Q1244" t="str">
        <f t="shared" si="135"/>
        <v>music</v>
      </c>
      <c r="R1244" t="str">
        <f t="shared" si="136"/>
        <v>world music</v>
      </c>
      <c r="S1244" s="9">
        <f t="shared" si="137"/>
        <v>40797.554166666698</v>
      </c>
      <c r="T1244" s="9">
        <f t="shared" si="138"/>
        <v>40782.165532407402</v>
      </c>
      <c r="U1244" s="8">
        <f t="shared" si="139"/>
        <v>15.388634259295941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34"/>
        <v>14.091666666666667</v>
      </c>
      <c r="P1245">
        <f t="shared" si="133"/>
        <v>44.5</v>
      </c>
      <c r="Q1245" t="str">
        <f t="shared" si="135"/>
        <v>music</v>
      </c>
      <c r="R1245" t="str">
        <f t="shared" si="136"/>
        <v>world music</v>
      </c>
      <c r="S1245" s="9">
        <f t="shared" si="137"/>
        <v>40732.875</v>
      </c>
      <c r="T1245" s="9">
        <f t="shared" si="138"/>
        <v>40671.879293981503</v>
      </c>
      <c r="U1245" s="8">
        <f t="shared" si="139"/>
        <v>60.995706018497003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34"/>
        <v>103.8</v>
      </c>
      <c r="P1246">
        <f t="shared" si="133"/>
        <v>46.133333333333333</v>
      </c>
      <c r="Q1246" t="str">
        <f t="shared" si="135"/>
        <v>music</v>
      </c>
      <c r="R1246" t="str">
        <f t="shared" si="136"/>
        <v>rock</v>
      </c>
      <c r="S1246" s="9">
        <f t="shared" si="137"/>
        <v>41386.875</v>
      </c>
      <c r="T1246" s="9">
        <f t="shared" si="138"/>
        <v>41355.825497685197</v>
      </c>
      <c r="U1246" s="8">
        <f t="shared" si="139"/>
        <v>31.049502314803249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34"/>
        <v>120.24999999999999</v>
      </c>
      <c r="P1247">
        <f t="shared" si="133"/>
        <v>141.47058823529412</v>
      </c>
      <c r="Q1247" t="str">
        <f t="shared" si="135"/>
        <v>music</v>
      </c>
      <c r="R1247" t="str">
        <f t="shared" si="136"/>
        <v>rock</v>
      </c>
      <c r="S1247" s="9">
        <f t="shared" si="137"/>
        <v>41804.599930555603</v>
      </c>
      <c r="T1247" s="9">
        <f t="shared" si="138"/>
        <v>41774.599930555603</v>
      </c>
      <c r="U1247" s="8">
        <f t="shared" si="139"/>
        <v>30</v>
      </c>
    </row>
    <row r="1248" spans="1:21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34"/>
        <v>117</v>
      </c>
      <c r="P1248">
        <f t="shared" si="133"/>
        <v>75.483870967741936</v>
      </c>
      <c r="Q1248" t="str">
        <f t="shared" si="135"/>
        <v>music</v>
      </c>
      <c r="R1248" t="str">
        <f t="shared" si="136"/>
        <v>rock</v>
      </c>
      <c r="S1248" s="9">
        <f t="shared" si="137"/>
        <v>40883.085057870398</v>
      </c>
      <c r="T1248" s="9">
        <f t="shared" si="138"/>
        <v>40838.043391203697</v>
      </c>
      <c r="U1248" s="8">
        <f t="shared" si="139"/>
        <v>45.041666666700621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34"/>
        <v>122.14285714285715</v>
      </c>
      <c r="P1249">
        <f t="shared" si="133"/>
        <v>85.5</v>
      </c>
      <c r="Q1249" t="str">
        <f t="shared" si="135"/>
        <v>music</v>
      </c>
      <c r="R1249" t="str">
        <f t="shared" si="136"/>
        <v>rock</v>
      </c>
      <c r="S1249" s="9">
        <f t="shared" si="137"/>
        <v>41400.292303240698</v>
      </c>
      <c r="T1249" s="9">
        <f t="shared" si="138"/>
        <v>41370.292303240698</v>
      </c>
      <c r="U1249" s="8">
        <f t="shared" si="139"/>
        <v>30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34"/>
        <v>151.63999999999999</v>
      </c>
      <c r="P1250">
        <f t="shared" ref="P1250:P1313" si="140">IF(L1250=0, 0,E1250/L1250)</f>
        <v>64.254237288135599</v>
      </c>
      <c r="Q1250" t="str">
        <f t="shared" si="135"/>
        <v>music</v>
      </c>
      <c r="R1250" t="str">
        <f t="shared" si="136"/>
        <v>rock</v>
      </c>
      <c r="S1250" s="9">
        <f t="shared" si="137"/>
        <v>41803.290972222203</v>
      </c>
      <c r="T1250" s="9">
        <f t="shared" si="138"/>
        <v>41767.656863425902</v>
      </c>
      <c r="U1250" s="8">
        <f t="shared" si="139"/>
        <v>35.634108796301007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34"/>
        <v>104.44</v>
      </c>
      <c r="P1251">
        <f t="shared" si="140"/>
        <v>64.46913580246914</v>
      </c>
      <c r="Q1251" t="str">
        <f t="shared" si="135"/>
        <v>music</v>
      </c>
      <c r="R1251" t="str">
        <f t="shared" si="136"/>
        <v>rock</v>
      </c>
      <c r="S1251" s="9">
        <f t="shared" si="137"/>
        <v>41097.740868055596</v>
      </c>
      <c r="T1251" s="9">
        <f t="shared" si="138"/>
        <v>41067.740868055596</v>
      </c>
      <c r="U1251" s="8">
        <f t="shared" si="139"/>
        <v>30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34"/>
        <v>200.15333333333331</v>
      </c>
      <c r="P1252">
        <f t="shared" si="140"/>
        <v>118.2007874015748</v>
      </c>
      <c r="Q1252" t="str">
        <f t="shared" si="135"/>
        <v>music</v>
      </c>
      <c r="R1252" t="str">
        <f t="shared" si="136"/>
        <v>rock</v>
      </c>
      <c r="S1252" s="9">
        <f t="shared" si="137"/>
        <v>41888.642719907402</v>
      </c>
      <c r="T1252" s="9">
        <f t="shared" si="138"/>
        <v>41843.642719907402</v>
      </c>
      <c r="U1252" s="8">
        <f t="shared" si="139"/>
        <v>45</v>
      </c>
    </row>
    <row r="1253" spans="1:21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34"/>
        <v>101.8</v>
      </c>
      <c r="P1253">
        <f t="shared" si="140"/>
        <v>82.540540540540547</v>
      </c>
      <c r="Q1253" t="str">
        <f t="shared" si="135"/>
        <v>music</v>
      </c>
      <c r="R1253" t="str">
        <f t="shared" si="136"/>
        <v>rock</v>
      </c>
      <c r="S1253" s="9">
        <f t="shared" si="137"/>
        <v>40811.8144328704</v>
      </c>
      <c r="T1253" s="9">
        <f t="shared" si="138"/>
        <v>40751.8144328704</v>
      </c>
      <c r="U1253" s="8">
        <f t="shared" si="139"/>
        <v>60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34"/>
        <v>137.65714285714284</v>
      </c>
      <c r="P1254">
        <f t="shared" si="140"/>
        <v>34.170212765957444</v>
      </c>
      <c r="Q1254" t="str">
        <f t="shared" si="135"/>
        <v>music</v>
      </c>
      <c r="R1254" t="str">
        <f t="shared" si="136"/>
        <v>rock</v>
      </c>
      <c r="S1254" s="9">
        <f t="shared" si="137"/>
        <v>41571.988067129598</v>
      </c>
      <c r="T1254" s="9">
        <f t="shared" si="138"/>
        <v>41543.988067129598</v>
      </c>
      <c r="U1254" s="8">
        <f t="shared" si="139"/>
        <v>28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34"/>
        <v>303833.2</v>
      </c>
      <c r="P1255">
        <f t="shared" si="140"/>
        <v>42.73322081575246</v>
      </c>
      <c r="Q1255" t="str">
        <f t="shared" si="135"/>
        <v>music</v>
      </c>
      <c r="R1255" t="str">
        <f t="shared" si="136"/>
        <v>rock</v>
      </c>
      <c r="S1255" s="9">
        <f t="shared" si="137"/>
        <v>41885.783645833297</v>
      </c>
      <c r="T1255" s="9">
        <f t="shared" si="138"/>
        <v>41855.783645833297</v>
      </c>
      <c r="U1255" s="8">
        <f t="shared" si="139"/>
        <v>30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34"/>
        <v>198.85074626865671</v>
      </c>
      <c r="P1256">
        <f t="shared" si="140"/>
        <v>94.489361702127653</v>
      </c>
      <c r="Q1256" t="str">
        <f t="shared" si="135"/>
        <v>music</v>
      </c>
      <c r="R1256" t="str">
        <f t="shared" si="136"/>
        <v>rock</v>
      </c>
      <c r="S1256" s="9">
        <f t="shared" si="137"/>
        <v>40544.207638888904</v>
      </c>
      <c r="T1256" s="9">
        <f t="shared" si="138"/>
        <v>40487.621365740699</v>
      </c>
      <c r="U1256" s="8">
        <f t="shared" si="139"/>
        <v>56.586273148204782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34"/>
        <v>202.36666666666667</v>
      </c>
      <c r="P1257">
        <f t="shared" si="140"/>
        <v>55.697247706422019</v>
      </c>
      <c r="Q1257" t="str">
        <f t="shared" si="135"/>
        <v>music</v>
      </c>
      <c r="R1257" t="str">
        <f t="shared" si="136"/>
        <v>rock</v>
      </c>
      <c r="S1257" s="9">
        <f t="shared" si="137"/>
        <v>41609.887175925898</v>
      </c>
      <c r="T1257" s="9">
        <f t="shared" si="138"/>
        <v>41579.845509259198</v>
      </c>
      <c r="U1257" s="8">
        <f t="shared" si="139"/>
        <v>30.041666666700621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34"/>
        <v>117.96376666666666</v>
      </c>
      <c r="P1258">
        <f t="shared" si="140"/>
        <v>98.030831024930734</v>
      </c>
      <c r="Q1258" t="str">
        <f t="shared" si="135"/>
        <v>music</v>
      </c>
      <c r="R1258" t="str">
        <f t="shared" si="136"/>
        <v>rock</v>
      </c>
      <c r="S1258" s="9">
        <f t="shared" si="137"/>
        <v>40951.919340277796</v>
      </c>
      <c r="T1258" s="9">
        <f t="shared" si="138"/>
        <v>40921.919340277796</v>
      </c>
      <c r="U1258" s="8">
        <f t="shared" si="139"/>
        <v>30</v>
      </c>
    </row>
    <row r="1259" spans="1:21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34"/>
        <v>294.72727272727275</v>
      </c>
      <c r="P1259">
        <f t="shared" si="140"/>
        <v>92.102272727272734</v>
      </c>
      <c r="Q1259" t="str">
        <f t="shared" si="135"/>
        <v>music</v>
      </c>
      <c r="R1259" t="str">
        <f t="shared" si="136"/>
        <v>rock</v>
      </c>
      <c r="S1259" s="9">
        <f t="shared" si="137"/>
        <v>40636.043865740699</v>
      </c>
      <c r="T1259" s="9">
        <f t="shared" si="138"/>
        <v>40587.0855324074</v>
      </c>
      <c r="U1259" s="8">
        <f t="shared" si="139"/>
        <v>48.958333333299379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34"/>
        <v>213.14633333333336</v>
      </c>
      <c r="P1260">
        <f t="shared" si="140"/>
        <v>38.175462686567165</v>
      </c>
      <c r="Q1260" t="str">
        <f t="shared" si="135"/>
        <v>music</v>
      </c>
      <c r="R1260" t="str">
        <f t="shared" si="136"/>
        <v>rock</v>
      </c>
      <c r="S1260" s="9">
        <f t="shared" si="137"/>
        <v>41517.611250000002</v>
      </c>
      <c r="T1260" s="9">
        <f t="shared" si="138"/>
        <v>41487.611250000002</v>
      </c>
      <c r="U1260" s="8">
        <f t="shared" si="139"/>
        <v>30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34"/>
        <v>104.24</v>
      </c>
      <c r="P1261">
        <f t="shared" si="140"/>
        <v>27.145833333333332</v>
      </c>
      <c r="Q1261" t="str">
        <f t="shared" si="135"/>
        <v>music</v>
      </c>
      <c r="R1261" t="str">
        <f t="shared" si="136"/>
        <v>rock</v>
      </c>
      <c r="S1261" s="9">
        <f t="shared" si="137"/>
        <v>41799.165972222203</v>
      </c>
      <c r="T1261" s="9">
        <f t="shared" si="138"/>
        <v>41766.970648148097</v>
      </c>
      <c r="U1261" s="8">
        <f t="shared" si="139"/>
        <v>32.195324074105883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34"/>
        <v>113.66666666666667</v>
      </c>
      <c r="P1262">
        <f t="shared" si="140"/>
        <v>50.689189189189186</v>
      </c>
      <c r="Q1262" t="str">
        <f t="shared" si="135"/>
        <v>music</v>
      </c>
      <c r="R1262" t="str">
        <f t="shared" si="136"/>
        <v>rock</v>
      </c>
      <c r="S1262" s="9">
        <f t="shared" si="137"/>
        <v>41696.842824074098</v>
      </c>
      <c r="T1262" s="9">
        <f t="shared" si="138"/>
        <v>41666.842824074098</v>
      </c>
      <c r="U1262" s="8">
        <f t="shared" si="139"/>
        <v>30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34"/>
        <v>101.25</v>
      </c>
      <c r="P1263">
        <f t="shared" si="140"/>
        <v>38.942307692307693</v>
      </c>
      <c r="Q1263" t="str">
        <f t="shared" si="135"/>
        <v>music</v>
      </c>
      <c r="R1263" t="str">
        <f t="shared" si="136"/>
        <v>rock</v>
      </c>
      <c r="S1263" s="9">
        <f t="shared" si="137"/>
        <v>41668.342905092599</v>
      </c>
      <c r="T1263" s="9">
        <f t="shared" si="138"/>
        <v>41638.342905092599</v>
      </c>
      <c r="U1263" s="8">
        <f t="shared" si="139"/>
        <v>30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34"/>
        <v>125.41538461538462</v>
      </c>
      <c r="P1264">
        <f t="shared" si="140"/>
        <v>77.638095238095232</v>
      </c>
      <c r="Q1264" t="str">
        <f t="shared" si="135"/>
        <v>music</v>
      </c>
      <c r="R1264" t="str">
        <f t="shared" si="136"/>
        <v>rock</v>
      </c>
      <c r="S1264" s="9">
        <f t="shared" si="137"/>
        <v>41686.762638888897</v>
      </c>
      <c r="T1264" s="9">
        <f t="shared" si="138"/>
        <v>41656.762638888897</v>
      </c>
      <c r="U1264" s="8">
        <f t="shared" si="139"/>
        <v>30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34"/>
        <v>119</v>
      </c>
      <c r="P1265">
        <f t="shared" si="140"/>
        <v>43.536585365853661</v>
      </c>
      <c r="Q1265" t="str">
        <f t="shared" si="135"/>
        <v>music</v>
      </c>
      <c r="R1265" t="str">
        <f t="shared" si="136"/>
        <v>rock</v>
      </c>
      <c r="S1265" s="9">
        <f t="shared" si="137"/>
        <v>41727.041666666701</v>
      </c>
      <c r="T1265" s="9">
        <f t="shared" si="138"/>
        <v>41692.084143518499</v>
      </c>
      <c r="U1265" s="8">
        <f t="shared" si="139"/>
        <v>34.95752314820129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34"/>
        <v>166.46153846153845</v>
      </c>
      <c r="P1266">
        <f t="shared" si="140"/>
        <v>31.823529411764707</v>
      </c>
      <c r="Q1266" t="str">
        <f t="shared" si="135"/>
        <v>music</v>
      </c>
      <c r="R1266" t="str">
        <f t="shared" si="136"/>
        <v>rock</v>
      </c>
      <c r="S1266" s="9">
        <f t="shared" si="137"/>
        <v>41576.662997685198</v>
      </c>
      <c r="T1266" s="9">
        <f t="shared" si="138"/>
        <v>41547.662997685198</v>
      </c>
      <c r="U1266" s="8">
        <f t="shared" si="139"/>
        <v>29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34"/>
        <v>119.14771428571429</v>
      </c>
      <c r="P1267">
        <f t="shared" si="140"/>
        <v>63.184393939393942</v>
      </c>
      <c r="Q1267" t="str">
        <f t="shared" si="135"/>
        <v>music</v>
      </c>
      <c r="R1267" t="str">
        <f t="shared" si="136"/>
        <v>rock</v>
      </c>
      <c r="S1267" s="9">
        <f t="shared" si="137"/>
        <v>40512.655266203699</v>
      </c>
      <c r="T1267" s="9">
        <f t="shared" si="138"/>
        <v>40465.655266203699</v>
      </c>
      <c r="U1267" s="8">
        <f t="shared" si="139"/>
        <v>47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34"/>
        <v>100.47368421052632</v>
      </c>
      <c r="P1268">
        <f t="shared" si="140"/>
        <v>190.9</v>
      </c>
      <c r="Q1268" t="str">
        <f t="shared" si="135"/>
        <v>music</v>
      </c>
      <c r="R1268" t="str">
        <f t="shared" si="136"/>
        <v>rock</v>
      </c>
      <c r="S1268" s="9">
        <f t="shared" si="137"/>
        <v>41650.876678240696</v>
      </c>
      <c r="T1268" s="9">
        <f t="shared" si="138"/>
        <v>41620.876678240696</v>
      </c>
      <c r="U1268" s="8">
        <f t="shared" si="139"/>
        <v>30</v>
      </c>
    </row>
    <row r="1269" spans="1:21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34"/>
        <v>101.8</v>
      </c>
      <c r="P1269">
        <f t="shared" si="140"/>
        <v>140.85534591194968</v>
      </c>
      <c r="Q1269" t="str">
        <f t="shared" si="135"/>
        <v>music</v>
      </c>
      <c r="R1269" t="str">
        <f t="shared" si="136"/>
        <v>rock</v>
      </c>
      <c r="S1269" s="9">
        <f t="shared" si="137"/>
        <v>41479.585162037001</v>
      </c>
      <c r="T1269" s="9">
        <f t="shared" si="138"/>
        <v>41449.585162037001</v>
      </c>
      <c r="U1269" s="8">
        <f t="shared" si="139"/>
        <v>30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34"/>
        <v>116.66666666666667</v>
      </c>
      <c r="P1270">
        <f t="shared" si="140"/>
        <v>76.92307692307692</v>
      </c>
      <c r="Q1270" t="str">
        <f t="shared" si="135"/>
        <v>music</v>
      </c>
      <c r="R1270" t="str">
        <f t="shared" si="136"/>
        <v>rock</v>
      </c>
      <c r="S1270" s="9">
        <f t="shared" si="137"/>
        <v>41537.845451388901</v>
      </c>
      <c r="T1270" s="9">
        <f t="shared" si="138"/>
        <v>41507.845451388901</v>
      </c>
      <c r="U1270" s="8">
        <f t="shared" si="139"/>
        <v>30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34"/>
        <v>108.64893617021276</v>
      </c>
      <c r="P1271">
        <f t="shared" si="140"/>
        <v>99.15533980582525</v>
      </c>
      <c r="Q1271" t="str">
        <f t="shared" si="135"/>
        <v>music</v>
      </c>
      <c r="R1271" t="str">
        <f t="shared" si="136"/>
        <v>rock</v>
      </c>
      <c r="S1271" s="9">
        <f t="shared" si="137"/>
        <v>42476</v>
      </c>
      <c r="T1271" s="9">
        <f t="shared" si="138"/>
        <v>42445.823055555498</v>
      </c>
      <c r="U1271" s="8">
        <f t="shared" si="139"/>
        <v>30.176944444501714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34"/>
        <v>114.72</v>
      </c>
      <c r="P1272">
        <f t="shared" si="140"/>
        <v>67.881656804733723</v>
      </c>
      <c r="Q1272" t="str">
        <f t="shared" si="135"/>
        <v>music</v>
      </c>
      <c r="R1272" t="str">
        <f t="shared" si="136"/>
        <v>rock</v>
      </c>
      <c r="S1272" s="9">
        <f t="shared" si="137"/>
        <v>40993.815300925897</v>
      </c>
      <c r="T1272" s="9">
        <f t="shared" si="138"/>
        <v>40933.856967592597</v>
      </c>
      <c r="U1272" s="8">
        <f t="shared" si="139"/>
        <v>59.958333333299379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34"/>
        <v>101.8</v>
      </c>
      <c r="P1273">
        <f t="shared" si="140"/>
        <v>246.29032258064515</v>
      </c>
      <c r="Q1273" t="str">
        <f t="shared" si="135"/>
        <v>music</v>
      </c>
      <c r="R1273" t="str">
        <f t="shared" si="136"/>
        <v>rock</v>
      </c>
      <c r="S1273" s="9">
        <f t="shared" si="137"/>
        <v>41591.725219907399</v>
      </c>
      <c r="T1273" s="9">
        <f t="shared" si="138"/>
        <v>41561.683553240699</v>
      </c>
      <c r="U1273" s="8">
        <f t="shared" si="139"/>
        <v>30.041666666700621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34"/>
        <v>106</v>
      </c>
      <c r="P1274">
        <f t="shared" si="140"/>
        <v>189.28571428571428</v>
      </c>
      <c r="Q1274" t="str">
        <f t="shared" si="135"/>
        <v>music</v>
      </c>
      <c r="R1274" t="str">
        <f t="shared" si="136"/>
        <v>rock</v>
      </c>
      <c r="S1274" s="9">
        <f t="shared" si="137"/>
        <v>40344.166666666701</v>
      </c>
      <c r="T1274" s="9">
        <f t="shared" si="138"/>
        <v>40274.745127314804</v>
      </c>
      <c r="U1274" s="8">
        <f t="shared" si="139"/>
        <v>69.421539351897081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34"/>
        <v>103.49999999999999</v>
      </c>
      <c r="P1275">
        <f t="shared" si="140"/>
        <v>76.666666666666671</v>
      </c>
      <c r="Q1275" t="str">
        <f t="shared" si="135"/>
        <v>music</v>
      </c>
      <c r="R1275" t="str">
        <f t="shared" si="136"/>
        <v>rock</v>
      </c>
      <c r="S1275" s="9">
        <f t="shared" si="137"/>
        <v>41882.730219907397</v>
      </c>
      <c r="T1275" s="9">
        <f t="shared" si="138"/>
        <v>41852.730219907397</v>
      </c>
      <c r="U1275" s="8">
        <f t="shared" si="139"/>
        <v>30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34"/>
        <v>154.97535999999999</v>
      </c>
      <c r="P1276">
        <f t="shared" si="140"/>
        <v>82.963254817987149</v>
      </c>
      <c r="Q1276" t="str">
        <f t="shared" si="135"/>
        <v>music</v>
      </c>
      <c r="R1276" t="str">
        <f t="shared" si="136"/>
        <v>rock</v>
      </c>
      <c r="S1276" s="9">
        <f t="shared" si="137"/>
        <v>41151.690104166701</v>
      </c>
      <c r="T1276" s="9">
        <f t="shared" si="138"/>
        <v>41116.690104166701</v>
      </c>
      <c r="U1276" s="8">
        <f t="shared" si="139"/>
        <v>35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34"/>
        <v>162.14066666666668</v>
      </c>
      <c r="P1277">
        <f t="shared" si="140"/>
        <v>62.522107969151669</v>
      </c>
      <c r="Q1277" t="str">
        <f t="shared" si="135"/>
        <v>music</v>
      </c>
      <c r="R1277" t="str">
        <f t="shared" si="136"/>
        <v>rock</v>
      </c>
      <c r="S1277" s="9">
        <f t="shared" si="137"/>
        <v>41493.8679050926</v>
      </c>
      <c r="T1277" s="9">
        <f t="shared" si="138"/>
        <v>41458.8679050926</v>
      </c>
      <c r="U1277" s="8">
        <f t="shared" si="139"/>
        <v>35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34"/>
        <v>104.42100000000001</v>
      </c>
      <c r="P1278">
        <f t="shared" si="140"/>
        <v>46.06808823529412</v>
      </c>
      <c r="Q1278" t="str">
        <f t="shared" si="135"/>
        <v>music</v>
      </c>
      <c r="R1278" t="str">
        <f t="shared" si="136"/>
        <v>rock</v>
      </c>
      <c r="S1278" s="9">
        <f t="shared" si="137"/>
        <v>40057.166666666701</v>
      </c>
      <c r="T1278" s="9">
        <f t="shared" si="138"/>
        <v>40007.7042476852</v>
      </c>
      <c r="U1278" s="8">
        <f t="shared" si="139"/>
        <v>49.462418981500377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34"/>
        <v>106.12433333333333</v>
      </c>
      <c r="P1279">
        <f t="shared" si="140"/>
        <v>38.543946731234868</v>
      </c>
      <c r="Q1279" t="str">
        <f t="shared" si="135"/>
        <v>music</v>
      </c>
      <c r="R1279" t="str">
        <f t="shared" si="136"/>
        <v>rock</v>
      </c>
      <c r="S1279" s="9">
        <f t="shared" si="137"/>
        <v>41156.561886574098</v>
      </c>
      <c r="T1279" s="9">
        <f t="shared" si="138"/>
        <v>41121.561886574098</v>
      </c>
      <c r="U1279" s="8">
        <f t="shared" si="139"/>
        <v>35</v>
      </c>
    </row>
    <row r="1280" spans="1:21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34"/>
        <v>154.93846153846152</v>
      </c>
      <c r="P1280">
        <f t="shared" si="140"/>
        <v>53.005263157894738</v>
      </c>
      <c r="Q1280" t="str">
        <f t="shared" si="135"/>
        <v>music</v>
      </c>
      <c r="R1280" t="str">
        <f t="shared" si="136"/>
        <v>rock</v>
      </c>
      <c r="S1280" s="9">
        <f t="shared" si="137"/>
        <v>41815.083333333299</v>
      </c>
      <c r="T1280" s="9">
        <f t="shared" si="138"/>
        <v>41786.555162037002</v>
      </c>
      <c r="U1280" s="8">
        <f t="shared" si="139"/>
        <v>28.528171296296932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34"/>
        <v>110.77157238734421</v>
      </c>
      <c r="P1281">
        <f t="shared" si="140"/>
        <v>73.355396825396824</v>
      </c>
      <c r="Q1281" t="str">
        <f t="shared" si="135"/>
        <v>music</v>
      </c>
      <c r="R1281" t="str">
        <f t="shared" si="136"/>
        <v>rock</v>
      </c>
      <c r="S1281" s="9">
        <f t="shared" si="137"/>
        <v>41722.057523148098</v>
      </c>
      <c r="T1281" s="9">
        <f t="shared" si="138"/>
        <v>41682.099189814799</v>
      </c>
      <c r="U1281" s="8">
        <f t="shared" si="139"/>
        <v>39.958333333299379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34"/>
        <v>110.91186666666665</v>
      </c>
      <c r="P1282">
        <f t="shared" si="140"/>
        <v>127.97523076923076</v>
      </c>
      <c r="Q1282" t="str">
        <f t="shared" si="135"/>
        <v>music</v>
      </c>
      <c r="R1282" t="str">
        <f t="shared" si="136"/>
        <v>rock</v>
      </c>
      <c r="S1282" s="9">
        <f t="shared" si="137"/>
        <v>40603.757569444402</v>
      </c>
      <c r="T1282" s="9">
        <f t="shared" si="138"/>
        <v>40513.757569444402</v>
      </c>
      <c r="U1282" s="8">
        <f t="shared" si="139"/>
        <v>90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41">E1283/D1283*100</f>
        <v>110.71428571428572</v>
      </c>
      <c r="P1283">
        <f t="shared" si="140"/>
        <v>104.72972972972973</v>
      </c>
      <c r="Q1283" t="str">
        <f t="shared" ref="Q1283:Q1346" si="142">LEFT(N1283,_xlfn.NUMBERVALUE(FIND("/",N1283)-1))</f>
        <v>music</v>
      </c>
      <c r="R1283" t="str">
        <f t="shared" ref="R1283:R1346" si="143">RIGHT(N1283,LEN(N1283)-LEN(Q1283)-1)</f>
        <v>rock</v>
      </c>
      <c r="S1283" s="9">
        <f t="shared" ref="S1283:S1346" si="144">_xlfn.NUMBERVALUE((((I1283/60)/60)/24)+DATE(1970,1,1))</f>
        <v>41483.743472222202</v>
      </c>
      <c r="T1283" s="9">
        <f t="shared" ref="T1283:T1346" si="145">_xlfn.NUMBERVALUE((((J1283/60)/60)/24)+DATE(1970,1,1))</f>
        <v>41463.743472222202</v>
      </c>
      <c r="U1283" s="8">
        <f t="shared" ref="U1283:U1346" si="146">S1283-T1283</f>
        <v>20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41"/>
        <v>123.61333333333333</v>
      </c>
      <c r="P1284">
        <f t="shared" si="140"/>
        <v>67.671532846715323</v>
      </c>
      <c r="Q1284" t="str">
        <f t="shared" si="142"/>
        <v>music</v>
      </c>
      <c r="R1284" t="str">
        <f t="shared" si="143"/>
        <v>rock</v>
      </c>
      <c r="S1284" s="9">
        <f t="shared" si="144"/>
        <v>41617.207638888904</v>
      </c>
      <c r="T1284" s="9">
        <f t="shared" si="145"/>
        <v>41586.475173611099</v>
      </c>
      <c r="U1284" s="8">
        <f t="shared" si="146"/>
        <v>30.732465277804295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41"/>
        <v>211.05</v>
      </c>
      <c r="P1285">
        <f t="shared" si="140"/>
        <v>95.931818181818187</v>
      </c>
      <c r="Q1285" t="str">
        <f t="shared" si="142"/>
        <v>music</v>
      </c>
      <c r="R1285" t="str">
        <f t="shared" si="143"/>
        <v>rock</v>
      </c>
      <c r="S1285" s="9">
        <f t="shared" si="144"/>
        <v>41344.166666666701</v>
      </c>
      <c r="T1285" s="9">
        <f t="shared" si="145"/>
        <v>41320.717465277798</v>
      </c>
      <c r="U1285" s="8">
        <f t="shared" si="146"/>
        <v>23.44920138890302</v>
      </c>
    </row>
    <row r="1286" spans="1:21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41"/>
        <v>101</v>
      </c>
      <c r="P1286">
        <f t="shared" si="140"/>
        <v>65.161290322580641</v>
      </c>
      <c r="Q1286" t="str">
        <f t="shared" si="142"/>
        <v>theater</v>
      </c>
      <c r="R1286" t="str">
        <f t="shared" si="143"/>
        <v>plays</v>
      </c>
      <c r="S1286" s="9">
        <f t="shared" si="144"/>
        <v>42735.707638888904</v>
      </c>
      <c r="T1286" s="9">
        <f t="shared" si="145"/>
        <v>42712.234745370399</v>
      </c>
      <c r="U1286" s="8">
        <f t="shared" si="146"/>
        <v>23.472893518504861</v>
      </c>
    </row>
    <row r="1287" spans="1:21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41"/>
        <v>101.64999999999999</v>
      </c>
      <c r="P1287">
        <f t="shared" si="140"/>
        <v>32.269841269841272</v>
      </c>
      <c r="Q1287" t="str">
        <f t="shared" si="142"/>
        <v>theater</v>
      </c>
      <c r="R1287" t="str">
        <f t="shared" si="143"/>
        <v>plays</v>
      </c>
      <c r="S1287" s="9">
        <f t="shared" si="144"/>
        <v>42175.583043981504</v>
      </c>
      <c r="T1287" s="9">
        <f t="shared" si="145"/>
        <v>42160.583043981504</v>
      </c>
      <c r="U1287" s="8">
        <f t="shared" si="146"/>
        <v>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41"/>
        <v>108.33333333333333</v>
      </c>
      <c r="P1288">
        <f t="shared" si="140"/>
        <v>81.25</v>
      </c>
      <c r="Q1288" t="str">
        <f t="shared" si="142"/>
        <v>theater</v>
      </c>
      <c r="R1288" t="str">
        <f t="shared" si="143"/>
        <v>plays</v>
      </c>
      <c r="S1288" s="9">
        <f t="shared" si="144"/>
        <v>42052.583333333299</v>
      </c>
      <c r="T1288" s="9">
        <f t="shared" si="145"/>
        <v>42039.384571759198</v>
      </c>
      <c r="U1288" s="8">
        <f t="shared" si="146"/>
        <v>13.198761574101809</v>
      </c>
    </row>
    <row r="1289" spans="1:21" ht="7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41"/>
        <v>242</v>
      </c>
      <c r="P1289">
        <f t="shared" si="140"/>
        <v>24.2</v>
      </c>
      <c r="Q1289" t="str">
        <f t="shared" si="142"/>
        <v>theater</v>
      </c>
      <c r="R1289" t="str">
        <f t="shared" si="143"/>
        <v>plays</v>
      </c>
      <c r="S1289" s="9">
        <f t="shared" si="144"/>
        <v>42167.621018518497</v>
      </c>
      <c r="T1289" s="9">
        <f t="shared" si="145"/>
        <v>42107.621018518497</v>
      </c>
      <c r="U1289" s="8">
        <f t="shared" si="146"/>
        <v>60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41"/>
        <v>100.44999999999999</v>
      </c>
      <c r="P1290">
        <f t="shared" si="140"/>
        <v>65.868852459016395</v>
      </c>
      <c r="Q1290" t="str">
        <f t="shared" si="142"/>
        <v>theater</v>
      </c>
      <c r="R1290" t="str">
        <f t="shared" si="143"/>
        <v>plays</v>
      </c>
      <c r="S1290" s="9">
        <f t="shared" si="144"/>
        <v>42592.166666666701</v>
      </c>
      <c r="T1290" s="9">
        <f t="shared" si="145"/>
        <v>42561.154664351903</v>
      </c>
      <c r="U1290" s="8">
        <f t="shared" si="146"/>
        <v>31.012002314797428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41"/>
        <v>125.06666666666666</v>
      </c>
      <c r="P1291">
        <f t="shared" si="140"/>
        <v>36.07692307692308</v>
      </c>
      <c r="Q1291" t="str">
        <f t="shared" si="142"/>
        <v>theater</v>
      </c>
      <c r="R1291" t="str">
        <f t="shared" si="143"/>
        <v>plays</v>
      </c>
      <c r="S1291" s="9">
        <f t="shared" si="144"/>
        <v>42739.134780092601</v>
      </c>
      <c r="T1291" s="9">
        <f t="shared" si="145"/>
        <v>42709.134780092601</v>
      </c>
      <c r="U1291" s="8">
        <f t="shared" si="146"/>
        <v>30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41"/>
        <v>108.57142857142857</v>
      </c>
      <c r="P1292">
        <f t="shared" si="140"/>
        <v>44.186046511627907</v>
      </c>
      <c r="Q1292" t="str">
        <f t="shared" si="142"/>
        <v>theater</v>
      </c>
      <c r="R1292" t="str">
        <f t="shared" si="143"/>
        <v>plays</v>
      </c>
      <c r="S1292" s="9">
        <f t="shared" si="144"/>
        <v>42117.290972222203</v>
      </c>
      <c r="T1292" s="9">
        <f t="shared" si="145"/>
        <v>42086.6149421296</v>
      </c>
      <c r="U1292" s="8">
        <f t="shared" si="146"/>
        <v>30.676030092603469</v>
      </c>
    </row>
    <row r="1293" spans="1:21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41"/>
        <v>145.70000000000002</v>
      </c>
      <c r="P1293">
        <f t="shared" si="140"/>
        <v>104.07142857142857</v>
      </c>
      <c r="Q1293" t="str">
        <f t="shared" si="142"/>
        <v>theater</v>
      </c>
      <c r="R1293" t="str">
        <f t="shared" si="143"/>
        <v>plays</v>
      </c>
      <c r="S1293" s="9">
        <f t="shared" si="144"/>
        <v>42101.291666666701</v>
      </c>
      <c r="T1293" s="9">
        <f t="shared" si="145"/>
        <v>42064.652673611097</v>
      </c>
      <c r="U1293" s="8">
        <f t="shared" si="146"/>
        <v>36.638993055603351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41"/>
        <v>110.00000000000001</v>
      </c>
      <c r="P1294">
        <f t="shared" si="140"/>
        <v>35.96153846153846</v>
      </c>
      <c r="Q1294" t="str">
        <f t="shared" si="142"/>
        <v>theater</v>
      </c>
      <c r="R1294" t="str">
        <f t="shared" si="143"/>
        <v>plays</v>
      </c>
      <c r="S1294" s="9">
        <f t="shared" si="144"/>
        <v>42283.957638888904</v>
      </c>
      <c r="T1294" s="9">
        <f t="shared" si="145"/>
        <v>42256.764212962997</v>
      </c>
      <c r="U1294" s="8">
        <f t="shared" si="146"/>
        <v>27.193425925906922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41"/>
        <v>102.23333333333333</v>
      </c>
      <c r="P1295">
        <f t="shared" si="140"/>
        <v>127.79166666666667</v>
      </c>
      <c r="Q1295" t="str">
        <f t="shared" si="142"/>
        <v>theater</v>
      </c>
      <c r="R1295" t="str">
        <f t="shared" si="143"/>
        <v>plays</v>
      </c>
      <c r="S1295" s="9">
        <f t="shared" si="144"/>
        <v>42322.742719907401</v>
      </c>
      <c r="T1295" s="9">
        <f t="shared" si="145"/>
        <v>42292.7010532407</v>
      </c>
      <c r="U1295" s="8">
        <f t="shared" si="146"/>
        <v>30.041666666700621</v>
      </c>
    </row>
    <row r="1296" spans="1:21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41"/>
        <v>122</v>
      </c>
      <c r="P1296">
        <f t="shared" si="140"/>
        <v>27.727272727272727</v>
      </c>
      <c r="Q1296" t="str">
        <f t="shared" si="142"/>
        <v>theater</v>
      </c>
      <c r="R1296" t="str">
        <f t="shared" si="143"/>
        <v>plays</v>
      </c>
      <c r="S1296" s="9">
        <f t="shared" si="144"/>
        <v>42296.458333333299</v>
      </c>
      <c r="T1296" s="9">
        <f t="shared" si="145"/>
        <v>42278.4536689815</v>
      </c>
      <c r="U1296" s="8">
        <f t="shared" si="146"/>
        <v>18.004664351799875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41"/>
        <v>101.96000000000001</v>
      </c>
      <c r="P1297">
        <f t="shared" si="140"/>
        <v>39.828125</v>
      </c>
      <c r="Q1297" t="str">
        <f t="shared" si="142"/>
        <v>theater</v>
      </c>
      <c r="R1297" t="str">
        <f t="shared" si="143"/>
        <v>plays</v>
      </c>
      <c r="S1297" s="9">
        <f t="shared" si="144"/>
        <v>42214.708333333299</v>
      </c>
      <c r="T1297" s="9">
        <f t="shared" si="145"/>
        <v>42184.572881944398</v>
      </c>
      <c r="U1297" s="8">
        <f t="shared" si="146"/>
        <v>30.135451388901856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41"/>
        <v>141.1764705882353</v>
      </c>
      <c r="P1298">
        <f t="shared" si="140"/>
        <v>52.173913043478258</v>
      </c>
      <c r="Q1298" t="str">
        <f t="shared" si="142"/>
        <v>theater</v>
      </c>
      <c r="R1298" t="str">
        <f t="shared" si="143"/>
        <v>plays</v>
      </c>
      <c r="S1298" s="9">
        <f t="shared" si="144"/>
        <v>42443.008946759299</v>
      </c>
      <c r="T1298" s="9">
        <f t="shared" si="145"/>
        <v>42423.050613425898</v>
      </c>
      <c r="U1298" s="8">
        <f t="shared" si="146"/>
        <v>19.958333333401242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41"/>
        <v>109.52500000000001</v>
      </c>
      <c r="P1299">
        <f t="shared" si="140"/>
        <v>92.037815126050418</v>
      </c>
      <c r="Q1299" t="str">
        <f t="shared" si="142"/>
        <v>theater</v>
      </c>
      <c r="R1299" t="str">
        <f t="shared" si="143"/>
        <v>plays</v>
      </c>
      <c r="S1299" s="9">
        <f t="shared" si="144"/>
        <v>42491.747199074103</v>
      </c>
      <c r="T1299" s="9">
        <f t="shared" si="145"/>
        <v>42461.747199074103</v>
      </c>
      <c r="U1299" s="8">
        <f t="shared" si="146"/>
        <v>30</v>
      </c>
    </row>
    <row r="1300" spans="1:21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41"/>
        <v>104.65</v>
      </c>
      <c r="P1300">
        <f t="shared" si="140"/>
        <v>63.424242424242422</v>
      </c>
      <c r="Q1300" t="str">
        <f t="shared" si="142"/>
        <v>theater</v>
      </c>
      <c r="R1300" t="str">
        <f t="shared" si="143"/>
        <v>plays</v>
      </c>
      <c r="S1300" s="9">
        <f t="shared" si="144"/>
        <v>42488.680925925903</v>
      </c>
      <c r="T1300" s="9">
        <f t="shared" si="145"/>
        <v>42458.680925925903</v>
      </c>
      <c r="U1300" s="8">
        <f t="shared" si="146"/>
        <v>30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41"/>
        <v>124</v>
      </c>
      <c r="P1301">
        <f t="shared" si="140"/>
        <v>135.625</v>
      </c>
      <c r="Q1301" t="str">
        <f t="shared" si="142"/>
        <v>theater</v>
      </c>
      <c r="R1301" t="str">
        <f t="shared" si="143"/>
        <v>plays</v>
      </c>
      <c r="S1301" s="9">
        <f t="shared" si="144"/>
        <v>42199.814340277801</v>
      </c>
      <c r="T1301" s="9">
        <f t="shared" si="145"/>
        <v>42169.814340277801</v>
      </c>
      <c r="U1301" s="8">
        <f t="shared" si="146"/>
        <v>30</v>
      </c>
    </row>
    <row r="1302" spans="1:21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41"/>
        <v>135</v>
      </c>
      <c r="P1302">
        <f t="shared" si="140"/>
        <v>168.75</v>
      </c>
      <c r="Q1302" t="str">
        <f t="shared" si="142"/>
        <v>theater</v>
      </c>
      <c r="R1302" t="str">
        <f t="shared" si="143"/>
        <v>plays</v>
      </c>
      <c r="S1302" s="9">
        <f t="shared" si="144"/>
        <v>42522.789583333302</v>
      </c>
      <c r="T1302" s="9">
        <f t="shared" si="145"/>
        <v>42483.675208333298</v>
      </c>
      <c r="U1302" s="8">
        <f t="shared" si="146"/>
        <v>39.114375000004657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41"/>
        <v>102.75000000000001</v>
      </c>
      <c r="P1303">
        <f t="shared" si="140"/>
        <v>70.862068965517238</v>
      </c>
      <c r="Q1303" t="str">
        <f t="shared" si="142"/>
        <v>theater</v>
      </c>
      <c r="R1303" t="str">
        <f t="shared" si="143"/>
        <v>plays</v>
      </c>
      <c r="S1303" s="9">
        <f t="shared" si="144"/>
        <v>42206.125</v>
      </c>
      <c r="T1303" s="9">
        <f t="shared" si="145"/>
        <v>42195.749745370398</v>
      </c>
      <c r="U1303" s="8">
        <f t="shared" si="146"/>
        <v>10.375254629601841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41"/>
        <v>100</v>
      </c>
      <c r="P1304">
        <f t="shared" si="140"/>
        <v>50</v>
      </c>
      <c r="Q1304" t="str">
        <f t="shared" si="142"/>
        <v>theater</v>
      </c>
      <c r="R1304" t="str">
        <f t="shared" si="143"/>
        <v>plays</v>
      </c>
      <c r="S1304" s="9">
        <f t="shared" si="144"/>
        <v>42705.099664351903</v>
      </c>
      <c r="T1304" s="9">
        <f t="shared" si="145"/>
        <v>42675.057997685202</v>
      </c>
      <c r="U1304" s="8">
        <f t="shared" si="146"/>
        <v>30.041666666700621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41"/>
        <v>130.26085714285716</v>
      </c>
      <c r="P1305">
        <f t="shared" si="140"/>
        <v>42.214166666666671</v>
      </c>
      <c r="Q1305" t="str">
        <f t="shared" si="142"/>
        <v>theater</v>
      </c>
      <c r="R1305" t="str">
        <f t="shared" si="143"/>
        <v>plays</v>
      </c>
      <c r="S1305" s="9">
        <f t="shared" si="144"/>
        <v>42582.458333333299</v>
      </c>
      <c r="T1305" s="9">
        <f t="shared" si="145"/>
        <v>42566.441203703696</v>
      </c>
      <c r="U1305" s="8">
        <f t="shared" si="146"/>
        <v>16.017129629603005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41"/>
        <v>39.627499999999998</v>
      </c>
      <c r="P1306">
        <f t="shared" si="140"/>
        <v>152.41346153846155</v>
      </c>
      <c r="Q1306" t="str">
        <f t="shared" si="142"/>
        <v>technology</v>
      </c>
      <c r="R1306" t="str">
        <f t="shared" si="143"/>
        <v>wearables</v>
      </c>
      <c r="S1306" s="9">
        <f t="shared" si="144"/>
        <v>42807.152835648099</v>
      </c>
      <c r="T1306" s="9">
        <f t="shared" si="145"/>
        <v>42747.1945023148</v>
      </c>
      <c r="U1306" s="8">
        <f t="shared" si="146"/>
        <v>59.958333333299379</v>
      </c>
    </row>
    <row r="1307" spans="1:21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41"/>
        <v>25.976666666666663</v>
      </c>
      <c r="P1307">
        <f t="shared" si="140"/>
        <v>90.616279069767444</v>
      </c>
      <c r="Q1307" t="str">
        <f t="shared" si="142"/>
        <v>technology</v>
      </c>
      <c r="R1307" t="str">
        <f t="shared" si="143"/>
        <v>wearables</v>
      </c>
      <c r="S1307" s="9">
        <f t="shared" si="144"/>
        <v>42572.729166666701</v>
      </c>
      <c r="T1307" s="9">
        <f t="shared" si="145"/>
        <v>42543.665601851899</v>
      </c>
      <c r="U1307" s="8">
        <f t="shared" si="146"/>
        <v>29.063564814801794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41"/>
        <v>65.24636363636364</v>
      </c>
      <c r="P1308">
        <f t="shared" si="140"/>
        <v>201.60393258426967</v>
      </c>
      <c r="Q1308" t="str">
        <f t="shared" si="142"/>
        <v>technology</v>
      </c>
      <c r="R1308" t="str">
        <f t="shared" si="143"/>
        <v>wearables</v>
      </c>
      <c r="S1308" s="9">
        <f t="shared" si="144"/>
        <v>41977.457569444399</v>
      </c>
      <c r="T1308" s="9">
        <f t="shared" si="145"/>
        <v>41947.457569444399</v>
      </c>
      <c r="U1308" s="8">
        <f t="shared" si="146"/>
        <v>30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41"/>
        <v>11.514000000000001</v>
      </c>
      <c r="P1309">
        <f t="shared" si="140"/>
        <v>127.93333333333334</v>
      </c>
      <c r="Q1309" t="str">
        <f t="shared" si="142"/>
        <v>technology</v>
      </c>
      <c r="R1309" t="str">
        <f t="shared" si="143"/>
        <v>wearables</v>
      </c>
      <c r="S1309" s="9">
        <f t="shared" si="144"/>
        <v>42417.503229166701</v>
      </c>
      <c r="T1309" s="9">
        <f t="shared" si="145"/>
        <v>42387.503229166701</v>
      </c>
      <c r="U1309" s="8">
        <f t="shared" si="146"/>
        <v>30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41"/>
        <v>11.360000000000001</v>
      </c>
      <c r="P1310">
        <f t="shared" si="140"/>
        <v>29.894736842105264</v>
      </c>
      <c r="Q1310" t="str">
        <f t="shared" si="142"/>
        <v>technology</v>
      </c>
      <c r="R1310" t="str">
        <f t="shared" si="143"/>
        <v>wearables</v>
      </c>
      <c r="S1310" s="9">
        <f t="shared" si="144"/>
        <v>42651.613564814797</v>
      </c>
      <c r="T1310" s="9">
        <f t="shared" si="145"/>
        <v>42611.613564814797</v>
      </c>
      <c r="U1310" s="8">
        <f t="shared" si="146"/>
        <v>40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41"/>
        <v>111.99130434782609</v>
      </c>
      <c r="P1311">
        <f t="shared" si="140"/>
        <v>367.97142857142859</v>
      </c>
      <c r="Q1311" t="str">
        <f t="shared" si="142"/>
        <v>technology</v>
      </c>
      <c r="R1311" t="str">
        <f t="shared" si="143"/>
        <v>wearables</v>
      </c>
      <c r="S1311" s="9">
        <f t="shared" si="144"/>
        <v>42292.882731481499</v>
      </c>
      <c r="T1311" s="9">
        <f t="shared" si="145"/>
        <v>42257.882731481499</v>
      </c>
      <c r="U1311" s="8">
        <f t="shared" si="146"/>
        <v>35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41"/>
        <v>15.5</v>
      </c>
      <c r="P1312">
        <f t="shared" si="140"/>
        <v>129.16666666666666</v>
      </c>
      <c r="Q1312" t="str">
        <f t="shared" si="142"/>
        <v>technology</v>
      </c>
      <c r="R1312" t="str">
        <f t="shared" si="143"/>
        <v>wearables</v>
      </c>
      <c r="S1312" s="9">
        <f t="shared" si="144"/>
        <v>42601.667245370401</v>
      </c>
      <c r="T1312" s="9">
        <f t="shared" si="145"/>
        <v>42556.667245370401</v>
      </c>
      <c r="U1312" s="8">
        <f t="shared" si="146"/>
        <v>45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41"/>
        <v>32.027999999999999</v>
      </c>
      <c r="P1313">
        <f t="shared" si="140"/>
        <v>800.7</v>
      </c>
      <c r="Q1313" t="str">
        <f t="shared" si="142"/>
        <v>technology</v>
      </c>
      <c r="R1313" t="str">
        <f t="shared" si="143"/>
        <v>wearables</v>
      </c>
      <c r="S1313" s="9">
        <f t="shared" si="144"/>
        <v>42704.843969907401</v>
      </c>
      <c r="T1313" s="9">
        <f t="shared" si="145"/>
        <v>42669.8023032407</v>
      </c>
      <c r="U1313" s="8">
        <f t="shared" si="146"/>
        <v>35.041666666700621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41"/>
        <v>0.60869565217391308</v>
      </c>
      <c r="P1314">
        <f t="shared" ref="P1314:P1377" si="147">IF(L1314=0, 0,E1314/L1314)</f>
        <v>28</v>
      </c>
      <c r="Q1314" t="str">
        <f t="shared" si="142"/>
        <v>technology</v>
      </c>
      <c r="R1314" t="str">
        <f t="shared" si="143"/>
        <v>wearables</v>
      </c>
      <c r="S1314" s="9">
        <f t="shared" si="144"/>
        <v>42112.702800925901</v>
      </c>
      <c r="T1314" s="9">
        <f t="shared" si="145"/>
        <v>42082.702800925901</v>
      </c>
      <c r="U1314" s="8">
        <f t="shared" si="146"/>
        <v>30</v>
      </c>
    </row>
    <row r="1315" spans="1:21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41"/>
        <v>31.114999999999998</v>
      </c>
      <c r="P1315">
        <f t="shared" si="147"/>
        <v>102.01639344262296</v>
      </c>
      <c r="Q1315" t="str">
        <f t="shared" si="142"/>
        <v>technology</v>
      </c>
      <c r="R1315" t="str">
        <f t="shared" si="143"/>
        <v>wearables</v>
      </c>
      <c r="S1315" s="9">
        <f t="shared" si="144"/>
        <v>42432.709652777798</v>
      </c>
      <c r="T1315" s="9">
        <f t="shared" si="145"/>
        <v>42402.709652777798</v>
      </c>
      <c r="U1315" s="8">
        <f t="shared" si="146"/>
        <v>30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41"/>
        <v>1.1266666666666667</v>
      </c>
      <c r="P1316">
        <f t="shared" si="147"/>
        <v>184.36363636363637</v>
      </c>
      <c r="Q1316" t="str">
        <f t="shared" si="142"/>
        <v>technology</v>
      </c>
      <c r="R1316" t="str">
        <f t="shared" si="143"/>
        <v>wearables</v>
      </c>
      <c r="S1316" s="9">
        <f t="shared" si="144"/>
        <v>42664.669675925899</v>
      </c>
      <c r="T1316" s="9">
        <f t="shared" si="145"/>
        <v>42604.669675925899</v>
      </c>
      <c r="U1316" s="8">
        <f t="shared" si="146"/>
        <v>60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41"/>
        <v>40.404000000000003</v>
      </c>
      <c r="P1317">
        <f t="shared" si="147"/>
        <v>162.91935483870967</v>
      </c>
      <c r="Q1317" t="str">
        <f t="shared" si="142"/>
        <v>technology</v>
      </c>
      <c r="R1317" t="str">
        <f t="shared" si="143"/>
        <v>wearables</v>
      </c>
      <c r="S1317" s="9">
        <f t="shared" si="144"/>
        <v>42314.041666666701</v>
      </c>
      <c r="T1317" s="9">
        <f t="shared" si="145"/>
        <v>42278.498240740701</v>
      </c>
      <c r="U1317" s="8">
        <f t="shared" si="146"/>
        <v>35.543425926000054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41"/>
        <v>1.3333333333333333E-3</v>
      </c>
      <c r="P1318">
        <f t="shared" si="147"/>
        <v>1</v>
      </c>
      <c r="Q1318" t="str">
        <f t="shared" si="142"/>
        <v>technology</v>
      </c>
      <c r="R1318" t="str">
        <f t="shared" si="143"/>
        <v>wearables</v>
      </c>
      <c r="S1318" s="9">
        <f t="shared" si="144"/>
        <v>42428.961909722202</v>
      </c>
      <c r="T1318" s="9">
        <f t="shared" si="145"/>
        <v>42393.961909722202</v>
      </c>
      <c r="U1318" s="8">
        <f t="shared" si="146"/>
        <v>35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41"/>
        <v>5.7334999999999994</v>
      </c>
      <c r="P1319">
        <f t="shared" si="147"/>
        <v>603.52631578947364</v>
      </c>
      <c r="Q1319" t="str">
        <f t="shared" si="142"/>
        <v>technology</v>
      </c>
      <c r="R1319" t="str">
        <f t="shared" si="143"/>
        <v>wearables</v>
      </c>
      <c r="S1319" s="9">
        <f t="shared" si="144"/>
        <v>42572.583333333299</v>
      </c>
      <c r="T1319" s="9">
        <f t="shared" si="145"/>
        <v>42520.235486111102</v>
      </c>
      <c r="U1319" s="8">
        <f t="shared" si="146"/>
        <v>52.347847222197743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41"/>
        <v>15.324999999999999</v>
      </c>
      <c r="P1320">
        <f t="shared" si="147"/>
        <v>45.407407407407405</v>
      </c>
      <c r="Q1320" t="str">
        <f t="shared" si="142"/>
        <v>technology</v>
      </c>
      <c r="R1320" t="str">
        <f t="shared" si="143"/>
        <v>wearables</v>
      </c>
      <c r="S1320" s="9">
        <f t="shared" si="144"/>
        <v>42015.043657407397</v>
      </c>
      <c r="T1320" s="9">
        <f t="shared" si="145"/>
        <v>41985.043657407397</v>
      </c>
      <c r="U1320" s="8">
        <f t="shared" si="146"/>
        <v>30</v>
      </c>
    </row>
    <row r="1321" spans="1:21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41"/>
        <v>15.103448275862069</v>
      </c>
      <c r="P1321">
        <f t="shared" si="147"/>
        <v>97.333333333333329</v>
      </c>
      <c r="Q1321" t="str">
        <f t="shared" si="142"/>
        <v>technology</v>
      </c>
      <c r="R1321" t="str">
        <f t="shared" si="143"/>
        <v>wearables</v>
      </c>
      <c r="S1321" s="9">
        <f t="shared" si="144"/>
        <v>41831.666666666701</v>
      </c>
      <c r="T1321" s="9">
        <f t="shared" si="145"/>
        <v>41816.8120949074</v>
      </c>
      <c r="U1321" s="8">
        <f t="shared" si="146"/>
        <v>14.854571759300597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41"/>
        <v>0.503</v>
      </c>
      <c r="P1322">
        <f t="shared" si="147"/>
        <v>167.66666666666666</v>
      </c>
      <c r="Q1322" t="str">
        <f t="shared" si="142"/>
        <v>technology</v>
      </c>
      <c r="R1322" t="str">
        <f t="shared" si="143"/>
        <v>wearables</v>
      </c>
      <c r="S1322" s="9">
        <f t="shared" si="144"/>
        <v>42734.958333333299</v>
      </c>
      <c r="T1322" s="9">
        <f t="shared" si="145"/>
        <v>42705.690347222197</v>
      </c>
      <c r="U1322" s="8">
        <f t="shared" si="146"/>
        <v>29.2679861111028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41"/>
        <v>1.3028138528138529</v>
      </c>
      <c r="P1323">
        <f t="shared" si="147"/>
        <v>859.85714285714289</v>
      </c>
      <c r="Q1323" t="str">
        <f t="shared" si="142"/>
        <v>technology</v>
      </c>
      <c r="R1323" t="str">
        <f t="shared" si="143"/>
        <v>wearables</v>
      </c>
      <c r="S1323" s="9">
        <f t="shared" si="144"/>
        <v>42727.749270833301</v>
      </c>
      <c r="T1323" s="9">
        <f t="shared" si="145"/>
        <v>42697.749270833301</v>
      </c>
      <c r="U1323" s="8">
        <f t="shared" si="146"/>
        <v>30</v>
      </c>
    </row>
    <row r="1324" spans="1:21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41"/>
        <v>0.30285714285714288</v>
      </c>
      <c r="P1324">
        <f t="shared" si="147"/>
        <v>26.5</v>
      </c>
      <c r="Q1324" t="str">
        <f t="shared" si="142"/>
        <v>technology</v>
      </c>
      <c r="R1324" t="str">
        <f t="shared" si="143"/>
        <v>wearables</v>
      </c>
      <c r="S1324" s="9">
        <f t="shared" si="144"/>
        <v>42145.656539351898</v>
      </c>
      <c r="T1324" s="9">
        <f t="shared" si="145"/>
        <v>42115.656539351898</v>
      </c>
      <c r="U1324" s="8">
        <f t="shared" si="146"/>
        <v>30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41"/>
        <v>8.8800000000000008</v>
      </c>
      <c r="P1325">
        <f t="shared" si="147"/>
        <v>30.272727272727273</v>
      </c>
      <c r="Q1325" t="str">
        <f t="shared" si="142"/>
        <v>technology</v>
      </c>
      <c r="R1325" t="str">
        <f t="shared" si="143"/>
        <v>wearables</v>
      </c>
      <c r="S1325" s="9">
        <f t="shared" si="144"/>
        <v>42486.288194444402</v>
      </c>
      <c r="T1325" s="9">
        <f t="shared" si="145"/>
        <v>42451.698449074102</v>
      </c>
      <c r="U1325" s="8">
        <f t="shared" si="146"/>
        <v>34.589745370300079</v>
      </c>
    </row>
    <row r="1326" spans="1:21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41"/>
        <v>9.84</v>
      </c>
      <c r="P1326">
        <f t="shared" si="147"/>
        <v>54.666666666666664</v>
      </c>
      <c r="Q1326" t="str">
        <f t="shared" si="142"/>
        <v>technology</v>
      </c>
      <c r="R1326" t="str">
        <f t="shared" si="143"/>
        <v>wearables</v>
      </c>
      <c r="S1326" s="9">
        <f t="shared" si="144"/>
        <v>42656.633703703701</v>
      </c>
      <c r="T1326" s="9">
        <f t="shared" si="145"/>
        <v>42626.633703703701</v>
      </c>
      <c r="U1326" s="8">
        <f t="shared" si="146"/>
        <v>30</v>
      </c>
    </row>
    <row r="1327" spans="1:21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41"/>
        <v>2.4299999999999997</v>
      </c>
      <c r="P1327">
        <f t="shared" si="147"/>
        <v>60.75</v>
      </c>
      <c r="Q1327" t="str">
        <f t="shared" si="142"/>
        <v>technology</v>
      </c>
      <c r="R1327" t="str">
        <f t="shared" si="143"/>
        <v>wearables</v>
      </c>
      <c r="S1327" s="9">
        <f t="shared" si="144"/>
        <v>42734.086053240702</v>
      </c>
      <c r="T1327" s="9">
        <f t="shared" si="145"/>
        <v>42704.086053240702</v>
      </c>
      <c r="U1327" s="8">
        <f t="shared" si="146"/>
        <v>30</v>
      </c>
    </row>
    <row r="1328" spans="1:21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41"/>
        <v>1.1299999999999999</v>
      </c>
      <c r="P1328">
        <f t="shared" si="147"/>
        <v>102.72727272727273</v>
      </c>
      <c r="Q1328" t="str">
        <f t="shared" si="142"/>
        <v>technology</v>
      </c>
      <c r="R1328" t="str">
        <f t="shared" si="143"/>
        <v>wearables</v>
      </c>
      <c r="S1328" s="9">
        <f t="shared" si="144"/>
        <v>42019.791990740698</v>
      </c>
      <c r="T1328" s="9">
        <f t="shared" si="145"/>
        <v>41974.791990740698</v>
      </c>
      <c r="U1328" s="8">
        <f t="shared" si="146"/>
        <v>45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41"/>
        <v>3.5520833333333335</v>
      </c>
      <c r="P1329">
        <f t="shared" si="147"/>
        <v>41.585365853658537</v>
      </c>
      <c r="Q1329" t="str">
        <f t="shared" si="142"/>
        <v>technology</v>
      </c>
      <c r="R1329" t="str">
        <f t="shared" si="143"/>
        <v>wearables</v>
      </c>
      <c r="S1329" s="9">
        <f t="shared" si="144"/>
        <v>42153.678645833301</v>
      </c>
      <c r="T1329" s="9">
        <f t="shared" si="145"/>
        <v>42123.678645833301</v>
      </c>
      <c r="U1329" s="8">
        <f t="shared" si="146"/>
        <v>30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41"/>
        <v>2.3306666666666667</v>
      </c>
      <c r="P1330">
        <f t="shared" si="147"/>
        <v>116.53333333333333</v>
      </c>
      <c r="Q1330" t="str">
        <f t="shared" si="142"/>
        <v>technology</v>
      </c>
      <c r="R1330" t="str">
        <f t="shared" si="143"/>
        <v>wearables</v>
      </c>
      <c r="S1330" s="9">
        <f t="shared" si="144"/>
        <v>42657.642754629604</v>
      </c>
      <c r="T1330" s="9">
        <f t="shared" si="145"/>
        <v>42612.642754629604</v>
      </c>
      <c r="U1330" s="8">
        <f t="shared" si="146"/>
        <v>45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41"/>
        <v>0.81600000000000006</v>
      </c>
      <c r="P1331">
        <f t="shared" si="147"/>
        <v>45.333333333333336</v>
      </c>
      <c r="Q1331" t="str">
        <f t="shared" si="142"/>
        <v>technology</v>
      </c>
      <c r="R1331" t="str">
        <f t="shared" si="143"/>
        <v>wearables</v>
      </c>
      <c r="S1331" s="9">
        <f t="shared" si="144"/>
        <v>41975.263252314799</v>
      </c>
      <c r="T1331" s="9">
        <f t="shared" si="145"/>
        <v>41935.221585648098</v>
      </c>
      <c r="U1331" s="8">
        <f t="shared" si="146"/>
        <v>40.041666666700621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41"/>
        <v>22.494285714285713</v>
      </c>
      <c r="P1332">
        <f t="shared" si="147"/>
        <v>157.46</v>
      </c>
      <c r="Q1332" t="str">
        <f t="shared" si="142"/>
        <v>technology</v>
      </c>
      <c r="R1332" t="str">
        <f t="shared" si="143"/>
        <v>wearables</v>
      </c>
      <c r="S1332" s="9">
        <f t="shared" si="144"/>
        <v>42553.166666666701</v>
      </c>
      <c r="T1332" s="9">
        <f t="shared" si="145"/>
        <v>42522.276724536998</v>
      </c>
      <c r="U1332" s="8">
        <f t="shared" si="146"/>
        <v>30.889942129702831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41"/>
        <v>1.3668</v>
      </c>
      <c r="P1333">
        <f t="shared" si="147"/>
        <v>100.5</v>
      </c>
      <c r="Q1333" t="str">
        <f t="shared" si="142"/>
        <v>technology</v>
      </c>
      <c r="R1333" t="str">
        <f t="shared" si="143"/>
        <v>wearables</v>
      </c>
      <c r="S1333" s="9">
        <f t="shared" si="144"/>
        <v>42599.504097222198</v>
      </c>
      <c r="T1333" s="9">
        <f t="shared" si="145"/>
        <v>42569.504097222198</v>
      </c>
      <c r="U1333" s="8">
        <f t="shared" si="146"/>
        <v>30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41"/>
        <v>0</v>
      </c>
      <c r="P1334">
        <f t="shared" si="147"/>
        <v>0</v>
      </c>
      <c r="Q1334" t="str">
        <f t="shared" si="142"/>
        <v>technology</v>
      </c>
      <c r="R1334" t="str">
        <f t="shared" si="143"/>
        <v>wearables</v>
      </c>
      <c r="S1334" s="9">
        <f t="shared" si="144"/>
        <v>42762.060277777797</v>
      </c>
      <c r="T1334" s="9">
        <f t="shared" si="145"/>
        <v>42732.060277777797</v>
      </c>
      <c r="U1334" s="8">
        <f t="shared" si="146"/>
        <v>30</v>
      </c>
    </row>
    <row r="1335" spans="1:21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41"/>
        <v>0</v>
      </c>
      <c r="P1335">
        <f t="shared" si="147"/>
        <v>0</v>
      </c>
      <c r="Q1335" t="str">
        <f t="shared" si="142"/>
        <v>technology</v>
      </c>
      <c r="R1335" t="str">
        <f t="shared" si="143"/>
        <v>wearables</v>
      </c>
      <c r="S1335" s="9">
        <f t="shared" si="144"/>
        <v>41836.106770833299</v>
      </c>
      <c r="T1335" s="9">
        <f t="shared" si="145"/>
        <v>41806.106770833299</v>
      </c>
      <c r="U1335" s="8">
        <f t="shared" si="146"/>
        <v>30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41"/>
        <v>10.754135338345865</v>
      </c>
      <c r="P1336">
        <f t="shared" si="147"/>
        <v>51.822463768115945</v>
      </c>
      <c r="Q1336" t="str">
        <f t="shared" si="142"/>
        <v>technology</v>
      </c>
      <c r="R1336" t="str">
        <f t="shared" si="143"/>
        <v>wearables</v>
      </c>
      <c r="S1336" s="9">
        <f t="shared" si="144"/>
        <v>42440.7741550926</v>
      </c>
      <c r="T1336" s="9">
        <f t="shared" si="145"/>
        <v>42410.7741550926</v>
      </c>
      <c r="U1336" s="8">
        <f t="shared" si="146"/>
        <v>30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41"/>
        <v>19.759999999999998</v>
      </c>
      <c r="P1337">
        <f t="shared" si="147"/>
        <v>308.75</v>
      </c>
      <c r="Q1337" t="str">
        <f t="shared" si="142"/>
        <v>technology</v>
      </c>
      <c r="R1337" t="str">
        <f t="shared" si="143"/>
        <v>wearables</v>
      </c>
      <c r="S1337" s="9">
        <f t="shared" si="144"/>
        <v>42343.936365740701</v>
      </c>
      <c r="T1337" s="9">
        <f t="shared" si="145"/>
        <v>42313.936365740701</v>
      </c>
      <c r="U1337" s="8">
        <f t="shared" si="146"/>
        <v>30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41"/>
        <v>84.946999999999989</v>
      </c>
      <c r="P1338">
        <f t="shared" si="147"/>
        <v>379.22767857142856</v>
      </c>
      <c r="Q1338" t="str">
        <f t="shared" si="142"/>
        <v>technology</v>
      </c>
      <c r="R1338" t="str">
        <f t="shared" si="143"/>
        <v>wearables</v>
      </c>
      <c r="S1338" s="9">
        <f t="shared" si="144"/>
        <v>41990.863749999997</v>
      </c>
      <c r="T1338" s="9">
        <f t="shared" si="145"/>
        <v>41955.863749999997</v>
      </c>
      <c r="U1338" s="8">
        <f t="shared" si="146"/>
        <v>35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41"/>
        <v>49.381999999999998</v>
      </c>
      <c r="P1339">
        <f t="shared" si="147"/>
        <v>176.36428571428573</v>
      </c>
      <c r="Q1339" t="str">
        <f t="shared" si="142"/>
        <v>technology</v>
      </c>
      <c r="R1339" t="str">
        <f t="shared" si="143"/>
        <v>wearables</v>
      </c>
      <c r="S1339" s="9">
        <f t="shared" si="144"/>
        <v>42797.577303240701</v>
      </c>
      <c r="T1339" s="9">
        <f t="shared" si="145"/>
        <v>42767.577303240701</v>
      </c>
      <c r="U1339" s="8">
        <f t="shared" si="146"/>
        <v>30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41"/>
        <v>3.3033333333333332</v>
      </c>
      <c r="P1340">
        <f t="shared" si="147"/>
        <v>66.066666666666663</v>
      </c>
      <c r="Q1340" t="str">
        <f t="shared" si="142"/>
        <v>technology</v>
      </c>
      <c r="R1340" t="str">
        <f t="shared" si="143"/>
        <v>wearables</v>
      </c>
      <c r="S1340" s="9">
        <f t="shared" si="144"/>
        <v>42218.803622685198</v>
      </c>
      <c r="T1340" s="9">
        <f t="shared" si="145"/>
        <v>42188.803622685198</v>
      </c>
      <c r="U1340" s="8">
        <f t="shared" si="146"/>
        <v>30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41"/>
        <v>6.6339999999999995</v>
      </c>
      <c r="P1341">
        <f t="shared" si="147"/>
        <v>89.648648648648646</v>
      </c>
      <c r="Q1341" t="str">
        <f t="shared" si="142"/>
        <v>technology</v>
      </c>
      <c r="R1341" t="str">
        <f t="shared" si="143"/>
        <v>wearables</v>
      </c>
      <c r="S1341" s="9">
        <f t="shared" si="144"/>
        <v>41981.688831018502</v>
      </c>
      <c r="T1341" s="9">
        <f t="shared" si="145"/>
        <v>41936.647164351903</v>
      </c>
      <c r="U1341" s="8">
        <f t="shared" si="146"/>
        <v>45.041666666598758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41"/>
        <v>0</v>
      </c>
      <c r="P1342">
        <f t="shared" si="147"/>
        <v>0</v>
      </c>
      <c r="Q1342" t="str">
        <f t="shared" si="142"/>
        <v>technology</v>
      </c>
      <c r="R1342" t="str">
        <f t="shared" si="143"/>
        <v>wearables</v>
      </c>
      <c r="S1342" s="9">
        <f t="shared" si="144"/>
        <v>41866.595520833303</v>
      </c>
      <c r="T1342" s="9">
        <f t="shared" si="145"/>
        <v>41836.595520833303</v>
      </c>
      <c r="U1342" s="8">
        <f t="shared" si="146"/>
        <v>30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41"/>
        <v>70.36</v>
      </c>
      <c r="P1343">
        <f t="shared" si="147"/>
        <v>382.39130434782606</v>
      </c>
      <c r="Q1343" t="str">
        <f t="shared" si="142"/>
        <v>technology</v>
      </c>
      <c r="R1343" t="str">
        <f t="shared" si="143"/>
        <v>wearables</v>
      </c>
      <c r="S1343" s="9">
        <f t="shared" si="144"/>
        <v>42644.624039351896</v>
      </c>
      <c r="T1343" s="9">
        <f t="shared" si="145"/>
        <v>42612.624039351896</v>
      </c>
      <c r="U1343" s="8">
        <f t="shared" si="146"/>
        <v>32</v>
      </c>
    </row>
    <row r="1344" spans="1:21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41"/>
        <v>0.2</v>
      </c>
      <c r="P1344">
        <f t="shared" si="147"/>
        <v>100</v>
      </c>
      <c r="Q1344" t="str">
        <f t="shared" si="142"/>
        <v>technology</v>
      </c>
      <c r="R1344" t="str">
        <f t="shared" si="143"/>
        <v>wearables</v>
      </c>
      <c r="S1344" s="9">
        <f t="shared" si="144"/>
        <v>42202.816423611097</v>
      </c>
      <c r="T1344" s="9">
        <f t="shared" si="145"/>
        <v>42172.816423611097</v>
      </c>
      <c r="U1344" s="8">
        <f t="shared" si="146"/>
        <v>30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41"/>
        <v>102.298</v>
      </c>
      <c r="P1345">
        <f t="shared" si="147"/>
        <v>158.35603715170279</v>
      </c>
      <c r="Q1345" t="str">
        <f t="shared" si="142"/>
        <v>technology</v>
      </c>
      <c r="R1345" t="str">
        <f t="shared" si="143"/>
        <v>wearables</v>
      </c>
      <c r="S1345" s="9">
        <f t="shared" si="144"/>
        <v>42601.165972222203</v>
      </c>
      <c r="T1345" s="9">
        <f t="shared" si="145"/>
        <v>42542.526423611103</v>
      </c>
      <c r="U1345" s="8">
        <f t="shared" si="146"/>
        <v>58.639548611099599</v>
      </c>
    </row>
    <row r="1346" spans="1:21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41"/>
        <v>377.73333333333335</v>
      </c>
      <c r="P1346">
        <f t="shared" si="147"/>
        <v>40.762589928057551</v>
      </c>
      <c r="Q1346" t="str">
        <f t="shared" si="142"/>
        <v>publishing</v>
      </c>
      <c r="R1346" t="str">
        <f t="shared" si="143"/>
        <v>nonfiction</v>
      </c>
      <c r="S1346" s="9">
        <f t="shared" si="144"/>
        <v>42551.789803240703</v>
      </c>
      <c r="T1346" s="9">
        <f t="shared" si="145"/>
        <v>42522.789803240703</v>
      </c>
      <c r="U1346" s="8">
        <f t="shared" si="146"/>
        <v>29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48">E1347/D1347*100</f>
        <v>125</v>
      </c>
      <c r="P1347">
        <f t="shared" si="147"/>
        <v>53.571428571428569</v>
      </c>
      <c r="Q1347" t="str">
        <f t="shared" ref="Q1347:Q1410" si="149">LEFT(N1347,_xlfn.NUMBERVALUE(FIND("/",N1347)-1))</f>
        <v>publishing</v>
      </c>
      <c r="R1347" t="str">
        <f t="shared" ref="R1347:R1410" si="150">RIGHT(N1347,LEN(N1347)-LEN(Q1347)-1)</f>
        <v>nonfiction</v>
      </c>
      <c r="S1347" s="9">
        <f t="shared" ref="S1347:S1410" si="151">_xlfn.NUMBERVALUE((((I1347/60)/60)/24)+DATE(1970,1,1))</f>
        <v>41834.814340277801</v>
      </c>
      <c r="T1347" s="9">
        <f t="shared" ref="T1347:T1410" si="152">_xlfn.NUMBERVALUE((((J1347/60)/60)/24)+DATE(1970,1,1))</f>
        <v>41799.814340277801</v>
      </c>
      <c r="U1347" s="8">
        <f t="shared" ref="U1347:U1410" si="153">S1347-T1347</f>
        <v>35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48"/>
        <v>147.32653061224491</v>
      </c>
      <c r="P1348">
        <f t="shared" si="147"/>
        <v>48.449664429530202</v>
      </c>
      <c r="Q1348" t="str">
        <f t="shared" si="149"/>
        <v>publishing</v>
      </c>
      <c r="R1348" t="str">
        <f t="shared" si="150"/>
        <v>nonfiction</v>
      </c>
      <c r="S1348" s="9">
        <f t="shared" si="151"/>
        <v>41452.075821759303</v>
      </c>
      <c r="T1348" s="9">
        <f t="shared" si="152"/>
        <v>41422.075821759303</v>
      </c>
      <c r="U1348" s="8">
        <f t="shared" si="153"/>
        <v>30</v>
      </c>
    </row>
    <row r="1349" spans="1:21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48"/>
        <v>102.2</v>
      </c>
      <c r="P1349">
        <f t="shared" si="147"/>
        <v>82.41935483870968</v>
      </c>
      <c r="Q1349" t="str">
        <f t="shared" si="149"/>
        <v>publishing</v>
      </c>
      <c r="R1349" t="str">
        <f t="shared" si="150"/>
        <v>nonfiction</v>
      </c>
      <c r="S1349" s="9">
        <f t="shared" si="151"/>
        <v>42070.638020833299</v>
      </c>
      <c r="T1349" s="9">
        <f t="shared" si="152"/>
        <v>42040.638020833299</v>
      </c>
      <c r="U1349" s="8">
        <f t="shared" si="153"/>
        <v>30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48"/>
        <v>101.8723404255319</v>
      </c>
      <c r="P1350">
        <f t="shared" si="147"/>
        <v>230.19230769230768</v>
      </c>
      <c r="Q1350" t="str">
        <f t="shared" si="149"/>
        <v>publishing</v>
      </c>
      <c r="R1350" t="str">
        <f t="shared" si="150"/>
        <v>nonfiction</v>
      </c>
      <c r="S1350" s="9">
        <f t="shared" si="151"/>
        <v>41991.506168981497</v>
      </c>
      <c r="T1350" s="9">
        <f t="shared" si="152"/>
        <v>41963.506168981497</v>
      </c>
      <c r="U1350" s="8">
        <f t="shared" si="153"/>
        <v>28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48"/>
        <v>204.2</v>
      </c>
      <c r="P1351">
        <f t="shared" si="147"/>
        <v>59.360465116279073</v>
      </c>
      <c r="Q1351" t="str">
        <f t="shared" si="149"/>
        <v>publishing</v>
      </c>
      <c r="R1351" t="str">
        <f t="shared" si="150"/>
        <v>nonfiction</v>
      </c>
      <c r="S1351" s="9">
        <f t="shared" si="151"/>
        <v>42354.290972222203</v>
      </c>
      <c r="T1351" s="9">
        <f t="shared" si="152"/>
        <v>42317.332581018498</v>
      </c>
      <c r="U1351" s="8">
        <f t="shared" si="153"/>
        <v>36.958391203705105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48"/>
        <v>104.05</v>
      </c>
      <c r="P1352">
        <f t="shared" si="147"/>
        <v>66.698717948717942</v>
      </c>
      <c r="Q1352" t="str">
        <f t="shared" si="149"/>
        <v>publishing</v>
      </c>
      <c r="R1352" t="str">
        <f t="shared" si="150"/>
        <v>nonfiction</v>
      </c>
      <c r="S1352" s="9">
        <f t="shared" si="151"/>
        <v>42364.013124999998</v>
      </c>
      <c r="T1352" s="9">
        <f t="shared" si="152"/>
        <v>42334.013124999998</v>
      </c>
      <c r="U1352" s="8">
        <f t="shared" si="153"/>
        <v>30</v>
      </c>
    </row>
    <row r="1353" spans="1:21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48"/>
        <v>101.265</v>
      </c>
      <c r="P1353">
        <f t="shared" si="147"/>
        <v>168.77500000000001</v>
      </c>
      <c r="Q1353" t="str">
        <f t="shared" si="149"/>
        <v>publishing</v>
      </c>
      <c r="R1353" t="str">
        <f t="shared" si="150"/>
        <v>nonfiction</v>
      </c>
      <c r="S1353" s="9">
        <f t="shared" si="151"/>
        <v>42412.740092592598</v>
      </c>
      <c r="T1353" s="9">
        <f t="shared" si="152"/>
        <v>42382.740092592598</v>
      </c>
      <c r="U1353" s="8">
        <f t="shared" si="153"/>
        <v>30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48"/>
        <v>136.13999999999999</v>
      </c>
      <c r="P1354">
        <f t="shared" si="147"/>
        <v>59.973568281938327</v>
      </c>
      <c r="Q1354" t="str">
        <f t="shared" si="149"/>
        <v>publishing</v>
      </c>
      <c r="R1354" t="str">
        <f t="shared" si="150"/>
        <v>nonfiction</v>
      </c>
      <c r="S1354" s="9">
        <f t="shared" si="151"/>
        <v>42252.165972222203</v>
      </c>
      <c r="T1354" s="9">
        <f t="shared" si="152"/>
        <v>42200.578310185199</v>
      </c>
      <c r="U1354" s="8">
        <f t="shared" si="153"/>
        <v>51.587662037003611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48"/>
        <v>133.6</v>
      </c>
      <c r="P1355">
        <f t="shared" si="147"/>
        <v>31.80952380952381</v>
      </c>
      <c r="Q1355" t="str">
        <f t="shared" si="149"/>
        <v>publishing</v>
      </c>
      <c r="R1355" t="str">
        <f t="shared" si="150"/>
        <v>nonfiction</v>
      </c>
      <c r="S1355" s="9">
        <f t="shared" si="151"/>
        <v>41344</v>
      </c>
      <c r="T1355" s="9">
        <f t="shared" si="152"/>
        <v>41309.117916666597</v>
      </c>
      <c r="U1355" s="8">
        <f t="shared" si="153"/>
        <v>34.882083333402989</v>
      </c>
    </row>
    <row r="1356" spans="1:21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48"/>
        <v>130.25</v>
      </c>
      <c r="P1356">
        <f t="shared" si="147"/>
        <v>24.421875</v>
      </c>
      <c r="Q1356" t="str">
        <f t="shared" si="149"/>
        <v>publishing</v>
      </c>
      <c r="R1356" t="str">
        <f t="shared" si="150"/>
        <v>nonfiction</v>
      </c>
      <c r="S1356" s="9">
        <f t="shared" si="151"/>
        <v>42532.807627314804</v>
      </c>
      <c r="T1356" s="9">
        <f t="shared" si="152"/>
        <v>42502.807627314804</v>
      </c>
      <c r="U1356" s="8">
        <f t="shared" si="153"/>
        <v>30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48"/>
        <v>122.67999999999999</v>
      </c>
      <c r="P1357">
        <f t="shared" si="147"/>
        <v>25.347107438016529</v>
      </c>
      <c r="Q1357" t="str">
        <f t="shared" si="149"/>
        <v>publishing</v>
      </c>
      <c r="R1357" t="str">
        <f t="shared" si="150"/>
        <v>nonfiction</v>
      </c>
      <c r="S1357" s="9">
        <f t="shared" si="151"/>
        <v>41243.416666666701</v>
      </c>
      <c r="T1357" s="9">
        <f t="shared" si="152"/>
        <v>41213.254687499997</v>
      </c>
      <c r="U1357" s="8">
        <f t="shared" si="153"/>
        <v>30.161979166703532</v>
      </c>
    </row>
    <row r="1358" spans="1:21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48"/>
        <v>182.81058823529412</v>
      </c>
      <c r="P1358">
        <f t="shared" si="147"/>
        <v>71.443218390804603</v>
      </c>
      <c r="Q1358" t="str">
        <f t="shared" si="149"/>
        <v>publishing</v>
      </c>
      <c r="R1358" t="str">
        <f t="shared" si="150"/>
        <v>nonfiction</v>
      </c>
      <c r="S1358" s="9">
        <f t="shared" si="151"/>
        <v>41460.038888888899</v>
      </c>
      <c r="T1358" s="9">
        <f t="shared" si="152"/>
        <v>41430.038888888899</v>
      </c>
      <c r="U1358" s="8">
        <f t="shared" si="153"/>
        <v>30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48"/>
        <v>125.29999999999998</v>
      </c>
      <c r="P1359">
        <f t="shared" si="147"/>
        <v>38.553846153846152</v>
      </c>
      <c r="Q1359" t="str">
        <f t="shared" si="149"/>
        <v>publishing</v>
      </c>
      <c r="R1359" t="str">
        <f t="shared" si="150"/>
        <v>nonfiction</v>
      </c>
      <c r="S1359" s="9">
        <f t="shared" si="151"/>
        <v>41334.249305555597</v>
      </c>
      <c r="T1359" s="9">
        <f t="shared" si="152"/>
        <v>41304.962233796301</v>
      </c>
      <c r="U1359" s="8">
        <f t="shared" si="153"/>
        <v>29.287071759295941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48"/>
        <v>111.66666666666667</v>
      </c>
      <c r="P1360">
        <f t="shared" si="147"/>
        <v>68.367346938775512</v>
      </c>
      <c r="Q1360" t="str">
        <f t="shared" si="149"/>
        <v>publishing</v>
      </c>
      <c r="R1360" t="str">
        <f t="shared" si="150"/>
        <v>nonfiction</v>
      </c>
      <c r="S1360" s="9">
        <f t="shared" si="151"/>
        <v>40719.570868055598</v>
      </c>
      <c r="T1360" s="9">
        <f t="shared" si="152"/>
        <v>40689.570868055598</v>
      </c>
      <c r="U1360" s="8">
        <f t="shared" si="153"/>
        <v>30</v>
      </c>
    </row>
    <row r="1361" spans="1:21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48"/>
        <v>115.75757575757575</v>
      </c>
      <c r="P1361">
        <f t="shared" si="147"/>
        <v>40.210526315789473</v>
      </c>
      <c r="Q1361" t="str">
        <f t="shared" si="149"/>
        <v>publishing</v>
      </c>
      <c r="R1361" t="str">
        <f t="shared" si="150"/>
        <v>nonfiction</v>
      </c>
      <c r="S1361" s="9">
        <f t="shared" si="151"/>
        <v>40730.814699074101</v>
      </c>
      <c r="T1361" s="9">
        <f t="shared" si="152"/>
        <v>40668.814699074101</v>
      </c>
      <c r="U1361" s="8">
        <f t="shared" si="153"/>
        <v>62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48"/>
        <v>173.2</v>
      </c>
      <c r="P1362">
        <f t="shared" si="147"/>
        <v>32.074074074074076</v>
      </c>
      <c r="Q1362" t="str">
        <f t="shared" si="149"/>
        <v>publishing</v>
      </c>
      <c r="R1362" t="str">
        <f t="shared" si="150"/>
        <v>nonfiction</v>
      </c>
      <c r="S1362" s="9">
        <f t="shared" si="151"/>
        <v>41123.900694444397</v>
      </c>
      <c r="T1362" s="9">
        <f t="shared" si="152"/>
        <v>41095.900694444397</v>
      </c>
      <c r="U1362" s="8">
        <f t="shared" si="153"/>
        <v>28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48"/>
        <v>125.98333333333333</v>
      </c>
      <c r="P1363">
        <f t="shared" si="147"/>
        <v>28.632575757575758</v>
      </c>
      <c r="Q1363" t="str">
        <f t="shared" si="149"/>
        <v>publishing</v>
      </c>
      <c r="R1363" t="str">
        <f t="shared" si="150"/>
        <v>nonfiction</v>
      </c>
      <c r="S1363" s="9">
        <f t="shared" si="151"/>
        <v>41811.7172685185</v>
      </c>
      <c r="T1363" s="9">
        <f t="shared" si="152"/>
        <v>41781.7172685185</v>
      </c>
      <c r="U1363" s="8">
        <f t="shared" si="153"/>
        <v>30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48"/>
        <v>109.1</v>
      </c>
      <c r="P1364">
        <f t="shared" si="147"/>
        <v>43.64</v>
      </c>
      <c r="Q1364" t="str">
        <f t="shared" si="149"/>
        <v>publishing</v>
      </c>
      <c r="R1364" t="str">
        <f t="shared" si="150"/>
        <v>nonfiction</v>
      </c>
      <c r="S1364" s="9">
        <f t="shared" si="151"/>
        <v>41524.934386574103</v>
      </c>
      <c r="T1364" s="9">
        <f t="shared" si="152"/>
        <v>41464.934386574103</v>
      </c>
      <c r="U1364" s="8">
        <f t="shared" si="153"/>
        <v>60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48"/>
        <v>100</v>
      </c>
      <c r="P1365">
        <f t="shared" si="147"/>
        <v>40</v>
      </c>
      <c r="Q1365" t="str">
        <f t="shared" si="149"/>
        <v>publishing</v>
      </c>
      <c r="R1365" t="str">
        <f t="shared" si="150"/>
        <v>nonfiction</v>
      </c>
      <c r="S1365" s="9">
        <f t="shared" si="151"/>
        <v>42415.332638888904</v>
      </c>
      <c r="T1365" s="9">
        <f t="shared" si="152"/>
        <v>42396.8440625</v>
      </c>
      <c r="U1365" s="8">
        <f t="shared" si="153"/>
        <v>18.488576388903311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48"/>
        <v>118.64285714285714</v>
      </c>
      <c r="P1366">
        <f t="shared" si="147"/>
        <v>346.04166666666669</v>
      </c>
      <c r="Q1366" t="str">
        <f t="shared" si="149"/>
        <v>music</v>
      </c>
      <c r="R1366" t="str">
        <f t="shared" si="150"/>
        <v>rock</v>
      </c>
      <c r="S1366" s="9">
        <f t="shared" si="151"/>
        <v>42011.6956712963</v>
      </c>
      <c r="T1366" s="9">
        <f t="shared" si="152"/>
        <v>41951.6956712963</v>
      </c>
      <c r="U1366" s="8">
        <f t="shared" si="153"/>
        <v>60</v>
      </c>
    </row>
    <row r="1367" spans="1:21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48"/>
        <v>100.26666666666667</v>
      </c>
      <c r="P1367">
        <f t="shared" si="147"/>
        <v>81.739130434782609</v>
      </c>
      <c r="Q1367" t="str">
        <f t="shared" si="149"/>
        <v>music</v>
      </c>
      <c r="R1367" t="str">
        <f t="shared" si="150"/>
        <v>rock</v>
      </c>
      <c r="S1367" s="9">
        <f t="shared" si="151"/>
        <v>42079.691574074102</v>
      </c>
      <c r="T1367" s="9">
        <f t="shared" si="152"/>
        <v>42049.733240740701</v>
      </c>
      <c r="U1367" s="8">
        <f t="shared" si="153"/>
        <v>29.958333333401242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48"/>
        <v>126.48920000000001</v>
      </c>
      <c r="P1368">
        <f t="shared" si="147"/>
        <v>64.535306122448986</v>
      </c>
      <c r="Q1368" t="str">
        <f t="shared" si="149"/>
        <v>music</v>
      </c>
      <c r="R1368" t="str">
        <f t="shared" si="150"/>
        <v>rock</v>
      </c>
      <c r="S1368" s="9">
        <f t="shared" si="151"/>
        <v>41970.037766203699</v>
      </c>
      <c r="T1368" s="9">
        <f t="shared" si="152"/>
        <v>41924.996099536998</v>
      </c>
      <c r="U1368" s="8">
        <f t="shared" si="153"/>
        <v>45.041666666700621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48"/>
        <v>114.26</v>
      </c>
      <c r="P1369">
        <f t="shared" si="147"/>
        <v>63.477777777777774</v>
      </c>
      <c r="Q1369" t="str">
        <f t="shared" si="149"/>
        <v>music</v>
      </c>
      <c r="R1369" t="str">
        <f t="shared" si="150"/>
        <v>rock</v>
      </c>
      <c r="S1369" s="9">
        <f t="shared" si="151"/>
        <v>42322.044560185197</v>
      </c>
      <c r="T1369" s="9">
        <f t="shared" si="152"/>
        <v>42292.002893518496</v>
      </c>
      <c r="U1369" s="8">
        <f t="shared" si="153"/>
        <v>30.041666666700621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48"/>
        <v>110.7</v>
      </c>
      <c r="P1370">
        <f t="shared" si="147"/>
        <v>63.620689655172413</v>
      </c>
      <c r="Q1370" t="str">
        <f t="shared" si="149"/>
        <v>music</v>
      </c>
      <c r="R1370" t="str">
        <f t="shared" si="150"/>
        <v>rock</v>
      </c>
      <c r="S1370" s="9">
        <f t="shared" si="151"/>
        <v>42170.190902777802</v>
      </c>
      <c r="T1370" s="9">
        <f t="shared" si="152"/>
        <v>42146.190902777802</v>
      </c>
      <c r="U1370" s="8">
        <f t="shared" si="153"/>
        <v>24</v>
      </c>
    </row>
    <row r="1371" spans="1:21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48"/>
        <v>105.34805315203954</v>
      </c>
      <c r="P1371">
        <f t="shared" si="147"/>
        <v>83.967068965517228</v>
      </c>
      <c r="Q1371" t="str">
        <f t="shared" si="149"/>
        <v>music</v>
      </c>
      <c r="R1371" t="str">
        <f t="shared" si="150"/>
        <v>rock</v>
      </c>
      <c r="S1371" s="9">
        <f t="shared" si="151"/>
        <v>41740.594282407401</v>
      </c>
      <c r="T1371" s="9">
        <f t="shared" si="152"/>
        <v>41710.594282407401</v>
      </c>
      <c r="U1371" s="8">
        <f t="shared" si="153"/>
        <v>30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48"/>
        <v>103.66666666666666</v>
      </c>
      <c r="P1372">
        <f t="shared" si="147"/>
        <v>77.75</v>
      </c>
      <c r="Q1372" t="str">
        <f t="shared" si="149"/>
        <v>music</v>
      </c>
      <c r="R1372" t="str">
        <f t="shared" si="150"/>
        <v>rock</v>
      </c>
      <c r="S1372" s="9">
        <f t="shared" si="151"/>
        <v>41563.003356481502</v>
      </c>
      <c r="T1372" s="9">
        <f t="shared" si="152"/>
        <v>41548.003356481502</v>
      </c>
      <c r="U1372" s="8">
        <f t="shared" si="153"/>
        <v>15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48"/>
        <v>107.08672667523933</v>
      </c>
      <c r="P1373">
        <f t="shared" si="147"/>
        <v>107.07142857142857</v>
      </c>
      <c r="Q1373" t="str">
        <f t="shared" si="149"/>
        <v>music</v>
      </c>
      <c r="R1373" t="str">
        <f t="shared" si="150"/>
        <v>rock</v>
      </c>
      <c r="S1373" s="9">
        <f t="shared" si="151"/>
        <v>42131.758587962999</v>
      </c>
      <c r="T1373" s="9">
        <f t="shared" si="152"/>
        <v>42101.758587962999</v>
      </c>
      <c r="U1373" s="8">
        <f t="shared" si="153"/>
        <v>30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48"/>
        <v>124</v>
      </c>
      <c r="P1374">
        <f t="shared" si="147"/>
        <v>38.75</v>
      </c>
      <c r="Q1374" t="str">
        <f t="shared" si="149"/>
        <v>music</v>
      </c>
      <c r="R1374" t="str">
        <f t="shared" si="150"/>
        <v>rock</v>
      </c>
      <c r="S1374" s="9">
        <f t="shared" si="151"/>
        <v>41102.739953703698</v>
      </c>
      <c r="T1374" s="9">
        <f t="shared" si="152"/>
        <v>41072.739953703698</v>
      </c>
      <c r="U1374" s="8">
        <f t="shared" si="153"/>
        <v>30</v>
      </c>
    </row>
    <row r="1375" spans="1:21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48"/>
        <v>105.01</v>
      </c>
      <c r="P1375">
        <f t="shared" si="147"/>
        <v>201.94230769230768</v>
      </c>
      <c r="Q1375" t="str">
        <f t="shared" si="149"/>
        <v>music</v>
      </c>
      <c r="R1375" t="str">
        <f t="shared" si="150"/>
        <v>rock</v>
      </c>
      <c r="S1375" s="9">
        <f t="shared" si="151"/>
        <v>42734.951770833301</v>
      </c>
      <c r="T1375" s="9">
        <f t="shared" si="152"/>
        <v>42704.951770833301</v>
      </c>
      <c r="U1375" s="8">
        <f t="shared" si="153"/>
        <v>30</v>
      </c>
    </row>
    <row r="1376" spans="1:21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48"/>
        <v>189.46666666666667</v>
      </c>
      <c r="P1376">
        <f t="shared" si="147"/>
        <v>43.060606060606062</v>
      </c>
      <c r="Q1376" t="str">
        <f t="shared" si="149"/>
        <v>music</v>
      </c>
      <c r="R1376" t="str">
        <f t="shared" si="150"/>
        <v>rock</v>
      </c>
      <c r="S1376" s="9">
        <f t="shared" si="151"/>
        <v>42454.120231481502</v>
      </c>
      <c r="T1376" s="9">
        <f t="shared" si="152"/>
        <v>42424.161898148101</v>
      </c>
      <c r="U1376" s="8">
        <f t="shared" si="153"/>
        <v>29.958333333401242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48"/>
        <v>171.32499999999999</v>
      </c>
      <c r="P1377">
        <f t="shared" si="147"/>
        <v>62.871559633027523</v>
      </c>
      <c r="Q1377" t="str">
        <f t="shared" si="149"/>
        <v>music</v>
      </c>
      <c r="R1377" t="str">
        <f t="shared" si="150"/>
        <v>rock</v>
      </c>
      <c r="S1377" s="9">
        <f t="shared" si="151"/>
        <v>42750.066192129598</v>
      </c>
      <c r="T1377" s="9">
        <f t="shared" si="152"/>
        <v>42720.066192129598</v>
      </c>
      <c r="U1377" s="8">
        <f t="shared" si="153"/>
        <v>30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48"/>
        <v>252.48648648648651</v>
      </c>
      <c r="P1378">
        <f t="shared" ref="P1378:P1441" si="154">IF(L1378=0, 0,E1378/L1378)</f>
        <v>55.607142857142854</v>
      </c>
      <c r="Q1378" t="str">
        <f t="shared" si="149"/>
        <v>music</v>
      </c>
      <c r="R1378" t="str">
        <f t="shared" si="150"/>
        <v>rock</v>
      </c>
      <c r="S1378" s="9">
        <f t="shared" si="151"/>
        <v>42707.710717592599</v>
      </c>
      <c r="T1378" s="9">
        <f t="shared" si="152"/>
        <v>42677.669050925899</v>
      </c>
      <c r="U1378" s="8">
        <f t="shared" si="153"/>
        <v>30.041666666700621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48"/>
        <v>116.15384615384616</v>
      </c>
      <c r="P1379">
        <f t="shared" si="154"/>
        <v>48.70967741935484</v>
      </c>
      <c r="Q1379" t="str">
        <f t="shared" si="149"/>
        <v>music</v>
      </c>
      <c r="R1379" t="str">
        <f t="shared" si="150"/>
        <v>rock</v>
      </c>
      <c r="S1379" s="9">
        <f t="shared" si="151"/>
        <v>42769.1743055556</v>
      </c>
      <c r="T1379" s="9">
        <f t="shared" si="152"/>
        <v>42747.2195601852</v>
      </c>
      <c r="U1379" s="8">
        <f t="shared" si="153"/>
        <v>21.954745370399905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48"/>
        <v>203.35000000000002</v>
      </c>
      <c r="P1380">
        <f t="shared" si="154"/>
        <v>30.578947368421051</v>
      </c>
      <c r="Q1380" t="str">
        <f t="shared" si="149"/>
        <v>music</v>
      </c>
      <c r="R1380" t="str">
        <f t="shared" si="150"/>
        <v>rock</v>
      </c>
      <c r="S1380" s="9">
        <f t="shared" si="151"/>
        <v>42583.759375000001</v>
      </c>
      <c r="T1380" s="9">
        <f t="shared" si="152"/>
        <v>42568.759375000001</v>
      </c>
      <c r="U1380" s="8">
        <f t="shared" si="153"/>
        <v>15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48"/>
        <v>111.60000000000001</v>
      </c>
      <c r="P1381">
        <f t="shared" si="154"/>
        <v>73.907284768211923</v>
      </c>
      <c r="Q1381" t="str">
        <f t="shared" si="149"/>
        <v>music</v>
      </c>
      <c r="R1381" t="str">
        <f t="shared" si="150"/>
        <v>rock</v>
      </c>
      <c r="S1381" s="9">
        <f t="shared" si="151"/>
        <v>42160.491620370398</v>
      </c>
      <c r="T1381" s="9">
        <f t="shared" si="152"/>
        <v>42130.491620370398</v>
      </c>
      <c r="U1381" s="8">
        <f t="shared" si="153"/>
        <v>30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48"/>
        <v>424</v>
      </c>
      <c r="P1382">
        <f t="shared" si="154"/>
        <v>21.2</v>
      </c>
      <c r="Q1382" t="str">
        <f t="shared" si="149"/>
        <v>music</v>
      </c>
      <c r="R1382" t="str">
        <f t="shared" si="150"/>
        <v>rock</v>
      </c>
      <c r="S1382" s="9">
        <f t="shared" si="151"/>
        <v>42164.083333333299</v>
      </c>
      <c r="T1382" s="9">
        <f t="shared" si="152"/>
        <v>42141.762800925899</v>
      </c>
      <c r="U1382" s="8">
        <f t="shared" si="153"/>
        <v>22.320532407400606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48"/>
        <v>107.1</v>
      </c>
      <c r="P1383">
        <f t="shared" si="154"/>
        <v>73.356164383561648</v>
      </c>
      <c r="Q1383" t="str">
        <f t="shared" si="149"/>
        <v>music</v>
      </c>
      <c r="R1383" t="str">
        <f t="shared" si="150"/>
        <v>rock</v>
      </c>
      <c r="S1383" s="9">
        <f t="shared" si="151"/>
        <v>42733.214409722197</v>
      </c>
      <c r="T1383" s="9">
        <f t="shared" si="152"/>
        <v>42703.214409722197</v>
      </c>
      <c r="U1383" s="8">
        <f t="shared" si="153"/>
        <v>30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48"/>
        <v>104.3625</v>
      </c>
      <c r="P1384">
        <f t="shared" si="154"/>
        <v>56.412162162162161</v>
      </c>
      <c r="Q1384" t="str">
        <f t="shared" si="149"/>
        <v>music</v>
      </c>
      <c r="R1384" t="str">
        <f t="shared" si="150"/>
        <v>rock</v>
      </c>
      <c r="S1384" s="9">
        <f t="shared" si="151"/>
        <v>41400.800185185202</v>
      </c>
      <c r="T1384" s="9">
        <f t="shared" si="152"/>
        <v>41370.800185185202</v>
      </c>
      <c r="U1384" s="8">
        <f t="shared" si="153"/>
        <v>30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48"/>
        <v>212.40909090909091</v>
      </c>
      <c r="P1385">
        <f t="shared" si="154"/>
        <v>50.247311827956992</v>
      </c>
      <c r="Q1385" t="str">
        <f t="shared" si="149"/>
        <v>music</v>
      </c>
      <c r="R1385" t="str">
        <f t="shared" si="150"/>
        <v>rock</v>
      </c>
      <c r="S1385" s="9">
        <f t="shared" si="151"/>
        <v>42727.074976851902</v>
      </c>
      <c r="T1385" s="9">
        <f t="shared" si="152"/>
        <v>42707.074976851902</v>
      </c>
      <c r="U1385" s="8">
        <f t="shared" si="153"/>
        <v>20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48"/>
        <v>124.08571428571429</v>
      </c>
      <c r="P1386">
        <f t="shared" si="154"/>
        <v>68.936507936507937</v>
      </c>
      <c r="Q1386" t="str">
        <f t="shared" si="149"/>
        <v>music</v>
      </c>
      <c r="R1386" t="str">
        <f t="shared" si="150"/>
        <v>rock</v>
      </c>
      <c r="S1386" s="9">
        <f t="shared" si="151"/>
        <v>42190.735208333303</v>
      </c>
      <c r="T1386" s="9">
        <f t="shared" si="152"/>
        <v>42160.735208333303</v>
      </c>
      <c r="U1386" s="8">
        <f t="shared" si="153"/>
        <v>30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48"/>
        <v>110.406125</v>
      </c>
      <c r="P1387">
        <f t="shared" si="154"/>
        <v>65.914104477611943</v>
      </c>
      <c r="Q1387" t="str">
        <f t="shared" si="149"/>
        <v>music</v>
      </c>
      <c r="R1387" t="str">
        <f t="shared" si="150"/>
        <v>rock</v>
      </c>
      <c r="S1387" s="9">
        <f t="shared" si="151"/>
        <v>42489.507638888899</v>
      </c>
      <c r="T1387" s="9">
        <f t="shared" si="152"/>
        <v>42433.688900462999</v>
      </c>
      <c r="U1387" s="8">
        <f t="shared" si="153"/>
        <v>55.818738425899937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48"/>
        <v>218.75</v>
      </c>
      <c r="P1388">
        <f t="shared" si="154"/>
        <v>62.5</v>
      </c>
      <c r="Q1388" t="str">
        <f t="shared" si="149"/>
        <v>music</v>
      </c>
      <c r="R1388" t="str">
        <f t="shared" si="150"/>
        <v>rock</v>
      </c>
      <c r="S1388" s="9">
        <f t="shared" si="151"/>
        <v>42214.6468634259</v>
      </c>
      <c r="T1388" s="9">
        <f t="shared" si="152"/>
        <v>42184.6468634259</v>
      </c>
      <c r="U1388" s="8">
        <f t="shared" si="153"/>
        <v>30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48"/>
        <v>136.625</v>
      </c>
      <c r="P1389">
        <f t="shared" si="154"/>
        <v>70.064102564102569</v>
      </c>
      <c r="Q1389" t="str">
        <f t="shared" si="149"/>
        <v>music</v>
      </c>
      <c r="R1389" t="str">
        <f t="shared" si="150"/>
        <v>rock</v>
      </c>
      <c r="S1389" s="9">
        <f t="shared" si="151"/>
        <v>42158.1875</v>
      </c>
      <c r="T1389" s="9">
        <f t="shared" si="152"/>
        <v>42126.921238425901</v>
      </c>
      <c r="U1389" s="8">
        <f t="shared" si="153"/>
        <v>31.26626157409919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48"/>
        <v>134.8074</v>
      </c>
      <c r="P1390">
        <f t="shared" si="154"/>
        <v>60.181874999999998</v>
      </c>
      <c r="Q1390" t="str">
        <f t="shared" si="149"/>
        <v>music</v>
      </c>
      <c r="R1390" t="str">
        <f t="shared" si="150"/>
        <v>rock</v>
      </c>
      <c r="S1390" s="9">
        <f t="shared" si="151"/>
        <v>42660.676388888904</v>
      </c>
      <c r="T1390" s="9">
        <f t="shared" si="152"/>
        <v>42634.614780092597</v>
      </c>
      <c r="U1390" s="8">
        <f t="shared" si="153"/>
        <v>26.061608796306245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48"/>
        <v>145.4</v>
      </c>
      <c r="P1391">
        <f t="shared" si="154"/>
        <v>21.382352941176471</v>
      </c>
      <c r="Q1391" t="str">
        <f t="shared" si="149"/>
        <v>music</v>
      </c>
      <c r="R1391" t="str">
        <f t="shared" si="150"/>
        <v>rock</v>
      </c>
      <c r="S1391" s="9">
        <f t="shared" si="151"/>
        <v>42595.480983796202</v>
      </c>
      <c r="T1391" s="9">
        <f t="shared" si="152"/>
        <v>42565.480983796202</v>
      </c>
      <c r="U1391" s="8">
        <f t="shared" si="153"/>
        <v>30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48"/>
        <v>109.10714285714285</v>
      </c>
      <c r="P1392">
        <f t="shared" si="154"/>
        <v>160.78947368421052</v>
      </c>
      <c r="Q1392" t="str">
        <f t="shared" si="149"/>
        <v>music</v>
      </c>
      <c r="R1392" t="str">
        <f t="shared" si="150"/>
        <v>rock</v>
      </c>
      <c r="S1392" s="9">
        <f t="shared" si="151"/>
        <v>42121.716666666704</v>
      </c>
      <c r="T1392" s="9">
        <f t="shared" si="152"/>
        <v>42087.803310185198</v>
      </c>
      <c r="U1392" s="8">
        <f t="shared" si="153"/>
        <v>33.913356481505616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48"/>
        <v>110.2</v>
      </c>
      <c r="P1393">
        <f t="shared" si="154"/>
        <v>42.384615384615387</v>
      </c>
      <c r="Q1393" t="str">
        <f t="shared" si="149"/>
        <v>music</v>
      </c>
      <c r="R1393" t="str">
        <f t="shared" si="150"/>
        <v>rock</v>
      </c>
      <c r="S1393" s="9">
        <f t="shared" si="151"/>
        <v>42238.207638888904</v>
      </c>
      <c r="T1393" s="9">
        <f t="shared" si="152"/>
        <v>42193.650671296302</v>
      </c>
      <c r="U1393" s="8">
        <f t="shared" si="153"/>
        <v>44.556967592601723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48"/>
        <v>113.64000000000001</v>
      </c>
      <c r="P1394">
        <f t="shared" si="154"/>
        <v>27.317307692307693</v>
      </c>
      <c r="Q1394" t="str">
        <f t="shared" si="149"/>
        <v>music</v>
      </c>
      <c r="R1394" t="str">
        <f t="shared" si="150"/>
        <v>rock</v>
      </c>
      <c r="S1394" s="9">
        <f t="shared" si="151"/>
        <v>42432.154930555596</v>
      </c>
      <c r="T1394" s="9">
        <f t="shared" si="152"/>
        <v>42401.154930555596</v>
      </c>
      <c r="U1394" s="8">
        <f t="shared" si="153"/>
        <v>31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48"/>
        <v>102.35000000000001</v>
      </c>
      <c r="P1395">
        <f t="shared" si="154"/>
        <v>196.82692307692307</v>
      </c>
      <c r="Q1395" t="str">
        <f t="shared" si="149"/>
        <v>music</v>
      </c>
      <c r="R1395" t="str">
        <f t="shared" si="150"/>
        <v>rock</v>
      </c>
      <c r="S1395" s="9">
        <f t="shared" si="151"/>
        <v>42583.6819791667</v>
      </c>
      <c r="T1395" s="9">
        <f t="shared" si="152"/>
        <v>42553.6819791667</v>
      </c>
      <c r="U1395" s="8">
        <f t="shared" si="153"/>
        <v>30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48"/>
        <v>122.13333333333334</v>
      </c>
      <c r="P1396">
        <f t="shared" si="154"/>
        <v>53.882352941176471</v>
      </c>
      <c r="Q1396" t="str">
        <f t="shared" si="149"/>
        <v>music</v>
      </c>
      <c r="R1396" t="str">
        <f t="shared" si="150"/>
        <v>rock</v>
      </c>
      <c r="S1396" s="9">
        <f t="shared" si="151"/>
        <v>42795.125</v>
      </c>
      <c r="T1396" s="9">
        <f t="shared" si="152"/>
        <v>42752.144976851901</v>
      </c>
      <c r="U1396" s="8">
        <f t="shared" si="153"/>
        <v>42.980023148098553</v>
      </c>
    </row>
    <row r="1397" spans="1:2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48"/>
        <v>111.88571428571427</v>
      </c>
      <c r="P1397">
        <f t="shared" si="154"/>
        <v>47.756097560975611</v>
      </c>
      <c r="Q1397" t="str">
        <f t="shared" si="149"/>
        <v>music</v>
      </c>
      <c r="R1397" t="str">
        <f t="shared" si="150"/>
        <v>rock</v>
      </c>
      <c r="S1397" s="9">
        <f t="shared" si="151"/>
        <v>42749.908344907402</v>
      </c>
      <c r="T1397" s="9">
        <f t="shared" si="152"/>
        <v>42719.908344907402</v>
      </c>
      <c r="U1397" s="8">
        <f t="shared" si="153"/>
        <v>30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48"/>
        <v>107.3</v>
      </c>
      <c r="P1398">
        <f t="shared" si="154"/>
        <v>88.191780821917803</v>
      </c>
      <c r="Q1398" t="str">
        <f t="shared" si="149"/>
        <v>music</v>
      </c>
      <c r="R1398" t="str">
        <f t="shared" si="150"/>
        <v>rock</v>
      </c>
      <c r="S1398" s="9">
        <f t="shared" si="151"/>
        <v>42048.998634259297</v>
      </c>
      <c r="T1398" s="9">
        <f t="shared" si="152"/>
        <v>42018.998634259297</v>
      </c>
      <c r="U1398" s="8">
        <f t="shared" si="153"/>
        <v>30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48"/>
        <v>113.85000000000001</v>
      </c>
      <c r="P1399">
        <f t="shared" si="154"/>
        <v>72.056962025316452</v>
      </c>
      <c r="Q1399" t="str">
        <f t="shared" si="149"/>
        <v>music</v>
      </c>
      <c r="R1399" t="str">
        <f t="shared" si="150"/>
        <v>rock</v>
      </c>
      <c r="S1399" s="9">
        <f t="shared" si="151"/>
        <v>42670.8881944444</v>
      </c>
      <c r="T1399" s="9">
        <f t="shared" si="152"/>
        <v>42640.917939814797</v>
      </c>
      <c r="U1399" s="8">
        <f t="shared" si="153"/>
        <v>29.970254629603005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48"/>
        <v>109.68181818181819</v>
      </c>
      <c r="P1400">
        <f t="shared" si="154"/>
        <v>74.246153846153845</v>
      </c>
      <c r="Q1400" t="str">
        <f t="shared" si="149"/>
        <v>music</v>
      </c>
      <c r="R1400" t="str">
        <f t="shared" si="150"/>
        <v>rock</v>
      </c>
      <c r="S1400" s="9">
        <f t="shared" si="151"/>
        <v>42556.8742361111</v>
      </c>
      <c r="T1400" s="9">
        <f t="shared" si="152"/>
        <v>42526.8742361111</v>
      </c>
      <c r="U1400" s="8">
        <f t="shared" si="153"/>
        <v>30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48"/>
        <v>126.14444444444443</v>
      </c>
      <c r="P1401">
        <f t="shared" si="154"/>
        <v>61.701086956521742</v>
      </c>
      <c r="Q1401" t="str">
        <f t="shared" si="149"/>
        <v>music</v>
      </c>
      <c r="R1401" t="str">
        <f t="shared" si="150"/>
        <v>rock</v>
      </c>
      <c r="S1401" s="9">
        <f t="shared" si="151"/>
        <v>41919.004317129598</v>
      </c>
      <c r="T1401" s="9">
        <f t="shared" si="152"/>
        <v>41889.004317129598</v>
      </c>
      <c r="U1401" s="8">
        <f t="shared" si="153"/>
        <v>30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48"/>
        <v>167.42857142857144</v>
      </c>
      <c r="P1402">
        <f t="shared" si="154"/>
        <v>17.235294117647058</v>
      </c>
      <c r="Q1402" t="str">
        <f t="shared" si="149"/>
        <v>music</v>
      </c>
      <c r="R1402" t="str">
        <f t="shared" si="150"/>
        <v>rock</v>
      </c>
      <c r="S1402" s="9">
        <f t="shared" si="151"/>
        <v>42533.229166666701</v>
      </c>
      <c r="T1402" s="9">
        <f t="shared" si="152"/>
        <v>42498.341122685197</v>
      </c>
      <c r="U1402" s="8">
        <f t="shared" si="153"/>
        <v>34.88804398150387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48"/>
        <v>496.52000000000004</v>
      </c>
      <c r="P1403">
        <f t="shared" si="154"/>
        <v>51.720833333333331</v>
      </c>
      <c r="Q1403" t="str">
        <f t="shared" si="149"/>
        <v>music</v>
      </c>
      <c r="R1403" t="str">
        <f t="shared" si="150"/>
        <v>rock</v>
      </c>
      <c r="S1403" s="9">
        <f t="shared" si="151"/>
        <v>41420.996226851901</v>
      </c>
      <c r="T1403" s="9">
        <f t="shared" si="152"/>
        <v>41399.996226851901</v>
      </c>
      <c r="U1403" s="8">
        <f t="shared" si="153"/>
        <v>21</v>
      </c>
    </row>
    <row r="1404" spans="1:21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48"/>
        <v>109.16</v>
      </c>
      <c r="P1404">
        <f t="shared" si="154"/>
        <v>24.150442477876105</v>
      </c>
      <c r="Q1404" t="str">
        <f t="shared" si="149"/>
        <v>music</v>
      </c>
      <c r="R1404" t="str">
        <f t="shared" si="150"/>
        <v>rock</v>
      </c>
      <c r="S1404" s="9">
        <f t="shared" si="151"/>
        <v>42125.011701388903</v>
      </c>
      <c r="T1404" s="9">
        <f t="shared" si="152"/>
        <v>42065.053368055596</v>
      </c>
      <c r="U1404" s="8">
        <f t="shared" si="153"/>
        <v>59.958333333306655</v>
      </c>
    </row>
    <row r="1405" spans="1:21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48"/>
        <v>102.57499999999999</v>
      </c>
      <c r="P1405">
        <f t="shared" si="154"/>
        <v>62.166666666666664</v>
      </c>
      <c r="Q1405" t="str">
        <f t="shared" si="149"/>
        <v>music</v>
      </c>
      <c r="R1405" t="str">
        <f t="shared" si="150"/>
        <v>rock</v>
      </c>
      <c r="S1405" s="9">
        <f t="shared" si="151"/>
        <v>41481.0629050926</v>
      </c>
      <c r="T1405" s="9">
        <f t="shared" si="152"/>
        <v>41451.0629050926</v>
      </c>
      <c r="U1405" s="8">
        <f t="shared" si="153"/>
        <v>30</v>
      </c>
    </row>
    <row r="1406" spans="1:21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48"/>
        <v>1.6620689655172414</v>
      </c>
      <c r="P1406">
        <f t="shared" si="154"/>
        <v>48.2</v>
      </c>
      <c r="Q1406" t="str">
        <f t="shared" si="149"/>
        <v>publishing</v>
      </c>
      <c r="R1406" t="str">
        <f t="shared" si="150"/>
        <v>translations</v>
      </c>
      <c r="S1406" s="9">
        <f t="shared" si="151"/>
        <v>42057.5102430556</v>
      </c>
      <c r="T1406" s="9">
        <f t="shared" si="152"/>
        <v>42032.5102430556</v>
      </c>
      <c r="U1406" s="8">
        <f t="shared" si="153"/>
        <v>25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48"/>
        <v>0.42</v>
      </c>
      <c r="P1407">
        <f t="shared" si="154"/>
        <v>6.1764705882352944</v>
      </c>
      <c r="Q1407" t="str">
        <f t="shared" si="149"/>
        <v>publishing</v>
      </c>
      <c r="R1407" t="str">
        <f t="shared" si="150"/>
        <v>translations</v>
      </c>
      <c r="S1407" s="9">
        <f t="shared" si="151"/>
        <v>41971.722233796303</v>
      </c>
      <c r="T1407" s="9">
        <f t="shared" si="152"/>
        <v>41941.680567129602</v>
      </c>
      <c r="U1407" s="8">
        <f t="shared" si="153"/>
        <v>30.041666666700621</v>
      </c>
    </row>
    <row r="1408" spans="1:2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48"/>
        <v>0.125</v>
      </c>
      <c r="P1408">
        <f t="shared" si="154"/>
        <v>5</v>
      </c>
      <c r="Q1408" t="str">
        <f t="shared" si="149"/>
        <v>publishing</v>
      </c>
      <c r="R1408" t="str">
        <f t="shared" si="150"/>
        <v>translations</v>
      </c>
      <c r="S1408" s="9">
        <f t="shared" si="151"/>
        <v>42350.416666666701</v>
      </c>
      <c r="T1408" s="9">
        <f t="shared" si="152"/>
        <v>42297.432951388902</v>
      </c>
      <c r="U1408" s="8">
        <f t="shared" si="153"/>
        <v>52.983715277798183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48"/>
        <v>0.5</v>
      </c>
      <c r="P1409">
        <f t="shared" si="154"/>
        <v>7.5</v>
      </c>
      <c r="Q1409" t="str">
        <f t="shared" si="149"/>
        <v>publishing</v>
      </c>
      <c r="R1409" t="str">
        <f t="shared" si="150"/>
        <v>translations</v>
      </c>
      <c r="S1409" s="9">
        <f t="shared" si="151"/>
        <v>41863.536782407398</v>
      </c>
      <c r="T1409" s="9">
        <f t="shared" si="152"/>
        <v>41838.536782407398</v>
      </c>
      <c r="U1409" s="8">
        <f t="shared" si="153"/>
        <v>25</v>
      </c>
    </row>
    <row r="1410" spans="1:21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48"/>
        <v>7.1999999999999993</v>
      </c>
      <c r="P1410">
        <f t="shared" si="154"/>
        <v>12</v>
      </c>
      <c r="Q1410" t="str">
        <f t="shared" si="149"/>
        <v>publishing</v>
      </c>
      <c r="R1410" t="str">
        <f t="shared" si="150"/>
        <v>translations</v>
      </c>
      <c r="S1410" s="9">
        <f t="shared" si="151"/>
        <v>42321.913842592599</v>
      </c>
      <c r="T1410" s="9">
        <f t="shared" si="152"/>
        <v>42291.872175925899</v>
      </c>
      <c r="U1410" s="8">
        <f t="shared" si="153"/>
        <v>30.041666666700621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55">E1411/D1411*100</f>
        <v>0</v>
      </c>
      <c r="P1411">
        <f t="shared" si="154"/>
        <v>0</v>
      </c>
      <c r="Q1411" t="str">
        <f t="shared" ref="Q1411:Q1474" si="156">LEFT(N1411,_xlfn.NUMBERVALUE(FIND("/",N1411)-1))</f>
        <v>publishing</v>
      </c>
      <c r="R1411" t="str">
        <f t="shared" ref="R1411:R1474" si="157">RIGHT(N1411,LEN(N1411)-LEN(Q1411)-1)</f>
        <v>translations</v>
      </c>
      <c r="S1411" s="9">
        <f t="shared" ref="S1411:S1474" si="158">_xlfn.NUMBERVALUE((((I1411/60)/60)/24)+DATE(1970,1,1))</f>
        <v>42005.175173611096</v>
      </c>
      <c r="T1411" s="9">
        <f t="shared" ref="T1411:T1474" si="159">_xlfn.NUMBERVALUE((((J1411/60)/60)/24)+DATE(1970,1,1))</f>
        <v>41945.133506944403</v>
      </c>
      <c r="U1411" s="8">
        <f t="shared" ref="U1411:U1474" si="160">S1411-T1411</f>
        <v>60.041666666693345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55"/>
        <v>1.6666666666666666E-2</v>
      </c>
      <c r="P1412">
        <f t="shared" si="154"/>
        <v>1</v>
      </c>
      <c r="Q1412" t="str">
        <f t="shared" si="156"/>
        <v>publishing</v>
      </c>
      <c r="R1412" t="str">
        <f t="shared" si="157"/>
        <v>translations</v>
      </c>
      <c r="S1412" s="9">
        <f t="shared" si="158"/>
        <v>42524.318518518499</v>
      </c>
      <c r="T1412" s="9">
        <f t="shared" si="159"/>
        <v>42479.318518518499</v>
      </c>
      <c r="U1412" s="8">
        <f t="shared" si="160"/>
        <v>45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55"/>
        <v>0.23333333333333336</v>
      </c>
      <c r="P1413">
        <f t="shared" si="154"/>
        <v>2.3333333333333335</v>
      </c>
      <c r="Q1413" t="str">
        <f t="shared" si="156"/>
        <v>publishing</v>
      </c>
      <c r="R1413" t="str">
        <f t="shared" si="157"/>
        <v>translations</v>
      </c>
      <c r="S1413" s="9">
        <f t="shared" si="158"/>
        <v>42041.059027777803</v>
      </c>
      <c r="T1413" s="9">
        <f t="shared" si="159"/>
        <v>42013.059027777803</v>
      </c>
      <c r="U1413" s="8">
        <f t="shared" si="160"/>
        <v>28</v>
      </c>
    </row>
    <row r="1414" spans="1:21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55"/>
        <v>4.5714285714285712</v>
      </c>
      <c r="P1414">
        <f t="shared" si="154"/>
        <v>24.615384615384617</v>
      </c>
      <c r="Q1414" t="str">
        <f t="shared" si="156"/>
        <v>publishing</v>
      </c>
      <c r="R1414" t="str">
        <f t="shared" si="157"/>
        <v>translations</v>
      </c>
      <c r="S1414" s="9">
        <f t="shared" si="158"/>
        <v>41977.063645833303</v>
      </c>
      <c r="T1414" s="9">
        <f t="shared" si="159"/>
        <v>41947.063645833303</v>
      </c>
      <c r="U1414" s="8">
        <f t="shared" si="160"/>
        <v>30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55"/>
        <v>5</v>
      </c>
      <c r="P1415">
        <f t="shared" si="154"/>
        <v>100</v>
      </c>
      <c r="Q1415" t="str">
        <f t="shared" si="156"/>
        <v>publishing</v>
      </c>
      <c r="R1415" t="str">
        <f t="shared" si="157"/>
        <v>translations</v>
      </c>
      <c r="S1415" s="9">
        <f t="shared" si="158"/>
        <v>42420.437152777798</v>
      </c>
      <c r="T1415" s="9">
        <f t="shared" si="159"/>
        <v>42360.437152777798</v>
      </c>
      <c r="U1415" s="8">
        <f t="shared" si="160"/>
        <v>60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55"/>
        <v>0.2</v>
      </c>
      <c r="P1416">
        <f t="shared" si="154"/>
        <v>1</v>
      </c>
      <c r="Q1416" t="str">
        <f t="shared" si="156"/>
        <v>publishing</v>
      </c>
      <c r="R1416" t="str">
        <f t="shared" si="157"/>
        <v>translations</v>
      </c>
      <c r="S1416" s="9">
        <f t="shared" si="158"/>
        <v>42738.2530902777</v>
      </c>
      <c r="T1416" s="9">
        <f t="shared" si="159"/>
        <v>42708.2530902777</v>
      </c>
      <c r="U1416" s="8">
        <f t="shared" si="160"/>
        <v>30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55"/>
        <v>18.181818181818183</v>
      </c>
      <c r="P1417">
        <f t="shared" si="154"/>
        <v>88.888888888888886</v>
      </c>
      <c r="Q1417" t="str">
        <f t="shared" si="156"/>
        <v>publishing</v>
      </c>
      <c r="R1417" t="str">
        <f t="shared" si="157"/>
        <v>translations</v>
      </c>
      <c r="S1417" s="9">
        <f t="shared" si="158"/>
        <v>42232.675821759301</v>
      </c>
      <c r="T1417" s="9">
        <f t="shared" si="159"/>
        <v>42192.675821759301</v>
      </c>
      <c r="U1417" s="8">
        <f t="shared" si="160"/>
        <v>40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55"/>
        <v>0</v>
      </c>
      <c r="P1418">
        <f t="shared" si="154"/>
        <v>0</v>
      </c>
      <c r="Q1418" t="str">
        <f t="shared" si="156"/>
        <v>publishing</v>
      </c>
      <c r="R1418" t="str">
        <f t="shared" si="157"/>
        <v>translations</v>
      </c>
      <c r="S1418" s="9">
        <f t="shared" si="158"/>
        <v>42329.967812499999</v>
      </c>
      <c r="T1418" s="9">
        <f t="shared" si="159"/>
        <v>42299.926145833299</v>
      </c>
      <c r="U1418" s="8">
        <f t="shared" si="160"/>
        <v>30.041666666700621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55"/>
        <v>1.2222222222222223</v>
      </c>
      <c r="P1419">
        <f t="shared" si="154"/>
        <v>27.5</v>
      </c>
      <c r="Q1419" t="str">
        <f t="shared" si="156"/>
        <v>publishing</v>
      </c>
      <c r="R1419" t="str">
        <f t="shared" si="157"/>
        <v>translations</v>
      </c>
      <c r="S1419" s="9">
        <f t="shared" si="158"/>
        <v>42262.465972222199</v>
      </c>
      <c r="T1419" s="9">
        <f t="shared" si="159"/>
        <v>42232.150162037004</v>
      </c>
      <c r="U1419" s="8">
        <f t="shared" si="160"/>
        <v>30.315810185195005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55"/>
        <v>0.2</v>
      </c>
      <c r="P1420">
        <f t="shared" si="154"/>
        <v>6</v>
      </c>
      <c r="Q1420" t="str">
        <f t="shared" si="156"/>
        <v>publishing</v>
      </c>
      <c r="R1420" t="str">
        <f t="shared" si="157"/>
        <v>translations</v>
      </c>
      <c r="S1420" s="9">
        <f t="shared" si="158"/>
        <v>42425.456412036998</v>
      </c>
      <c r="T1420" s="9">
        <f t="shared" si="159"/>
        <v>42395.456412036998</v>
      </c>
      <c r="U1420" s="8">
        <f t="shared" si="160"/>
        <v>30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55"/>
        <v>7.0634920634920633</v>
      </c>
      <c r="P1421">
        <f t="shared" si="154"/>
        <v>44.5</v>
      </c>
      <c r="Q1421" t="str">
        <f t="shared" si="156"/>
        <v>publishing</v>
      </c>
      <c r="R1421" t="str">
        <f t="shared" si="157"/>
        <v>translations</v>
      </c>
      <c r="S1421" s="9">
        <f t="shared" si="158"/>
        <v>42652.456238425897</v>
      </c>
      <c r="T1421" s="9">
        <f t="shared" si="159"/>
        <v>42622.456238425897</v>
      </c>
      <c r="U1421" s="8">
        <f t="shared" si="160"/>
        <v>30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55"/>
        <v>2.7272727272727271</v>
      </c>
      <c r="P1422">
        <f t="shared" si="154"/>
        <v>1</v>
      </c>
      <c r="Q1422" t="str">
        <f t="shared" si="156"/>
        <v>publishing</v>
      </c>
      <c r="R1422" t="str">
        <f t="shared" si="157"/>
        <v>translations</v>
      </c>
      <c r="S1422" s="9">
        <f t="shared" si="158"/>
        <v>42549.667662036998</v>
      </c>
      <c r="T1422" s="9">
        <f t="shared" si="159"/>
        <v>42524.667662036998</v>
      </c>
      <c r="U1422" s="8">
        <f t="shared" si="160"/>
        <v>25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55"/>
        <v>0.1</v>
      </c>
      <c r="P1423">
        <f t="shared" si="154"/>
        <v>100</v>
      </c>
      <c r="Q1423" t="str">
        <f t="shared" si="156"/>
        <v>publishing</v>
      </c>
      <c r="R1423" t="str">
        <f t="shared" si="157"/>
        <v>translations</v>
      </c>
      <c r="S1423" s="9">
        <f t="shared" si="158"/>
        <v>42043.915613425903</v>
      </c>
      <c r="T1423" s="9">
        <f t="shared" si="159"/>
        <v>42013.915613425903</v>
      </c>
      <c r="U1423" s="8">
        <f t="shared" si="160"/>
        <v>30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55"/>
        <v>0.104</v>
      </c>
      <c r="P1424">
        <f t="shared" si="154"/>
        <v>13</v>
      </c>
      <c r="Q1424" t="str">
        <f t="shared" si="156"/>
        <v>publishing</v>
      </c>
      <c r="R1424" t="str">
        <f t="shared" si="157"/>
        <v>translations</v>
      </c>
      <c r="S1424" s="9">
        <f t="shared" si="158"/>
        <v>42634.239629629599</v>
      </c>
      <c r="T1424" s="9">
        <f t="shared" si="159"/>
        <v>42604.239629629599</v>
      </c>
      <c r="U1424" s="8">
        <f t="shared" si="160"/>
        <v>30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55"/>
        <v>0.33333333333333337</v>
      </c>
      <c r="P1425">
        <f t="shared" si="154"/>
        <v>100</v>
      </c>
      <c r="Q1425" t="str">
        <f t="shared" si="156"/>
        <v>publishing</v>
      </c>
      <c r="R1425" t="str">
        <f t="shared" si="157"/>
        <v>translations</v>
      </c>
      <c r="S1425" s="9">
        <f t="shared" si="158"/>
        <v>42370.360312500001</v>
      </c>
      <c r="T1425" s="9">
        <f t="shared" si="159"/>
        <v>42340.360312500001</v>
      </c>
      <c r="U1425" s="8">
        <f t="shared" si="160"/>
        <v>30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55"/>
        <v>20.36</v>
      </c>
      <c r="P1426">
        <f t="shared" si="154"/>
        <v>109.07142857142857</v>
      </c>
      <c r="Q1426" t="str">
        <f t="shared" si="156"/>
        <v>publishing</v>
      </c>
      <c r="R1426" t="str">
        <f t="shared" si="157"/>
        <v>translations</v>
      </c>
      <c r="S1426" s="9">
        <f t="shared" si="158"/>
        <v>42689.759282407402</v>
      </c>
      <c r="T1426" s="9">
        <f t="shared" si="159"/>
        <v>42676.717615740701</v>
      </c>
      <c r="U1426" s="8">
        <f t="shared" si="160"/>
        <v>13.041666666700621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55"/>
        <v>0</v>
      </c>
      <c r="P1427">
        <f t="shared" si="154"/>
        <v>0</v>
      </c>
      <c r="Q1427" t="str">
        <f t="shared" si="156"/>
        <v>publishing</v>
      </c>
      <c r="R1427" t="str">
        <f t="shared" si="157"/>
        <v>translations</v>
      </c>
      <c r="S1427" s="9">
        <f t="shared" si="158"/>
        <v>42123.131469907399</v>
      </c>
      <c r="T1427" s="9">
        <f t="shared" si="159"/>
        <v>42093.131469907399</v>
      </c>
      <c r="U1427" s="8">
        <f t="shared" si="160"/>
        <v>30</v>
      </c>
    </row>
    <row r="1428" spans="1:21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55"/>
        <v>0</v>
      </c>
      <c r="P1428">
        <f t="shared" si="154"/>
        <v>0</v>
      </c>
      <c r="Q1428" t="str">
        <f t="shared" si="156"/>
        <v>publishing</v>
      </c>
      <c r="R1428" t="str">
        <f t="shared" si="157"/>
        <v>translations</v>
      </c>
      <c r="S1428" s="9">
        <f t="shared" si="158"/>
        <v>42240.390277777798</v>
      </c>
      <c r="T1428" s="9">
        <f t="shared" si="159"/>
        <v>42180.390277777798</v>
      </c>
      <c r="U1428" s="8">
        <f t="shared" si="160"/>
        <v>60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55"/>
        <v>8.3800000000000008</v>
      </c>
      <c r="P1429">
        <f t="shared" si="154"/>
        <v>104.75</v>
      </c>
      <c r="Q1429" t="str">
        <f t="shared" si="156"/>
        <v>publishing</v>
      </c>
      <c r="R1429" t="str">
        <f t="shared" si="157"/>
        <v>translations</v>
      </c>
      <c r="S1429" s="9">
        <f t="shared" si="158"/>
        <v>42631.851678240702</v>
      </c>
      <c r="T1429" s="9">
        <f t="shared" si="159"/>
        <v>42601.851678240702</v>
      </c>
      <c r="U1429" s="8">
        <f t="shared" si="160"/>
        <v>30</v>
      </c>
    </row>
    <row r="1430" spans="1:21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55"/>
        <v>4.5</v>
      </c>
      <c r="P1430">
        <f t="shared" si="154"/>
        <v>15</v>
      </c>
      <c r="Q1430" t="str">
        <f t="shared" si="156"/>
        <v>publishing</v>
      </c>
      <c r="R1430" t="str">
        <f t="shared" si="157"/>
        <v>translations</v>
      </c>
      <c r="S1430" s="9">
        <f t="shared" si="158"/>
        <v>42462.338159722203</v>
      </c>
      <c r="T1430" s="9">
        <f t="shared" si="159"/>
        <v>42432.379826388897</v>
      </c>
      <c r="U1430" s="8">
        <f t="shared" si="160"/>
        <v>29.958333333306655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55"/>
        <v>0</v>
      </c>
      <c r="P1431">
        <f t="shared" si="154"/>
        <v>0</v>
      </c>
      <c r="Q1431" t="str">
        <f t="shared" si="156"/>
        <v>publishing</v>
      </c>
      <c r="R1431" t="str">
        <f t="shared" si="157"/>
        <v>translations</v>
      </c>
      <c r="S1431" s="9">
        <f t="shared" si="158"/>
        <v>42104.060671296298</v>
      </c>
      <c r="T1431" s="9">
        <f t="shared" si="159"/>
        <v>42074.060671296298</v>
      </c>
      <c r="U1431" s="8">
        <f t="shared" si="160"/>
        <v>30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55"/>
        <v>8.06</v>
      </c>
      <c r="P1432">
        <f t="shared" si="154"/>
        <v>80.599999999999994</v>
      </c>
      <c r="Q1432" t="str">
        <f t="shared" si="156"/>
        <v>publishing</v>
      </c>
      <c r="R1432" t="str">
        <f t="shared" si="157"/>
        <v>translations</v>
      </c>
      <c r="S1432" s="9">
        <f t="shared" si="158"/>
        <v>41992.813518518502</v>
      </c>
      <c r="T1432" s="9">
        <f t="shared" si="159"/>
        <v>41961.813518518502</v>
      </c>
      <c r="U1432" s="8">
        <f t="shared" si="160"/>
        <v>31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55"/>
        <v>31.94705882352941</v>
      </c>
      <c r="P1433">
        <f t="shared" si="154"/>
        <v>115.55319148936171</v>
      </c>
      <c r="Q1433" t="str">
        <f t="shared" si="156"/>
        <v>publishing</v>
      </c>
      <c r="R1433" t="str">
        <f t="shared" si="157"/>
        <v>translations</v>
      </c>
      <c r="S1433" s="9">
        <f t="shared" si="158"/>
        <v>42334.252500000002</v>
      </c>
      <c r="T1433" s="9">
        <f t="shared" si="159"/>
        <v>42304.210833333302</v>
      </c>
      <c r="U1433" s="8">
        <f t="shared" si="160"/>
        <v>30.041666666700621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55"/>
        <v>0</v>
      </c>
      <c r="P1434">
        <f t="shared" si="154"/>
        <v>0</v>
      </c>
      <c r="Q1434" t="str">
        <f t="shared" si="156"/>
        <v>publishing</v>
      </c>
      <c r="R1434" t="str">
        <f t="shared" si="157"/>
        <v>translations</v>
      </c>
      <c r="S1434" s="9">
        <f t="shared" si="158"/>
        <v>42205.780416666697</v>
      </c>
      <c r="T1434" s="9">
        <f t="shared" si="159"/>
        <v>42175.780416666697</v>
      </c>
      <c r="U1434" s="8">
        <f t="shared" si="160"/>
        <v>30</v>
      </c>
    </row>
    <row r="1435" spans="1:21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55"/>
        <v>6.708333333333333</v>
      </c>
      <c r="P1435">
        <f t="shared" si="154"/>
        <v>80.5</v>
      </c>
      <c r="Q1435" t="str">
        <f t="shared" si="156"/>
        <v>publishing</v>
      </c>
      <c r="R1435" t="str">
        <f t="shared" si="157"/>
        <v>translations</v>
      </c>
      <c r="S1435" s="9">
        <f t="shared" si="158"/>
        <v>42714.458333333299</v>
      </c>
      <c r="T1435" s="9">
        <f t="shared" si="159"/>
        <v>42673.625868055598</v>
      </c>
      <c r="U1435" s="8">
        <f t="shared" si="160"/>
        <v>40.832465277700976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55"/>
        <v>9.9878048780487809</v>
      </c>
      <c r="P1436">
        <f t="shared" si="154"/>
        <v>744.5454545454545</v>
      </c>
      <c r="Q1436" t="str">
        <f t="shared" si="156"/>
        <v>publishing</v>
      </c>
      <c r="R1436" t="str">
        <f t="shared" si="157"/>
        <v>translations</v>
      </c>
      <c r="S1436" s="9">
        <f t="shared" si="158"/>
        <v>42163.625</v>
      </c>
      <c r="T1436" s="9">
        <f t="shared" si="159"/>
        <v>42142.7671064815</v>
      </c>
      <c r="U1436" s="8">
        <f t="shared" si="160"/>
        <v>20.857893518499623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55"/>
        <v>0.1</v>
      </c>
      <c r="P1437">
        <f t="shared" si="154"/>
        <v>7.5</v>
      </c>
      <c r="Q1437" t="str">
        <f t="shared" si="156"/>
        <v>publishing</v>
      </c>
      <c r="R1437" t="str">
        <f t="shared" si="157"/>
        <v>translations</v>
      </c>
      <c r="S1437" s="9">
        <f t="shared" si="158"/>
        <v>42288.780324074098</v>
      </c>
      <c r="T1437" s="9">
        <f t="shared" si="159"/>
        <v>42258.780324074098</v>
      </c>
      <c r="U1437" s="8">
        <f t="shared" si="160"/>
        <v>30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55"/>
        <v>0.77</v>
      </c>
      <c r="P1438">
        <f t="shared" si="154"/>
        <v>38.5</v>
      </c>
      <c r="Q1438" t="str">
        <f t="shared" si="156"/>
        <v>publishing</v>
      </c>
      <c r="R1438" t="str">
        <f t="shared" si="157"/>
        <v>translations</v>
      </c>
      <c r="S1438" s="9">
        <f t="shared" si="158"/>
        <v>42421.350196759297</v>
      </c>
      <c r="T1438" s="9">
        <f t="shared" si="159"/>
        <v>42391.350196759297</v>
      </c>
      <c r="U1438" s="8">
        <f t="shared" si="160"/>
        <v>30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55"/>
        <v>26.900000000000002</v>
      </c>
      <c r="P1439">
        <f t="shared" si="154"/>
        <v>36.68181818181818</v>
      </c>
      <c r="Q1439" t="str">
        <f t="shared" si="156"/>
        <v>publishing</v>
      </c>
      <c r="R1439" t="str">
        <f t="shared" si="157"/>
        <v>translations</v>
      </c>
      <c r="S1439" s="9">
        <f t="shared" si="158"/>
        <v>41833.207638888904</v>
      </c>
      <c r="T1439" s="9">
        <f t="shared" si="159"/>
        <v>41796.5317013889</v>
      </c>
      <c r="U1439" s="8">
        <f t="shared" si="160"/>
        <v>36.675937500003783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55"/>
        <v>3</v>
      </c>
      <c r="P1440">
        <f t="shared" si="154"/>
        <v>75</v>
      </c>
      <c r="Q1440" t="str">
        <f t="shared" si="156"/>
        <v>publishing</v>
      </c>
      <c r="R1440" t="str">
        <f t="shared" si="157"/>
        <v>translations</v>
      </c>
      <c r="S1440" s="9">
        <f t="shared" si="158"/>
        <v>42487.579861111102</v>
      </c>
      <c r="T1440" s="9">
        <f t="shared" si="159"/>
        <v>42457.871516203697</v>
      </c>
      <c r="U1440" s="8">
        <f t="shared" si="160"/>
        <v>29.708344907405262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55"/>
        <v>6.6055045871559637</v>
      </c>
      <c r="P1441">
        <f t="shared" si="154"/>
        <v>30</v>
      </c>
      <c r="Q1441" t="str">
        <f t="shared" si="156"/>
        <v>publishing</v>
      </c>
      <c r="R1441" t="str">
        <f t="shared" si="157"/>
        <v>translations</v>
      </c>
      <c r="S1441" s="9">
        <f t="shared" si="158"/>
        <v>42070.829872685201</v>
      </c>
      <c r="T1441" s="9">
        <f t="shared" si="159"/>
        <v>42040.829872685201</v>
      </c>
      <c r="U1441" s="8">
        <f t="shared" si="160"/>
        <v>30</v>
      </c>
    </row>
    <row r="1442" spans="1:21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55"/>
        <v>7.6923076923076927E-3</v>
      </c>
      <c r="P1442">
        <f t="shared" ref="P1442:P1505" si="161">IF(L1442=0, 0,E1442/L1442)</f>
        <v>1</v>
      </c>
      <c r="Q1442" t="str">
        <f t="shared" si="156"/>
        <v>publishing</v>
      </c>
      <c r="R1442" t="str">
        <f t="shared" si="157"/>
        <v>translations</v>
      </c>
      <c r="S1442" s="9">
        <f t="shared" si="158"/>
        <v>42516.748414351903</v>
      </c>
      <c r="T1442" s="9">
        <f t="shared" si="159"/>
        <v>42486.748414351903</v>
      </c>
      <c r="U1442" s="8">
        <f t="shared" si="160"/>
        <v>30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55"/>
        <v>1.1222222222222222</v>
      </c>
      <c r="P1443">
        <f t="shared" si="161"/>
        <v>673.33333333333337</v>
      </c>
      <c r="Q1443" t="str">
        <f t="shared" si="156"/>
        <v>publishing</v>
      </c>
      <c r="R1443" t="str">
        <f t="shared" si="157"/>
        <v>translations</v>
      </c>
      <c r="S1443" s="9">
        <f t="shared" si="158"/>
        <v>42258.765844907401</v>
      </c>
      <c r="T1443" s="9">
        <f t="shared" si="159"/>
        <v>42198.765844907401</v>
      </c>
      <c r="U1443" s="8">
        <f t="shared" si="160"/>
        <v>60</v>
      </c>
    </row>
    <row r="1444" spans="1:21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55"/>
        <v>0</v>
      </c>
      <c r="P1444">
        <f t="shared" si="161"/>
        <v>0</v>
      </c>
      <c r="Q1444" t="str">
        <f t="shared" si="156"/>
        <v>publishing</v>
      </c>
      <c r="R1444" t="str">
        <f t="shared" si="157"/>
        <v>translations</v>
      </c>
      <c r="S1444" s="9">
        <f t="shared" si="158"/>
        <v>42515.645347222198</v>
      </c>
      <c r="T1444" s="9">
        <f t="shared" si="159"/>
        <v>42485.645347222198</v>
      </c>
      <c r="U1444" s="8">
        <f t="shared" si="160"/>
        <v>30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55"/>
        <v>0</v>
      </c>
      <c r="P1445">
        <f t="shared" si="161"/>
        <v>0</v>
      </c>
      <c r="Q1445" t="str">
        <f t="shared" si="156"/>
        <v>publishing</v>
      </c>
      <c r="R1445" t="str">
        <f t="shared" si="157"/>
        <v>translations</v>
      </c>
      <c r="S1445" s="9">
        <f t="shared" si="158"/>
        <v>42737.926030092603</v>
      </c>
      <c r="T1445" s="9">
        <f t="shared" si="159"/>
        <v>42707.926030092603</v>
      </c>
      <c r="U1445" s="8">
        <f t="shared" si="160"/>
        <v>30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55"/>
        <v>0</v>
      </c>
      <c r="P1446">
        <f t="shared" si="161"/>
        <v>0</v>
      </c>
      <c r="Q1446" t="str">
        <f t="shared" si="156"/>
        <v>publishing</v>
      </c>
      <c r="R1446" t="str">
        <f t="shared" si="157"/>
        <v>translations</v>
      </c>
      <c r="S1446" s="9">
        <f t="shared" si="158"/>
        <v>42259.873402777797</v>
      </c>
      <c r="T1446" s="9">
        <f t="shared" si="159"/>
        <v>42199.873402777797</v>
      </c>
      <c r="U1446" s="8">
        <f t="shared" si="160"/>
        <v>60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55"/>
        <v>0</v>
      </c>
      <c r="P1447">
        <f t="shared" si="161"/>
        <v>0</v>
      </c>
      <c r="Q1447" t="str">
        <f t="shared" si="156"/>
        <v>publishing</v>
      </c>
      <c r="R1447" t="str">
        <f t="shared" si="157"/>
        <v>translations</v>
      </c>
      <c r="S1447" s="9">
        <f t="shared" si="158"/>
        <v>42169.542303240698</v>
      </c>
      <c r="T1447" s="9">
        <f t="shared" si="159"/>
        <v>42139.542303240698</v>
      </c>
      <c r="U1447" s="8">
        <f t="shared" si="160"/>
        <v>30</v>
      </c>
    </row>
    <row r="1448" spans="1:21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55"/>
        <v>0</v>
      </c>
      <c r="P1448">
        <f t="shared" si="161"/>
        <v>0</v>
      </c>
      <c r="Q1448" t="str">
        <f t="shared" si="156"/>
        <v>publishing</v>
      </c>
      <c r="R1448" t="str">
        <f t="shared" si="157"/>
        <v>translations</v>
      </c>
      <c r="S1448" s="9">
        <f t="shared" si="158"/>
        <v>42481.447662036997</v>
      </c>
      <c r="T1448" s="9">
        <f t="shared" si="159"/>
        <v>42461.447662036997</v>
      </c>
      <c r="U1448" s="8">
        <f t="shared" si="160"/>
        <v>20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55"/>
        <v>1.4999999999999999E-2</v>
      </c>
      <c r="P1449">
        <f t="shared" si="161"/>
        <v>25</v>
      </c>
      <c r="Q1449" t="str">
        <f t="shared" si="156"/>
        <v>publishing</v>
      </c>
      <c r="R1449" t="str">
        <f t="shared" si="157"/>
        <v>translations</v>
      </c>
      <c r="S1449" s="9">
        <f t="shared" si="158"/>
        <v>42559.730717592603</v>
      </c>
      <c r="T1449" s="9">
        <f t="shared" si="159"/>
        <v>42529.730717592603</v>
      </c>
      <c r="U1449" s="8">
        <f t="shared" si="160"/>
        <v>30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55"/>
        <v>0</v>
      </c>
      <c r="P1450">
        <f t="shared" si="161"/>
        <v>0</v>
      </c>
      <c r="Q1450" t="str">
        <f t="shared" si="156"/>
        <v>publishing</v>
      </c>
      <c r="R1450" t="str">
        <f t="shared" si="157"/>
        <v>translations</v>
      </c>
      <c r="S1450" s="9">
        <f t="shared" si="158"/>
        <v>42146.225694444402</v>
      </c>
      <c r="T1450" s="9">
        <f t="shared" si="159"/>
        <v>42115.936550925901</v>
      </c>
      <c r="U1450" s="8">
        <f t="shared" si="160"/>
        <v>30.289143518501078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55"/>
        <v>0</v>
      </c>
      <c r="P1451">
        <f t="shared" si="161"/>
        <v>0</v>
      </c>
      <c r="Q1451" t="str">
        <f t="shared" si="156"/>
        <v>publishing</v>
      </c>
      <c r="R1451" t="str">
        <f t="shared" si="157"/>
        <v>translations</v>
      </c>
      <c r="S1451" s="9">
        <f t="shared" si="158"/>
        <v>42134.811400462997</v>
      </c>
      <c r="T1451" s="9">
        <f t="shared" si="159"/>
        <v>42086.811400462997</v>
      </c>
      <c r="U1451" s="8">
        <f t="shared" si="160"/>
        <v>48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55"/>
        <v>1E-3</v>
      </c>
      <c r="P1452">
        <f t="shared" si="161"/>
        <v>1</v>
      </c>
      <c r="Q1452" t="str">
        <f t="shared" si="156"/>
        <v>publishing</v>
      </c>
      <c r="R1452" t="str">
        <f t="shared" si="157"/>
        <v>translations</v>
      </c>
      <c r="S1452" s="9">
        <f t="shared" si="158"/>
        <v>42420.171261574098</v>
      </c>
      <c r="T1452" s="9">
        <f t="shared" si="159"/>
        <v>42390.171261574098</v>
      </c>
      <c r="U1452" s="8">
        <f t="shared" si="160"/>
        <v>30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55"/>
        <v>1.0554089709762533E-2</v>
      </c>
      <c r="P1453">
        <f t="shared" si="161"/>
        <v>1</v>
      </c>
      <c r="Q1453" t="str">
        <f t="shared" si="156"/>
        <v>publishing</v>
      </c>
      <c r="R1453" t="str">
        <f t="shared" si="157"/>
        <v>translations</v>
      </c>
      <c r="S1453" s="9">
        <f t="shared" si="158"/>
        <v>41962.000682870399</v>
      </c>
      <c r="T1453" s="9">
        <f t="shared" si="159"/>
        <v>41931.959016203698</v>
      </c>
      <c r="U1453" s="8">
        <f t="shared" si="160"/>
        <v>30.041666666700621</v>
      </c>
    </row>
    <row r="1454" spans="1:21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55"/>
        <v>0</v>
      </c>
      <c r="P1454">
        <f t="shared" si="161"/>
        <v>0</v>
      </c>
      <c r="Q1454" t="str">
        <f t="shared" si="156"/>
        <v>publishing</v>
      </c>
      <c r="R1454" t="str">
        <f t="shared" si="157"/>
        <v>translations</v>
      </c>
      <c r="S1454" s="9">
        <f t="shared" si="158"/>
        <v>41848.703275462998</v>
      </c>
      <c r="T1454" s="9">
        <f t="shared" si="159"/>
        <v>41818.703275462998</v>
      </c>
      <c r="U1454" s="8">
        <f t="shared" si="160"/>
        <v>30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55"/>
        <v>0</v>
      </c>
      <c r="P1455">
        <f t="shared" si="161"/>
        <v>0</v>
      </c>
      <c r="Q1455" t="str">
        <f t="shared" si="156"/>
        <v>publishing</v>
      </c>
      <c r="R1455" t="str">
        <f t="shared" si="157"/>
        <v>translations</v>
      </c>
      <c r="S1455" s="9">
        <f t="shared" si="158"/>
        <v>42840.654479166697</v>
      </c>
      <c r="T1455" s="9">
        <f t="shared" si="159"/>
        <v>42795.696145833303</v>
      </c>
      <c r="U1455" s="8">
        <f t="shared" si="160"/>
        <v>44.958333333393966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55"/>
        <v>0.85714285714285721</v>
      </c>
      <c r="P1456">
        <f t="shared" si="161"/>
        <v>15</v>
      </c>
      <c r="Q1456" t="str">
        <f t="shared" si="156"/>
        <v>publishing</v>
      </c>
      <c r="R1456" t="str">
        <f t="shared" si="157"/>
        <v>translations</v>
      </c>
      <c r="S1456" s="9">
        <f t="shared" si="158"/>
        <v>42484.915972222203</v>
      </c>
      <c r="T1456" s="9">
        <f t="shared" si="159"/>
        <v>42463.866666666698</v>
      </c>
      <c r="U1456" s="8">
        <f t="shared" si="160"/>
        <v>21.049305555505271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55"/>
        <v>10.5</v>
      </c>
      <c r="P1457">
        <f t="shared" si="161"/>
        <v>225</v>
      </c>
      <c r="Q1457" t="str">
        <f t="shared" si="156"/>
        <v>publishing</v>
      </c>
      <c r="R1457" t="str">
        <f t="shared" si="157"/>
        <v>translations</v>
      </c>
      <c r="S1457" s="9">
        <f t="shared" si="158"/>
        <v>41887.568749999999</v>
      </c>
      <c r="T1457" s="9">
        <f t="shared" si="159"/>
        <v>41832.6726851852</v>
      </c>
      <c r="U1457" s="8">
        <f t="shared" si="160"/>
        <v>54.896064814798592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55"/>
        <v>2.9000000000000004</v>
      </c>
      <c r="P1458">
        <f t="shared" si="161"/>
        <v>48.333333333333336</v>
      </c>
      <c r="Q1458" t="str">
        <f t="shared" si="156"/>
        <v>publishing</v>
      </c>
      <c r="R1458" t="str">
        <f t="shared" si="157"/>
        <v>translations</v>
      </c>
      <c r="S1458" s="9">
        <f t="shared" si="158"/>
        <v>42738.668576388904</v>
      </c>
      <c r="T1458" s="9">
        <f t="shared" si="159"/>
        <v>42708.668576388904</v>
      </c>
      <c r="U1458" s="8">
        <f t="shared" si="160"/>
        <v>30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55"/>
        <v>0</v>
      </c>
      <c r="P1459">
        <f t="shared" si="161"/>
        <v>0</v>
      </c>
      <c r="Q1459" t="str">
        <f t="shared" si="156"/>
        <v>publishing</v>
      </c>
      <c r="R1459" t="str">
        <f t="shared" si="157"/>
        <v>translations</v>
      </c>
      <c r="S1459" s="9">
        <f t="shared" si="158"/>
        <v>42319.938009259298</v>
      </c>
      <c r="T1459" s="9">
        <f t="shared" si="159"/>
        <v>42289.896342592598</v>
      </c>
      <c r="U1459" s="8">
        <f t="shared" si="160"/>
        <v>30.041666666700621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55"/>
        <v>0</v>
      </c>
      <c r="P1460">
        <f t="shared" si="161"/>
        <v>0</v>
      </c>
      <c r="Q1460" t="str">
        <f t="shared" si="156"/>
        <v>publishing</v>
      </c>
      <c r="R1460" t="str">
        <f t="shared" si="157"/>
        <v>translations</v>
      </c>
      <c r="S1460" s="9">
        <f t="shared" si="158"/>
        <v>41862.166666666701</v>
      </c>
      <c r="T1460" s="9">
        <f t="shared" si="159"/>
        <v>41831.7055555556</v>
      </c>
      <c r="U1460" s="8">
        <f t="shared" si="160"/>
        <v>30.461111111100763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55"/>
        <v>0</v>
      </c>
      <c r="P1461">
        <f t="shared" si="161"/>
        <v>0</v>
      </c>
      <c r="Q1461" t="str">
        <f t="shared" si="156"/>
        <v>publishing</v>
      </c>
      <c r="R1461" t="str">
        <f t="shared" si="157"/>
        <v>translations</v>
      </c>
      <c r="S1461" s="9">
        <f t="shared" si="158"/>
        <v>42340.725694444402</v>
      </c>
      <c r="T1461" s="9">
        <f t="shared" si="159"/>
        <v>42312.204814814802</v>
      </c>
      <c r="U1461" s="8">
        <f t="shared" si="160"/>
        <v>28.520879629599222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55"/>
        <v>0</v>
      </c>
      <c r="P1462">
        <f t="shared" si="161"/>
        <v>0</v>
      </c>
      <c r="Q1462" t="str">
        <f t="shared" si="156"/>
        <v>publishing</v>
      </c>
      <c r="R1462" t="str">
        <f t="shared" si="157"/>
        <v>translations</v>
      </c>
      <c r="S1462" s="9">
        <f t="shared" si="158"/>
        <v>41973.989583333299</v>
      </c>
      <c r="T1462" s="9">
        <f t="shared" si="159"/>
        <v>41915.896967592598</v>
      </c>
      <c r="U1462" s="8">
        <f t="shared" si="160"/>
        <v>58.092615740701149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55"/>
        <v>101.24459999999999</v>
      </c>
      <c r="P1463">
        <f t="shared" si="161"/>
        <v>44.66673529411765</v>
      </c>
      <c r="Q1463" t="str">
        <f t="shared" si="156"/>
        <v>publishing</v>
      </c>
      <c r="R1463" t="str">
        <f t="shared" si="157"/>
        <v>radio &amp; podcasts</v>
      </c>
      <c r="S1463" s="9">
        <f t="shared" si="158"/>
        <v>41933</v>
      </c>
      <c r="T1463" s="9">
        <f t="shared" si="159"/>
        <v>41899.645300925898</v>
      </c>
      <c r="U1463" s="8">
        <f t="shared" si="160"/>
        <v>33.354699074101518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55"/>
        <v>108.5175</v>
      </c>
      <c r="P1464">
        <f t="shared" si="161"/>
        <v>28.937999999999999</v>
      </c>
      <c r="Q1464" t="str">
        <f t="shared" si="156"/>
        <v>publishing</v>
      </c>
      <c r="R1464" t="str">
        <f t="shared" si="157"/>
        <v>radio &amp; podcasts</v>
      </c>
      <c r="S1464" s="9">
        <f t="shared" si="158"/>
        <v>41374.662858796299</v>
      </c>
      <c r="T1464" s="9">
        <f t="shared" si="159"/>
        <v>41344.662858796299</v>
      </c>
      <c r="U1464" s="8">
        <f t="shared" si="160"/>
        <v>30</v>
      </c>
    </row>
    <row r="1465" spans="1:21" ht="4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55"/>
        <v>147.66666666666666</v>
      </c>
      <c r="P1465">
        <f t="shared" si="161"/>
        <v>35.44</v>
      </c>
      <c r="Q1465" t="str">
        <f t="shared" si="156"/>
        <v>publishing</v>
      </c>
      <c r="R1465" t="str">
        <f t="shared" si="157"/>
        <v>radio &amp; podcasts</v>
      </c>
      <c r="S1465" s="9">
        <f t="shared" si="158"/>
        <v>41371.869652777801</v>
      </c>
      <c r="T1465" s="9">
        <f t="shared" si="159"/>
        <v>41326.9113194444</v>
      </c>
      <c r="U1465" s="8">
        <f t="shared" si="160"/>
        <v>44.958333333401242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55"/>
        <v>163.19999999999999</v>
      </c>
      <c r="P1466">
        <f t="shared" si="161"/>
        <v>34.871794871794869</v>
      </c>
      <c r="Q1466" t="str">
        <f t="shared" si="156"/>
        <v>publishing</v>
      </c>
      <c r="R1466" t="str">
        <f t="shared" si="157"/>
        <v>radio &amp; podcasts</v>
      </c>
      <c r="S1466" s="9">
        <f t="shared" si="158"/>
        <v>41321.661550925899</v>
      </c>
      <c r="T1466" s="9">
        <f t="shared" si="159"/>
        <v>41291.661550925899</v>
      </c>
      <c r="U1466" s="8">
        <f t="shared" si="160"/>
        <v>30</v>
      </c>
    </row>
    <row r="1467" spans="1:21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55"/>
        <v>456.41449999999998</v>
      </c>
      <c r="P1467">
        <f t="shared" si="161"/>
        <v>52.622732513451197</v>
      </c>
      <c r="Q1467" t="str">
        <f t="shared" si="156"/>
        <v>publishing</v>
      </c>
      <c r="R1467" t="str">
        <f t="shared" si="157"/>
        <v>radio &amp; podcasts</v>
      </c>
      <c r="S1467" s="9">
        <f t="shared" si="158"/>
        <v>40990.125</v>
      </c>
      <c r="T1467" s="9">
        <f t="shared" si="159"/>
        <v>40959.734398148103</v>
      </c>
      <c r="U1467" s="8">
        <f t="shared" si="160"/>
        <v>30.390601851897372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55"/>
        <v>107.87731249999999</v>
      </c>
      <c r="P1468">
        <f t="shared" si="161"/>
        <v>69.598266129032254</v>
      </c>
      <c r="Q1468" t="str">
        <f t="shared" si="156"/>
        <v>publishing</v>
      </c>
      <c r="R1468" t="str">
        <f t="shared" si="157"/>
        <v>radio &amp; podcasts</v>
      </c>
      <c r="S1468" s="9">
        <f t="shared" si="158"/>
        <v>42381.208333333299</v>
      </c>
      <c r="T1468" s="9">
        <f t="shared" si="159"/>
        <v>42340.172060185199</v>
      </c>
      <c r="U1468" s="8">
        <f t="shared" si="160"/>
        <v>41.036273148100008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55"/>
        <v>115.08</v>
      </c>
      <c r="P1469">
        <f t="shared" si="161"/>
        <v>76.72</v>
      </c>
      <c r="Q1469" t="str">
        <f t="shared" si="156"/>
        <v>publishing</v>
      </c>
      <c r="R1469" t="str">
        <f t="shared" si="157"/>
        <v>radio &amp; podcasts</v>
      </c>
      <c r="S1469" s="9">
        <f t="shared" si="158"/>
        <v>40993.7602430556</v>
      </c>
      <c r="T1469" s="9">
        <f t="shared" si="159"/>
        <v>40933.801909722199</v>
      </c>
      <c r="U1469" s="8">
        <f t="shared" si="160"/>
        <v>59.958333333401242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55"/>
        <v>102.36842105263158</v>
      </c>
      <c r="P1470">
        <f t="shared" si="161"/>
        <v>33.191126279863482</v>
      </c>
      <c r="Q1470" t="str">
        <f t="shared" si="156"/>
        <v>publishing</v>
      </c>
      <c r="R1470" t="str">
        <f t="shared" si="157"/>
        <v>radio &amp; podcasts</v>
      </c>
      <c r="S1470" s="9">
        <f t="shared" si="158"/>
        <v>40706.0144560185</v>
      </c>
      <c r="T1470" s="9">
        <f t="shared" si="159"/>
        <v>40646.0144560185</v>
      </c>
      <c r="U1470" s="8">
        <f t="shared" si="160"/>
        <v>60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55"/>
        <v>108.42485875706214</v>
      </c>
      <c r="P1471">
        <f t="shared" si="161"/>
        <v>149.46417445482865</v>
      </c>
      <c r="Q1471" t="str">
        <f t="shared" si="156"/>
        <v>publishing</v>
      </c>
      <c r="R1471" t="str">
        <f t="shared" si="157"/>
        <v>radio &amp; podcasts</v>
      </c>
      <c r="S1471" s="9">
        <f t="shared" si="158"/>
        <v>41320.598483796297</v>
      </c>
      <c r="T1471" s="9">
        <f t="shared" si="159"/>
        <v>41290.598483796297</v>
      </c>
      <c r="U1471" s="8">
        <f t="shared" si="160"/>
        <v>30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55"/>
        <v>125.13333333333334</v>
      </c>
      <c r="P1472">
        <f t="shared" si="161"/>
        <v>23.172839506172838</v>
      </c>
      <c r="Q1472" t="str">
        <f t="shared" si="156"/>
        <v>publishing</v>
      </c>
      <c r="R1472" t="str">
        <f t="shared" si="157"/>
        <v>radio &amp; podcasts</v>
      </c>
      <c r="S1472" s="9">
        <f t="shared" si="158"/>
        <v>41271.827118055597</v>
      </c>
      <c r="T1472" s="9">
        <f t="shared" si="159"/>
        <v>41250.827118055597</v>
      </c>
      <c r="U1472" s="8">
        <f t="shared" si="160"/>
        <v>21</v>
      </c>
    </row>
    <row r="1473" spans="1:21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55"/>
        <v>103.840625</v>
      </c>
      <c r="P1473">
        <f t="shared" si="161"/>
        <v>96.877551020408163</v>
      </c>
      <c r="Q1473" t="str">
        <f t="shared" si="156"/>
        <v>publishing</v>
      </c>
      <c r="R1473" t="str">
        <f t="shared" si="157"/>
        <v>radio &amp; podcasts</v>
      </c>
      <c r="S1473" s="9">
        <f t="shared" si="158"/>
        <v>42103.957569444399</v>
      </c>
      <c r="T1473" s="9">
        <f t="shared" si="159"/>
        <v>42073.957569444399</v>
      </c>
      <c r="U1473" s="8">
        <f t="shared" si="160"/>
        <v>30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55"/>
        <v>138.70400000000001</v>
      </c>
      <c r="P1474">
        <f t="shared" si="161"/>
        <v>103.20238095238095</v>
      </c>
      <c r="Q1474" t="str">
        <f t="shared" si="156"/>
        <v>publishing</v>
      </c>
      <c r="R1474" t="str">
        <f t="shared" si="157"/>
        <v>radio &amp; podcasts</v>
      </c>
      <c r="S1474" s="9">
        <f t="shared" si="158"/>
        <v>41563.542858796303</v>
      </c>
      <c r="T1474" s="9">
        <f t="shared" si="159"/>
        <v>41533.542858796303</v>
      </c>
      <c r="U1474" s="8">
        <f t="shared" si="160"/>
        <v>30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62">E1475/D1475*100</f>
        <v>120.51600000000001</v>
      </c>
      <c r="P1475">
        <f t="shared" si="161"/>
        <v>38.462553191489363</v>
      </c>
      <c r="Q1475" t="str">
        <f t="shared" ref="Q1475:Q1538" si="163">LEFT(N1475,_xlfn.NUMBERVALUE(FIND("/",N1475)-1))</f>
        <v>publishing</v>
      </c>
      <c r="R1475" t="str">
        <f t="shared" ref="R1475:R1538" si="164">RIGHT(N1475,LEN(N1475)-LEN(Q1475)-1)</f>
        <v>radio &amp; podcasts</v>
      </c>
      <c r="S1475" s="9">
        <f t="shared" ref="S1475:S1538" si="165">_xlfn.NUMBERVALUE((((I1475/60)/60)/24)+DATE(1970,1,1))</f>
        <v>40969.9796180556</v>
      </c>
      <c r="T1475" s="9">
        <f t="shared" ref="T1475:T1538" si="166">_xlfn.NUMBERVALUE((((J1475/60)/60)/24)+DATE(1970,1,1))</f>
        <v>40939.9796180556</v>
      </c>
      <c r="U1475" s="8">
        <f t="shared" ref="U1475:U1538" si="167">S1475-T1475</f>
        <v>30</v>
      </c>
    </row>
    <row r="1476" spans="1:21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62"/>
        <v>112.26666666666667</v>
      </c>
      <c r="P1476">
        <f t="shared" si="161"/>
        <v>44.315789473684212</v>
      </c>
      <c r="Q1476" t="str">
        <f t="shared" si="163"/>
        <v>publishing</v>
      </c>
      <c r="R1476" t="str">
        <f t="shared" si="164"/>
        <v>radio &amp; podcasts</v>
      </c>
      <c r="S1476" s="9">
        <f t="shared" si="165"/>
        <v>41530.727916666699</v>
      </c>
      <c r="T1476" s="9">
        <f t="shared" si="166"/>
        <v>41500.727916666699</v>
      </c>
      <c r="U1476" s="8">
        <f t="shared" si="167"/>
        <v>30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62"/>
        <v>188.66966666666667</v>
      </c>
      <c r="P1477">
        <f t="shared" si="161"/>
        <v>64.173356009070289</v>
      </c>
      <c r="Q1477" t="str">
        <f t="shared" si="163"/>
        <v>publishing</v>
      </c>
      <c r="R1477" t="str">
        <f t="shared" si="164"/>
        <v>radio &amp; podcasts</v>
      </c>
      <c r="S1477" s="9">
        <f t="shared" si="165"/>
        <v>41993.207638888904</v>
      </c>
      <c r="T1477" s="9">
        <f t="shared" si="166"/>
        <v>41960.722951388903</v>
      </c>
      <c r="U1477" s="8">
        <f t="shared" si="167"/>
        <v>32.484687500000291</v>
      </c>
    </row>
    <row r="1478" spans="1:21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62"/>
        <v>661.55466666666666</v>
      </c>
      <c r="P1478">
        <f t="shared" si="161"/>
        <v>43.333275109170302</v>
      </c>
      <c r="Q1478" t="str">
        <f t="shared" si="163"/>
        <v>publishing</v>
      </c>
      <c r="R1478" t="str">
        <f t="shared" si="164"/>
        <v>radio &amp; podcasts</v>
      </c>
      <c r="S1478" s="9">
        <f t="shared" si="165"/>
        <v>40796.041921296302</v>
      </c>
      <c r="T1478" s="9">
        <f t="shared" si="166"/>
        <v>40766.041921296302</v>
      </c>
      <c r="U1478" s="8">
        <f t="shared" si="167"/>
        <v>30</v>
      </c>
    </row>
    <row r="1479" spans="1:21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62"/>
        <v>111.31</v>
      </c>
      <c r="P1479">
        <f t="shared" si="161"/>
        <v>90.495934959349597</v>
      </c>
      <c r="Q1479" t="str">
        <f t="shared" si="163"/>
        <v>publishing</v>
      </c>
      <c r="R1479" t="str">
        <f t="shared" si="164"/>
        <v>radio &amp; podcasts</v>
      </c>
      <c r="S1479" s="9">
        <f t="shared" si="165"/>
        <v>40900.125</v>
      </c>
      <c r="T1479" s="9">
        <f t="shared" si="166"/>
        <v>40840.615787037001</v>
      </c>
      <c r="U1479" s="8">
        <f t="shared" si="167"/>
        <v>59.5092129629993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62"/>
        <v>1181.6142199999999</v>
      </c>
      <c r="P1480">
        <f t="shared" si="161"/>
        <v>29.187190495010373</v>
      </c>
      <c r="Q1480" t="str">
        <f t="shared" si="163"/>
        <v>publishing</v>
      </c>
      <c r="R1480" t="str">
        <f t="shared" si="164"/>
        <v>radio &amp; podcasts</v>
      </c>
      <c r="S1480" s="9">
        <f t="shared" si="165"/>
        <v>41408.871678240699</v>
      </c>
      <c r="T1480" s="9">
        <f t="shared" si="166"/>
        <v>41394.871678240699</v>
      </c>
      <c r="U1480" s="8">
        <f t="shared" si="167"/>
        <v>14</v>
      </c>
    </row>
    <row r="1481" spans="1:21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62"/>
        <v>137.375</v>
      </c>
      <c r="P1481">
        <f t="shared" si="161"/>
        <v>30.95774647887324</v>
      </c>
      <c r="Q1481" t="str">
        <f t="shared" si="163"/>
        <v>publishing</v>
      </c>
      <c r="R1481" t="str">
        <f t="shared" si="164"/>
        <v>radio &amp; podcasts</v>
      </c>
      <c r="S1481" s="9">
        <f t="shared" si="165"/>
        <v>41769.165972222203</v>
      </c>
      <c r="T1481" s="9">
        <f t="shared" si="166"/>
        <v>41754.7452430556</v>
      </c>
      <c r="U1481" s="8">
        <f t="shared" si="167"/>
        <v>14.420729166602541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62"/>
        <v>117.04040000000001</v>
      </c>
      <c r="P1482">
        <f t="shared" si="161"/>
        <v>92.157795275590544</v>
      </c>
      <c r="Q1482" t="str">
        <f t="shared" si="163"/>
        <v>publishing</v>
      </c>
      <c r="R1482" t="str">
        <f t="shared" si="164"/>
        <v>radio &amp; podcasts</v>
      </c>
      <c r="S1482" s="9">
        <f t="shared" si="165"/>
        <v>41481.708333333299</v>
      </c>
      <c r="T1482" s="9">
        <f t="shared" si="166"/>
        <v>41464.934016203697</v>
      </c>
      <c r="U1482" s="8">
        <f t="shared" si="167"/>
        <v>16.774317129602423</v>
      </c>
    </row>
    <row r="1483" spans="1:21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62"/>
        <v>2.1</v>
      </c>
      <c r="P1483">
        <f t="shared" si="161"/>
        <v>17.5</v>
      </c>
      <c r="Q1483" t="str">
        <f t="shared" si="163"/>
        <v>publishing</v>
      </c>
      <c r="R1483" t="str">
        <f t="shared" si="164"/>
        <v>fiction</v>
      </c>
      <c r="S1483" s="9">
        <f t="shared" si="165"/>
        <v>41580.922974537003</v>
      </c>
      <c r="T1483" s="9">
        <f t="shared" si="166"/>
        <v>41550.922974537003</v>
      </c>
      <c r="U1483" s="8">
        <f t="shared" si="167"/>
        <v>30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62"/>
        <v>0.1</v>
      </c>
      <c r="P1484">
        <f t="shared" si="161"/>
        <v>5</v>
      </c>
      <c r="Q1484" t="str">
        <f t="shared" si="163"/>
        <v>publishing</v>
      </c>
      <c r="R1484" t="str">
        <f t="shared" si="164"/>
        <v>fiction</v>
      </c>
      <c r="S1484" s="9">
        <f t="shared" si="165"/>
        <v>41159.327083333301</v>
      </c>
      <c r="T1484" s="9">
        <f t="shared" si="166"/>
        <v>41136.858055555596</v>
      </c>
      <c r="U1484" s="8">
        <f t="shared" si="167"/>
        <v>22.469027777704468</v>
      </c>
    </row>
    <row r="1485" spans="1:21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62"/>
        <v>0.7142857142857143</v>
      </c>
      <c r="P1485">
        <f t="shared" si="161"/>
        <v>25</v>
      </c>
      <c r="Q1485" t="str">
        <f t="shared" si="163"/>
        <v>publishing</v>
      </c>
      <c r="R1485" t="str">
        <f t="shared" si="164"/>
        <v>fiction</v>
      </c>
      <c r="S1485" s="9">
        <f t="shared" si="165"/>
        <v>42573.192997685197</v>
      </c>
      <c r="T1485" s="9">
        <f t="shared" si="166"/>
        <v>42548.192997685197</v>
      </c>
      <c r="U1485" s="8">
        <f t="shared" si="167"/>
        <v>25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62"/>
        <v>0</v>
      </c>
      <c r="P1486">
        <f t="shared" si="161"/>
        <v>0</v>
      </c>
      <c r="Q1486" t="str">
        <f t="shared" si="163"/>
        <v>publishing</v>
      </c>
      <c r="R1486" t="str">
        <f t="shared" si="164"/>
        <v>fiction</v>
      </c>
      <c r="S1486" s="9">
        <f t="shared" si="165"/>
        <v>41111.618750000001</v>
      </c>
      <c r="T1486" s="9">
        <f t="shared" si="166"/>
        <v>41053.200960648101</v>
      </c>
      <c r="U1486" s="8">
        <f t="shared" si="167"/>
        <v>58.417789351900865</v>
      </c>
    </row>
    <row r="1487" spans="1:21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62"/>
        <v>2.2388059701492535</v>
      </c>
      <c r="P1487">
        <f t="shared" si="161"/>
        <v>50</v>
      </c>
      <c r="Q1487" t="str">
        <f t="shared" si="163"/>
        <v>publishing</v>
      </c>
      <c r="R1487" t="str">
        <f t="shared" si="164"/>
        <v>fiction</v>
      </c>
      <c r="S1487" s="9">
        <f t="shared" si="165"/>
        <v>42175.795983796299</v>
      </c>
      <c r="T1487" s="9">
        <f t="shared" si="166"/>
        <v>42130.795983796299</v>
      </c>
      <c r="U1487" s="8">
        <f t="shared" si="167"/>
        <v>45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62"/>
        <v>0.24</v>
      </c>
      <c r="P1488">
        <f t="shared" si="161"/>
        <v>16</v>
      </c>
      <c r="Q1488" t="str">
        <f t="shared" si="163"/>
        <v>publishing</v>
      </c>
      <c r="R1488" t="str">
        <f t="shared" si="164"/>
        <v>fiction</v>
      </c>
      <c r="S1488" s="9">
        <f t="shared" si="165"/>
        <v>42062.168530092596</v>
      </c>
      <c r="T1488" s="9">
        <f t="shared" si="166"/>
        <v>42032.168530092596</v>
      </c>
      <c r="U1488" s="8">
        <f t="shared" si="167"/>
        <v>30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62"/>
        <v>0</v>
      </c>
      <c r="P1489">
        <f t="shared" si="161"/>
        <v>0</v>
      </c>
      <c r="Q1489" t="str">
        <f t="shared" si="163"/>
        <v>publishing</v>
      </c>
      <c r="R1489" t="str">
        <f t="shared" si="164"/>
        <v>fiction</v>
      </c>
      <c r="S1489" s="9">
        <f t="shared" si="165"/>
        <v>42584.917488425897</v>
      </c>
      <c r="T1489" s="9">
        <f t="shared" si="166"/>
        <v>42554.917488425897</v>
      </c>
      <c r="U1489" s="8">
        <f t="shared" si="167"/>
        <v>30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62"/>
        <v>2.4</v>
      </c>
      <c r="P1490">
        <f t="shared" si="161"/>
        <v>60</v>
      </c>
      <c r="Q1490" t="str">
        <f t="shared" si="163"/>
        <v>publishing</v>
      </c>
      <c r="R1490" t="str">
        <f t="shared" si="164"/>
        <v>fiction</v>
      </c>
      <c r="S1490" s="9">
        <f t="shared" si="165"/>
        <v>41644.563194444403</v>
      </c>
      <c r="T1490" s="9">
        <f t="shared" si="166"/>
        <v>41614.563194444403</v>
      </c>
      <c r="U1490" s="8">
        <f t="shared" si="167"/>
        <v>30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62"/>
        <v>0</v>
      </c>
      <c r="P1491">
        <f t="shared" si="161"/>
        <v>0</v>
      </c>
      <c r="Q1491" t="str">
        <f t="shared" si="163"/>
        <v>publishing</v>
      </c>
      <c r="R1491" t="str">
        <f t="shared" si="164"/>
        <v>fiction</v>
      </c>
      <c r="S1491" s="9">
        <f t="shared" si="165"/>
        <v>41228.653379629599</v>
      </c>
      <c r="T1491" s="9">
        <f t="shared" si="166"/>
        <v>41198.611712963</v>
      </c>
      <c r="U1491" s="8">
        <f t="shared" si="167"/>
        <v>30.041666666598758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62"/>
        <v>30.862068965517242</v>
      </c>
      <c r="P1492">
        <f t="shared" si="161"/>
        <v>47.10526315789474</v>
      </c>
      <c r="Q1492" t="str">
        <f t="shared" si="163"/>
        <v>publishing</v>
      </c>
      <c r="R1492" t="str">
        <f t="shared" si="164"/>
        <v>fiction</v>
      </c>
      <c r="S1492" s="9">
        <f t="shared" si="165"/>
        <v>41549.561041666697</v>
      </c>
      <c r="T1492" s="9">
        <f t="shared" si="166"/>
        <v>41520.561041666697</v>
      </c>
      <c r="U1492" s="8">
        <f t="shared" si="167"/>
        <v>29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62"/>
        <v>8.3333333333333321</v>
      </c>
      <c r="P1493">
        <f t="shared" si="161"/>
        <v>100</v>
      </c>
      <c r="Q1493" t="str">
        <f t="shared" si="163"/>
        <v>publishing</v>
      </c>
      <c r="R1493" t="str">
        <f t="shared" si="164"/>
        <v>fiction</v>
      </c>
      <c r="S1493" s="9">
        <f t="shared" si="165"/>
        <v>42050.651388888902</v>
      </c>
      <c r="T1493" s="9">
        <f t="shared" si="166"/>
        <v>41991.713460648098</v>
      </c>
      <c r="U1493" s="8">
        <f t="shared" si="167"/>
        <v>58.937928240804467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62"/>
        <v>0.75</v>
      </c>
      <c r="P1494">
        <f t="shared" si="161"/>
        <v>15</v>
      </c>
      <c r="Q1494" t="str">
        <f t="shared" si="163"/>
        <v>publishing</v>
      </c>
      <c r="R1494" t="str">
        <f t="shared" si="164"/>
        <v>fiction</v>
      </c>
      <c r="S1494" s="9">
        <f t="shared" si="165"/>
        <v>40712.8847916667</v>
      </c>
      <c r="T1494" s="9">
        <f t="shared" si="166"/>
        <v>40682.8847916667</v>
      </c>
      <c r="U1494" s="8">
        <f t="shared" si="167"/>
        <v>30</v>
      </c>
    </row>
    <row r="1495" spans="1:21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62"/>
        <v>0</v>
      </c>
      <c r="P1495">
        <f t="shared" si="161"/>
        <v>0</v>
      </c>
      <c r="Q1495" t="str">
        <f t="shared" si="163"/>
        <v>publishing</v>
      </c>
      <c r="R1495" t="str">
        <f t="shared" si="164"/>
        <v>fiction</v>
      </c>
      <c r="S1495" s="9">
        <f t="shared" si="165"/>
        <v>41441.866608796299</v>
      </c>
      <c r="T1495" s="9">
        <f t="shared" si="166"/>
        <v>41411.866608796299</v>
      </c>
      <c r="U1495" s="8">
        <f t="shared" si="167"/>
        <v>30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62"/>
        <v>8.9</v>
      </c>
      <c r="P1496">
        <f t="shared" si="161"/>
        <v>40.454545454545453</v>
      </c>
      <c r="Q1496" t="str">
        <f t="shared" si="163"/>
        <v>publishing</v>
      </c>
      <c r="R1496" t="str">
        <f t="shared" si="164"/>
        <v>fiction</v>
      </c>
      <c r="S1496" s="9">
        <f t="shared" si="165"/>
        <v>42097.651388888902</v>
      </c>
      <c r="T1496" s="9">
        <f t="shared" si="166"/>
        <v>42067.722372685203</v>
      </c>
      <c r="U1496" s="8">
        <f t="shared" si="167"/>
        <v>29.929016203699575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62"/>
        <v>0</v>
      </c>
      <c r="P1497">
        <f t="shared" si="161"/>
        <v>0</v>
      </c>
      <c r="Q1497" t="str">
        <f t="shared" si="163"/>
        <v>publishing</v>
      </c>
      <c r="R1497" t="str">
        <f t="shared" si="164"/>
        <v>fiction</v>
      </c>
      <c r="S1497" s="9">
        <f t="shared" si="165"/>
        <v>40782.789710648103</v>
      </c>
      <c r="T1497" s="9">
        <f t="shared" si="166"/>
        <v>40752.789710648103</v>
      </c>
      <c r="U1497" s="8">
        <f t="shared" si="167"/>
        <v>30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62"/>
        <v>0</v>
      </c>
      <c r="P1498">
        <f t="shared" si="161"/>
        <v>0</v>
      </c>
      <c r="Q1498" t="str">
        <f t="shared" si="163"/>
        <v>publishing</v>
      </c>
      <c r="R1498" t="str">
        <f t="shared" si="164"/>
        <v>fiction</v>
      </c>
      <c r="S1498" s="9">
        <f t="shared" si="165"/>
        <v>41898.475219907399</v>
      </c>
      <c r="T1498" s="9">
        <f t="shared" si="166"/>
        <v>41838.475219907399</v>
      </c>
      <c r="U1498" s="8">
        <f t="shared" si="167"/>
        <v>60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62"/>
        <v>6.6666666666666671E-3</v>
      </c>
      <c r="P1499">
        <f t="shared" si="161"/>
        <v>1</v>
      </c>
      <c r="Q1499" t="str">
        <f t="shared" si="163"/>
        <v>publishing</v>
      </c>
      <c r="R1499" t="str">
        <f t="shared" si="164"/>
        <v>fiction</v>
      </c>
      <c r="S1499" s="9">
        <f t="shared" si="165"/>
        <v>41486.8215277778</v>
      </c>
      <c r="T1499" s="9">
        <f t="shared" si="166"/>
        <v>41444.642615740697</v>
      </c>
      <c r="U1499" s="8">
        <f t="shared" si="167"/>
        <v>42.178912037103146</v>
      </c>
    </row>
    <row r="1500" spans="1:21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62"/>
        <v>1.9</v>
      </c>
      <c r="P1500">
        <f t="shared" si="161"/>
        <v>19</v>
      </c>
      <c r="Q1500" t="str">
        <f t="shared" si="163"/>
        <v>publishing</v>
      </c>
      <c r="R1500" t="str">
        <f t="shared" si="164"/>
        <v>fiction</v>
      </c>
      <c r="S1500" s="9">
        <f t="shared" si="165"/>
        <v>41885.983541666697</v>
      </c>
      <c r="T1500" s="9">
        <f t="shared" si="166"/>
        <v>41840.983541666697</v>
      </c>
      <c r="U1500" s="8">
        <f t="shared" si="167"/>
        <v>45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62"/>
        <v>0.25</v>
      </c>
      <c r="P1501">
        <f t="shared" si="161"/>
        <v>5</v>
      </c>
      <c r="Q1501" t="str">
        <f t="shared" si="163"/>
        <v>publishing</v>
      </c>
      <c r="R1501" t="str">
        <f t="shared" si="164"/>
        <v>fiction</v>
      </c>
      <c r="S1501" s="9">
        <f t="shared" si="165"/>
        <v>42587.007326388899</v>
      </c>
      <c r="T1501" s="9">
        <f t="shared" si="166"/>
        <v>42527.007326388899</v>
      </c>
      <c r="U1501" s="8">
        <f t="shared" si="167"/>
        <v>60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62"/>
        <v>25.035714285714285</v>
      </c>
      <c r="P1502">
        <f t="shared" si="161"/>
        <v>46.733333333333334</v>
      </c>
      <c r="Q1502" t="str">
        <f t="shared" si="163"/>
        <v>publishing</v>
      </c>
      <c r="R1502" t="str">
        <f t="shared" si="164"/>
        <v>fiction</v>
      </c>
      <c r="S1502" s="9">
        <f t="shared" si="165"/>
        <v>41395.904594907399</v>
      </c>
      <c r="T1502" s="9">
        <f t="shared" si="166"/>
        <v>41365.904594907399</v>
      </c>
      <c r="U1502" s="8">
        <f t="shared" si="167"/>
        <v>30</v>
      </c>
    </row>
    <row r="1503" spans="1:21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62"/>
        <v>166.33076923076925</v>
      </c>
      <c r="P1503">
        <f t="shared" si="161"/>
        <v>97.731073446327684</v>
      </c>
      <c r="Q1503" t="str">
        <f t="shared" si="163"/>
        <v>photography</v>
      </c>
      <c r="R1503" t="str">
        <f t="shared" si="164"/>
        <v>photobooks</v>
      </c>
      <c r="S1503" s="9">
        <f t="shared" si="165"/>
        <v>42193.583599537</v>
      </c>
      <c r="T1503" s="9">
        <f t="shared" si="166"/>
        <v>42163.583599537</v>
      </c>
      <c r="U1503" s="8">
        <f t="shared" si="167"/>
        <v>30</v>
      </c>
    </row>
    <row r="1504" spans="1:21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62"/>
        <v>101.44545454545455</v>
      </c>
      <c r="P1504">
        <f t="shared" si="161"/>
        <v>67.835866261398181</v>
      </c>
      <c r="Q1504" t="str">
        <f t="shared" si="163"/>
        <v>photography</v>
      </c>
      <c r="R1504" t="str">
        <f t="shared" si="164"/>
        <v>photobooks</v>
      </c>
      <c r="S1504" s="9">
        <f t="shared" si="165"/>
        <v>42454.916666666701</v>
      </c>
      <c r="T1504" s="9">
        <f t="shared" si="166"/>
        <v>42426.542592592603</v>
      </c>
      <c r="U1504" s="8">
        <f t="shared" si="167"/>
        <v>28.374074074097734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62"/>
        <v>107.89146666666667</v>
      </c>
      <c r="P1505">
        <f t="shared" si="161"/>
        <v>56.98492957746479</v>
      </c>
      <c r="Q1505" t="str">
        <f t="shared" si="163"/>
        <v>photography</v>
      </c>
      <c r="R1505" t="str">
        <f t="shared" si="164"/>
        <v>photobooks</v>
      </c>
      <c r="S1505" s="9">
        <f t="shared" si="165"/>
        <v>42666.347233796303</v>
      </c>
      <c r="T1505" s="9">
        <f t="shared" si="166"/>
        <v>42606.347233796303</v>
      </c>
      <c r="U1505" s="8">
        <f t="shared" si="167"/>
        <v>60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62"/>
        <v>277.93846153846158</v>
      </c>
      <c r="P1506">
        <f t="shared" ref="P1506:P1569" si="168">IF(L1506=0, 0,E1506/L1506)</f>
        <v>67.159851301115239</v>
      </c>
      <c r="Q1506" t="str">
        <f t="shared" si="163"/>
        <v>photography</v>
      </c>
      <c r="R1506" t="str">
        <f t="shared" si="164"/>
        <v>photobooks</v>
      </c>
      <c r="S1506" s="9">
        <f t="shared" si="165"/>
        <v>41800.356249999997</v>
      </c>
      <c r="T1506" s="9">
        <f t="shared" si="166"/>
        <v>41772.657685185201</v>
      </c>
      <c r="U1506" s="8">
        <f t="shared" si="167"/>
        <v>27.698564814796555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62"/>
        <v>103.58125</v>
      </c>
      <c r="P1507">
        <f t="shared" si="168"/>
        <v>48.037681159420288</v>
      </c>
      <c r="Q1507" t="str">
        <f t="shared" si="163"/>
        <v>photography</v>
      </c>
      <c r="R1507" t="str">
        <f t="shared" si="164"/>
        <v>photobooks</v>
      </c>
      <c r="S1507" s="9">
        <f t="shared" si="165"/>
        <v>42451.834027777797</v>
      </c>
      <c r="T1507" s="9">
        <f t="shared" si="166"/>
        <v>42414.443321759303</v>
      </c>
      <c r="U1507" s="8">
        <f t="shared" si="167"/>
        <v>37.390706018493802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62"/>
        <v>111.4</v>
      </c>
      <c r="P1508">
        <f t="shared" si="168"/>
        <v>38.860465116279073</v>
      </c>
      <c r="Q1508" t="str">
        <f t="shared" si="163"/>
        <v>photography</v>
      </c>
      <c r="R1508" t="str">
        <f t="shared" si="164"/>
        <v>photobooks</v>
      </c>
      <c r="S1508" s="9">
        <f t="shared" si="165"/>
        <v>41844.785925925898</v>
      </c>
      <c r="T1508" s="9">
        <f t="shared" si="166"/>
        <v>41814.785925925898</v>
      </c>
      <c r="U1508" s="8">
        <f t="shared" si="167"/>
        <v>30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62"/>
        <v>215</v>
      </c>
      <c r="P1509">
        <f t="shared" si="168"/>
        <v>78.181818181818187</v>
      </c>
      <c r="Q1509" t="str">
        <f t="shared" si="163"/>
        <v>photography</v>
      </c>
      <c r="R1509" t="str">
        <f t="shared" si="164"/>
        <v>photobooks</v>
      </c>
      <c r="S1509" s="9">
        <f t="shared" si="165"/>
        <v>40313.340277777803</v>
      </c>
      <c r="T1509" s="9">
        <f t="shared" si="166"/>
        <v>40254.450335648202</v>
      </c>
      <c r="U1509" s="8">
        <f t="shared" si="167"/>
        <v>58.889942129600968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62"/>
        <v>110.76216216216217</v>
      </c>
      <c r="P1510">
        <f t="shared" si="168"/>
        <v>97.113744075829388</v>
      </c>
      <c r="Q1510" t="str">
        <f t="shared" si="163"/>
        <v>photography</v>
      </c>
      <c r="R1510" t="str">
        <f t="shared" si="164"/>
        <v>photobooks</v>
      </c>
      <c r="S1510" s="9">
        <f t="shared" si="165"/>
        <v>41817.614363425899</v>
      </c>
      <c r="T1510" s="9">
        <f t="shared" si="166"/>
        <v>41786.614363425899</v>
      </c>
      <c r="U1510" s="8">
        <f t="shared" si="167"/>
        <v>31</v>
      </c>
    </row>
    <row r="1511" spans="1:21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62"/>
        <v>123.64125714285714</v>
      </c>
      <c r="P1511">
        <f t="shared" si="168"/>
        <v>110.39397959183674</v>
      </c>
      <c r="Q1511" t="str">
        <f t="shared" si="163"/>
        <v>photography</v>
      </c>
      <c r="R1511" t="str">
        <f t="shared" si="164"/>
        <v>photobooks</v>
      </c>
      <c r="S1511" s="9">
        <f t="shared" si="165"/>
        <v>42780.957638888904</v>
      </c>
      <c r="T1511" s="9">
        <f t="shared" si="166"/>
        <v>42751.533391203702</v>
      </c>
      <c r="U1511" s="8">
        <f t="shared" si="167"/>
        <v>29.424247685201408</v>
      </c>
    </row>
    <row r="1512" spans="1:21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62"/>
        <v>101.03500000000001</v>
      </c>
      <c r="P1512">
        <f t="shared" si="168"/>
        <v>39.91506172839506</v>
      </c>
      <c r="Q1512" t="str">
        <f t="shared" si="163"/>
        <v>photography</v>
      </c>
      <c r="R1512" t="str">
        <f t="shared" si="164"/>
        <v>photobooks</v>
      </c>
      <c r="S1512" s="9">
        <f t="shared" si="165"/>
        <v>41839.385162036997</v>
      </c>
      <c r="T1512" s="9">
        <f t="shared" si="166"/>
        <v>41809.385162036997</v>
      </c>
      <c r="U1512" s="8">
        <f t="shared" si="167"/>
        <v>30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62"/>
        <v>111.79285714285714</v>
      </c>
      <c r="P1513">
        <f t="shared" si="168"/>
        <v>75.975728155339809</v>
      </c>
      <c r="Q1513" t="str">
        <f t="shared" si="163"/>
        <v>photography</v>
      </c>
      <c r="R1513" t="str">
        <f t="shared" si="164"/>
        <v>photobooks</v>
      </c>
      <c r="S1513" s="9">
        <f t="shared" si="165"/>
        <v>42326.6250462963</v>
      </c>
      <c r="T1513" s="9">
        <f t="shared" si="166"/>
        <v>42296.583379629599</v>
      </c>
      <c r="U1513" s="8">
        <f t="shared" si="167"/>
        <v>30.041666666700621</v>
      </c>
    </row>
    <row r="1514" spans="1:21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62"/>
        <v>558.7714285714286</v>
      </c>
      <c r="P1514">
        <f t="shared" si="168"/>
        <v>58.379104477611939</v>
      </c>
      <c r="Q1514" t="str">
        <f t="shared" si="163"/>
        <v>photography</v>
      </c>
      <c r="R1514" t="str">
        <f t="shared" si="164"/>
        <v>photobooks</v>
      </c>
      <c r="S1514" s="9">
        <f t="shared" si="165"/>
        <v>42771.684479166703</v>
      </c>
      <c r="T1514" s="9">
        <f t="shared" si="166"/>
        <v>42741.684479166703</v>
      </c>
      <c r="U1514" s="8">
        <f t="shared" si="167"/>
        <v>30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62"/>
        <v>150.01875000000001</v>
      </c>
      <c r="P1515">
        <f t="shared" si="168"/>
        <v>55.82093023255814</v>
      </c>
      <c r="Q1515" t="str">
        <f t="shared" si="163"/>
        <v>photography</v>
      </c>
      <c r="R1515" t="str">
        <f t="shared" si="164"/>
        <v>photobooks</v>
      </c>
      <c r="S1515" s="9">
        <f t="shared" si="165"/>
        <v>41836.637337963002</v>
      </c>
      <c r="T1515" s="9">
        <f t="shared" si="166"/>
        <v>41806.637337963002</v>
      </c>
      <c r="U1515" s="8">
        <f t="shared" si="167"/>
        <v>30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62"/>
        <v>106.476</v>
      </c>
      <c r="P1516">
        <f t="shared" si="168"/>
        <v>151.24431818181819</v>
      </c>
      <c r="Q1516" t="str">
        <f t="shared" si="163"/>
        <v>photography</v>
      </c>
      <c r="R1516" t="str">
        <f t="shared" si="164"/>
        <v>photobooks</v>
      </c>
      <c r="S1516" s="9">
        <f t="shared" si="165"/>
        <v>42274.597685185203</v>
      </c>
      <c r="T1516" s="9">
        <f t="shared" si="166"/>
        <v>42234.597685185203</v>
      </c>
      <c r="U1516" s="8">
        <f t="shared" si="167"/>
        <v>40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62"/>
        <v>157.18899999999999</v>
      </c>
      <c r="P1517">
        <f t="shared" si="168"/>
        <v>849.67027027027029</v>
      </c>
      <c r="Q1517" t="str">
        <f t="shared" si="163"/>
        <v>photography</v>
      </c>
      <c r="R1517" t="str">
        <f t="shared" si="164"/>
        <v>photobooks</v>
      </c>
      <c r="S1517" s="9">
        <f t="shared" si="165"/>
        <v>42445.211770833303</v>
      </c>
      <c r="T1517" s="9">
        <f t="shared" si="166"/>
        <v>42415.253437500003</v>
      </c>
      <c r="U1517" s="8">
        <f t="shared" si="167"/>
        <v>29.958333333299379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62"/>
        <v>108.65882352941176</v>
      </c>
      <c r="P1518">
        <f t="shared" si="168"/>
        <v>159.24137931034483</v>
      </c>
      <c r="Q1518" t="str">
        <f t="shared" si="163"/>
        <v>photography</v>
      </c>
      <c r="R1518" t="str">
        <f t="shared" si="164"/>
        <v>photobooks</v>
      </c>
      <c r="S1518" s="9">
        <f t="shared" si="165"/>
        <v>42649.583333333299</v>
      </c>
      <c r="T1518" s="9">
        <f t="shared" si="166"/>
        <v>42619.466342592597</v>
      </c>
      <c r="U1518" s="8">
        <f t="shared" si="167"/>
        <v>30.116990740702022</v>
      </c>
    </row>
    <row r="1519" spans="1:21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62"/>
        <v>161.97999999999999</v>
      </c>
      <c r="P1519">
        <f t="shared" si="168"/>
        <v>39.507317073170732</v>
      </c>
      <c r="Q1519" t="str">
        <f t="shared" si="163"/>
        <v>photography</v>
      </c>
      <c r="R1519" t="str">
        <f t="shared" si="164"/>
        <v>photobooks</v>
      </c>
      <c r="S1519" s="9">
        <f t="shared" si="165"/>
        <v>41979.25</v>
      </c>
      <c r="T1519" s="9">
        <f t="shared" si="166"/>
        <v>41948.566585648201</v>
      </c>
      <c r="U1519" s="8">
        <f t="shared" si="167"/>
        <v>30.683414351799001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62"/>
        <v>205.36666666666665</v>
      </c>
      <c r="P1520">
        <f t="shared" si="168"/>
        <v>130.52966101694915</v>
      </c>
      <c r="Q1520" t="str">
        <f t="shared" si="163"/>
        <v>photography</v>
      </c>
      <c r="R1520" t="str">
        <f t="shared" si="164"/>
        <v>photobooks</v>
      </c>
      <c r="S1520" s="9">
        <f t="shared" si="165"/>
        <v>41790.8200462963</v>
      </c>
      <c r="T1520" s="9">
        <f t="shared" si="166"/>
        <v>41760.8200462963</v>
      </c>
      <c r="U1520" s="8">
        <f t="shared" si="167"/>
        <v>30</v>
      </c>
    </row>
    <row r="1521" spans="1:21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62"/>
        <v>103.36388888888889</v>
      </c>
      <c r="P1521">
        <f t="shared" si="168"/>
        <v>64.156896551724131</v>
      </c>
      <c r="Q1521" t="str">
        <f t="shared" si="163"/>
        <v>photography</v>
      </c>
      <c r="R1521" t="str">
        <f t="shared" si="164"/>
        <v>photobooks</v>
      </c>
      <c r="S1521" s="9">
        <f t="shared" si="165"/>
        <v>41810.915972222203</v>
      </c>
      <c r="T1521" s="9">
        <f t="shared" si="166"/>
        <v>41782.741701388899</v>
      </c>
      <c r="U1521" s="8">
        <f t="shared" si="167"/>
        <v>28.174270833304035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62"/>
        <v>103.47222222222223</v>
      </c>
      <c r="P1522">
        <f t="shared" si="168"/>
        <v>111.52694610778443</v>
      </c>
      <c r="Q1522" t="str">
        <f t="shared" si="163"/>
        <v>photography</v>
      </c>
      <c r="R1522" t="str">
        <f t="shared" si="164"/>
        <v>photobooks</v>
      </c>
      <c r="S1522" s="9">
        <f t="shared" si="165"/>
        <v>41992.166666666701</v>
      </c>
      <c r="T1522" s="9">
        <f t="shared" si="166"/>
        <v>41955.857789351903</v>
      </c>
      <c r="U1522" s="8">
        <f t="shared" si="167"/>
        <v>36.308877314797428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62"/>
        <v>106.81333333333333</v>
      </c>
      <c r="P1523">
        <f t="shared" si="168"/>
        <v>170.44680851063831</v>
      </c>
      <c r="Q1523" t="str">
        <f t="shared" si="163"/>
        <v>photography</v>
      </c>
      <c r="R1523" t="str">
        <f t="shared" si="164"/>
        <v>photobooks</v>
      </c>
      <c r="S1523" s="9">
        <f t="shared" si="165"/>
        <v>42528.167719907397</v>
      </c>
      <c r="T1523" s="9">
        <f t="shared" si="166"/>
        <v>42493.167719907397</v>
      </c>
      <c r="U1523" s="8">
        <f t="shared" si="167"/>
        <v>35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62"/>
        <v>138.96574712643678</v>
      </c>
      <c r="P1524">
        <f t="shared" si="168"/>
        <v>133.7391592920354</v>
      </c>
      <c r="Q1524" t="str">
        <f t="shared" si="163"/>
        <v>photography</v>
      </c>
      <c r="R1524" t="str">
        <f t="shared" si="164"/>
        <v>photobooks</v>
      </c>
      <c r="S1524" s="9">
        <f t="shared" si="165"/>
        <v>41929.830312500002</v>
      </c>
      <c r="T1524" s="9">
        <f t="shared" si="166"/>
        <v>41899.830312500002</v>
      </c>
      <c r="U1524" s="8">
        <f t="shared" si="167"/>
        <v>30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62"/>
        <v>124.84324324324325</v>
      </c>
      <c r="P1525">
        <f t="shared" si="168"/>
        <v>95.834024896265561</v>
      </c>
      <c r="Q1525" t="str">
        <f t="shared" si="163"/>
        <v>photography</v>
      </c>
      <c r="R1525" t="str">
        <f t="shared" si="164"/>
        <v>photobooks</v>
      </c>
      <c r="S1525" s="9">
        <f t="shared" si="165"/>
        <v>41996</v>
      </c>
      <c r="T1525" s="9">
        <f t="shared" si="166"/>
        <v>41964.751342592601</v>
      </c>
      <c r="U1525" s="8">
        <f t="shared" si="167"/>
        <v>31.248657407399151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62"/>
        <v>206.99999999999997</v>
      </c>
      <c r="P1526">
        <f t="shared" si="168"/>
        <v>221.78571428571428</v>
      </c>
      <c r="Q1526" t="str">
        <f t="shared" si="163"/>
        <v>photography</v>
      </c>
      <c r="R1526" t="str">
        <f t="shared" si="164"/>
        <v>photobooks</v>
      </c>
      <c r="S1526" s="9">
        <f t="shared" si="165"/>
        <v>42786.501041666699</v>
      </c>
      <c r="T1526" s="9">
        <f t="shared" si="166"/>
        <v>42756.501041666699</v>
      </c>
      <c r="U1526" s="8">
        <f t="shared" si="167"/>
        <v>30</v>
      </c>
    </row>
    <row r="1527" spans="1:21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62"/>
        <v>174.00576923076923</v>
      </c>
      <c r="P1527">
        <f t="shared" si="168"/>
        <v>32.315357142857138</v>
      </c>
      <c r="Q1527" t="str">
        <f t="shared" si="163"/>
        <v>photography</v>
      </c>
      <c r="R1527" t="str">
        <f t="shared" si="164"/>
        <v>photobooks</v>
      </c>
      <c r="S1527" s="9">
        <f t="shared" si="165"/>
        <v>42600.7029861111</v>
      </c>
      <c r="T1527" s="9">
        <f t="shared" si="166"/>
        <v>42570.7029861111</v>
      </c>
      <c r="U1527" s="8">
        <f t="shared" si="167"/>
        <v>30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62"/>
        <v>120.32608695652173</v>
      </c>
      <c r="P1528">
        <f t="shared" si="168"/>
        <v>98.839285714285708</v>
      </c>
      <c r="Q1528" t="str">
        <f t="shared" si="163"/>
        <v>photography</v>
      </c>
      <c r="R1528" t="str">
        <f t="shared" si="164"/>
        <v>photobooks</v>
      </c>
      <c r="S1528" s="9">
        <f t="shared" si="165"/>
        <v>42388.276006944398</v>
      </c>
      <c r="T1528" s="9">
        <f t="shared" si="166"/>
        <v>42339.276006944398</v>
      </c>
      <c r="U1528" s="8">
        <f t="shared" si="167"/>
        <v>49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62"/>
        <v>110.44428571428573</v>
      </c>
      <c r="P1529">
        <f t="shared" si="168"/>
        <v>55.222142857142863</v>
      </c>
      <c r="Q1529" t="str">
        <f t="shared" si="163"/>
        <v>photography</v>
      </c>
      <c r="R1529" t="str">
        <f t="shared" si="164"/>
        <v>photobooks</v>
      </c>
      <c r="S1529" s="9">
        <f t="shared" si="165"/>
        <v>42808.558865740699</v>
      </c>
      <c r="T1529" s="9">
        <f t="shared" si="166"/>
        <v>42780.600532407399</v>
      </c>
      <c r="U1529" s="8">
        <f t="shared" si="167"/>
        <v>27.958333333299379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62"/>
        <v>281.56666666666666</v>
      </c>
      <c r="P1530">
        <f t="shared" si="168"/>
        <v>52.793750000000003</v>
      </c>
      <c r="Q1530" t="str">
        <f t="shared" si="163"/>
        <v>photography</v>
      </c>
      <c r="R1530" t="str">
        <f t="shared" si="164"/>
        <v>photobooks</v>
      </c>
      <c r="S1530" s="9">
        <f t="shared" si="165"/>
        <v>42767</v>
      </c>
      <c r="T1530" s="9">
        <f t="shared" si="166"/>
        <v>42736.7328935185</v>
      </c>
      <c r="U1530" s="8">
        <f t="shared" si="167"/>
        <v>30.267106481500377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62"/>
        <v>100.67894736842105</v>
      </c>
      <c r="P1531">
        <f t="shared" si="168"/>
        <v>135.66666666666666</v>
      </c>
      <c r="Q1531" t="str">
        <f t="shared" si="163"/>
        <v>photography</v>
      </c>
      <c r="R1531" t="str">
        <f t="shared" si="164"/>
        <v>photobooks</v>
      </c>
      <c r="S1531" s="9">
        <f t="shared" si="165"/>
        <v>42082.587037037003</v>
      </c>
      <c r="T1531" s="9">
        <f t="shared" si="166"/>
        <v>42052.628703703696</v>
      </c>
      <c r="U1531" s="8">
        <f t="shared" si="167"/>
        <v>29.958333333306655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62"/>
        <v>134.82571428571427</v>
      </c>
      <c r="P1532">
        <f t="shared" si="168"/>
        <v>53.991990846681922</v>
      </c>
      <c r="Q1532" t="str">
        <f t="shared" si="163"/>
        <v>photography</v>
      </c>
      <c r="R1532" t="str">
        <f t="shared" si="164"/>
        <v>photobooks</v>
      </c>
      <c r="S1532" s="9">
        <f t="shared" si="165"/>
        <v>42300.767303240696</v>
      </c>
      <c r="T1532" s="9">
        <f t="shared" si="166"/>
        <v>42275.767303240696</v>
      </c>
      <c r="U1532" s="8">
        <f t="shared" si="167"/>
        <v>25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62"/>
        <v>175.95744680851064</v>
      </c>
      <c r="P1533">
        <f t="shared" si="168"/>
        <v>56.643835616438359</v>
      </c>
      <c r="Q1533" t="str">
        <f t="shared" si="163"/>
        <v>photography</v>
      </c>
      <c r="R1533" t="str">
        <f t="shared" si="164"/>
        <v>photobooks</v>
      </c>
      <c r="S1533" s="9">
        <f t="shared" si="165"/>
        <v>41974.125</v>
      </c>
      <c r="T1533" s="9">
        <f t="shared" si="166"/>
        <v>41941.802384259303</v>
      </c>
      <c r="U1533" s="8">
        <f t="shared" si="167"/>
        <v>32.322615740697074</v>
      </c>
    </row>
    <row r="1534" spans="1:21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62"/>
        <v>484.02000000000004</v>
      </c>
      <c r="P1534">
        <f t="shared" si="168"/>
        <v>82.316326530612244</v>
      </c>
      <c r="Q1534" t="str">
        <f t="shared" si="163"/>
        <v>photography</v>
      </c>
      <c r="R1534" t="str">
        <f t="shared" si="164"/>
        <v>photobooks</v>
      </c>
      <c r="S1534" s="9">
        <f t="shared" si="165"/>
        <v>42415.625</v>
      </c>
      <c r="T1534" s="9">
        <f t="shared" si="166"/>
        <v>42391.475289351903</v>
      </c>
      <c r="U1534" s="8">
        <f t="shared" si="167"/>
        <v>24.149710648096516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62"/>
        <v>145.14000000000001</v>
      </c>
      <c r="P1535">
        <f t="shared" si="168"/>
        <v>88.26081081081081</v>
      </c>
      <c r="Q1535" t="str">
        <f t="shared" si="163"/>
        <v>photography</v>
      </c>
      <c r="R1535" t="str">
        <f t="shared" si="164"/>
        <v>photobooks</v>
      </c>
      <c r="S1535" s="9">
        <f t="shared" si="165"/>
        <v>42492.165972222203</v>
      </c>
      <c r="T1535" s="9">
        <f t="shared" si="166"/>
        <v>42443.002048611103</v>
      </c>
      <c r="U1535" s="8">
        <f t="shared" si="167"/>
        <v>49.163923611100472</v>
      </c>
    </row>
    <row r="1536" spans="1:21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62"/>
        <v>417.73333333333335</v>
      </c>
      <c r="P1536">
        <f t="shared" si="168"/>
        <v>84.905149051490511</v>
      </c>
      <c r="Q1536" t="str">
        <f t="shared" si="163"/>
        <v>photography</v>
      </c>
      <c r="R1536" t="str">
        <f t="shared" si="164"/>
        <v>photobooks</v>
      </c>
      <c r="S1536" s="9">
        <f t="shared" si="165"/>
        <v>42251.674328703702</v>
      </c>
      <c r="T1536" s="9">
        <f t="shared" si="166"/>
        <v>42221.674328703702</v>
      </c>
      <c r="U1536" s="8">
        <f t="shared" si="167"/>
        <v>30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62"/>
        <v>132.42499999999998</v>
      </c>
      <c r="P1537">
        <f t="shared" si="168"/>
        <v>48.154545454545456</v>
      </c>
      <c r="Q1537" t="str">
        <f t="shared" si="163"/>
        <v>photography</v>
      </c>
      <c r="R1537" t="str">
        <f t="shared" si="164"/>
        <v>photobooks</v>
      </c>
      <c r="S1537" s="9">
        <f t="shared" si="165"/>
        <v>42513.916666666701</v>
      </c>
      <c r="T1537" s="9">
        <f t="shared" si="166"/>
        <v>42484.829062500001</v>
      </c>
      <c r="U1537" s="8">
        <f t="shared" si="167"/>
        <v>29.087604166699748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62"/>
        <v>250.30841666666666</v>
      </c>
      <c r="P1538">
        <f t="shared" si="168"/>
        <v>66.015406593406595</v>
      </c>
      <c r="Q1538" t="str">
        <f t="shared" si="163"/>
        <v>photography</v>
      </c>
      <c r="R1538" t="str">
        <f t="shared" si="164"/>
        <v>photobooks</v>
      </c>
      <c r="S1538" s="9">
        <f t="shared" si="165"/>
        <v>42243.802199074104</v>
      </c>
      <c r="T1538" s="9">
        <f t="shared" si="166"/>
        <v>42213.802199074104</v>
      </c>
      <c r="U1538" s="8">
        <f t="shared" si="167"/>
        <v>30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69">E1539/D1539*100</f>
        <v>179.9</v>
      </c>
      <c r="P1539">
        <f t="shared" si="168"/>
        <v>96.375</v>
      </c>
      <c r="Q1539" t="str">
        <f t="shared" ref="Q1539:Q1602" si="170">LEFT(N1539,_xlfn.NUMBERVALUE(FIND("/",N1539)-1))</f>
        <v>photography</v>
      </c>
      <c r="R1539" t="str">
        <f t="shared" ref="R1539:R1602" si="171">RIGHT(N1539,LEN(N1539)-LEN(Q1539)-1)</f>
        <v>photobooks</v>
      </c>
      <c r="S1539" s="9">
        <f t="shared" ref="S1539:S1602" si="172">_xlfn.NUMBERVALUE((((I1539/60)/60)/24)+DATE(1970,1,1))</f>
        <v>42588.75</v>
      </c>
      <c r="T1539" s="9">
        <f t="shared" ref="T1539:T1602" si="173">_xlfn.NUMBERVALUE((((J1539/60)/60)/24)+DATE(1970,1,1))</f>
        <v>42552.315127314803</v>
      </c>
      <c r="U1539" s="8">
        <f t="shared" ref="U1539:U1602" si="174">S1539-T1539</f>
        <v>36.434872685196751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69"/>
        <v>102.62857142857142</v>
      </c>
      <c r="P1540">
        <f t="shared" si="168"/>
        <v>156.17391304347825</v>
      </c>
      <c r="Q1540" t="str">
        <f t="shared" si="170"/>
        <v>photography</v>
      </c>
      <c r="R1540" t="str">
        <f t="shared" si="171"/>
        <v>photobooks</v>
      </c>
      <c r="S1540" s="9">
        <f t="shared" si="172"/>
        <v>42026.7820601852</v>
      </c>
      <c r="T1540" s="9">
        <f t="shared" si="173"/>
        <v>41981.7820601852</v>
      </c>
      <c r="U1540" s="8">
        <f t="shared" si="174"/>
        <v>45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69"/>
        <v>135.98609999999999</v>
      </c>
      <c r="P1541">
        <f t="shared" si="168"/>
        <v>95.764859154929582</v>
      </c>
      <c r="Q1541" t="str">
        <f t="shared" si="170"/>
        <v>photography</v>
      </c>
      <c r="R1541" t="str">
        <f t="shared" si="171"/>
        <v>photobooks</v>
      </c>
      <c r="S1541" s="9">
        <f t="shared" si="172"/>
        <v>42738.919201388897</v>
      </c>
      <c r="T1541" s="9">
        <f t="shared" si="173"/>
        <v>42705.919201388897</v>
      </c>
      <c r="U1541" s="8">
        <f t="shared" si="174"/>
        <v>33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69"/>
        <v>117.86666666666667</v>
      </c>
      <c r="P1542">
        <f t="shared" si="168"/>
        <v>180.40816326530611</v>
      </c>
      <c r="Q1542" t="str">
        <f t="shared" si="170"/>
        <v>photography</v>
      </c>
      <c r="R1542" t="str">
        <f t="shared" si="171"/>
        <v>photobooks</v>
      </c>
      <c r="S1542" s="9">
        <f t="shared" si="172"/>
        <v>41969.052083333299</v>
      </c>
      <c r="T1542" s="9">
        <f t="shared" si="173"/>
        <v>41939.007129629601</v>
      </c>
      <c r="U1542" s="8">
        <f t="shared" si="174"/>
        <v>30.044953703698411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69"/>
        <v>3.3333333333333333E-2</v>
      </c>
      <c r="P1543">
        <f t="shared" si="168"/>
        <v>3</v>
      </c>
      <c r="Q1543" t="str">
        <f t="shared" si="170"/>
        <v>photography</v>
      </c>
      <c r="R1543" t="str">
        <f t="shared" si="171"/>
        <v>nature</v>
      </c>
      <c r="S1543" s="9">
        <f t="shared" si="172"/>
        <v>42004.7122453704</v>
      </c>
      <c r="T1543" s="9">
        <f t="shared" si="173"/>
        <v>41974.7122453704</v>
      </c>
      <c r="U1543" s="8">
        <f t="shared" si="174"/>
        <v>30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69"/>
        <v>4</v>
      </c>
      <c r="P1544">
        <f t="shared" si="168"/>
        <v>20</v>
      </c>
      <c r="Q1544" t="str">
        <f t="shared" si="170"/>
        <v>photography</v>
      </c>
      <c r="R1544" t="str">
        <f t="shared" si="171"/>
        <v>nature</v>
      </c>
      <c r="S1544" s="9">
        <f t="shared" si="172"/>
        <v>42185.996527777803</v>
      </c>
      <c r="T1544" s="9">
        <f t="shared" si="173"/>
        <v>42170.996527777803</v>
      </c>
      <c r="U1544" s="8">
        <f t="shared" si="174"/>
        <v>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69"/>
        <v>0.44444444444444442</v>
      </c>
      <c r="P1545">
        <f t="shared" si="168"/>
        <v>10</v>
      </c>
      <c r="Q1545" t="str">
        <f t="shared" si="170"/>
        <v>photography</v>
      </c>
      <c r="R1545" t="str">
        <f t="shared" si="171"/>
        <v>nature</v>
      </c>
      <c r="S1545" s="9">
        <f t="shared" si="172"/>
        <v>41965.551319444399</v>
      </c>
      <c r="T1545" s="9">
        <f t="shared" si="173"/>
        <v>41935.509652777801</v>
      </c>
      <c r="U1545" s="8">
        <f t="shared" si="174"/>
        <v>30.041666666598758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69"/>
        <v>0</v>
      </c>
      <c r="P1546">
        <f t="shared" si="168"/>
        <v>0</v>
      </c>
      <c r="Q1546" t="str">
        <f t="shared" si="170"/>
        <v>photography</v>
      </c>
      <c r="R1546" t="str">
        <f t="shared" si="171"/>
        <v>nature</v>
      </c>
      <c r="S1546" s="9">
        <f t="shared" si="172"/>
        <v>42095.012499999997</v>
      </c>
      <c r="T1546" s="9">
        <f t="shared" si="173"/>
        <v>42053.051203703697</v>
      </c>
      <c r="U1546" s="8">
        <f t="shared" si="174"/>
        <v>41.961296296300134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69"/>
        <v>3.3333333333333333E-2</v>
      </c>
      <c r="P1547">
        <f t="shared" si="168"/>
        <v>1</v>
      </c>
      <c r="Q1547" t="str">
        <f t="shared" si="170"/>
        <v>photography</v>
      </c>
      <c r="R1547" t="str">
        <f t="shared" si="171"/>
        <v>nature</v>
      </c>
      <c r="S1547" s="9">
        <f t="shared" si="172"/>
        <v>42065.886111111096</v>
      </c>
      <c r="T1547" s="9">
        <f t="shared" si="173"/>
        <v>42031.884652777801</v>
      </c>
      <c r="U1547" s="8">
        <f t="shared" si="174"/>
        <v>34.001458333295886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69"/>
        <v>28.9</v>
      </c>
      <c r="P1548">
        <f t="shared" si="168"/>
        <v>26.272727272727273</v>
      </c>
      <c r="Q1548" t="str">
        <f t="shared" si="170"/>
        <v>photography</v>
      </c>
      <c r="R1548" t="str">
        <f t="shared" si="171"/>
        <v>nature</v>
      </c>
      <c r="S1548" s="9">
        <f t="shared" si="172"/>
        <v>41899.212951388901</v>
      </c>
      <c r="T1548" s="9">
        <f t="shared" si="173"/>
        <v>41839.212951388901</v>
      </c>
      <c r="U1548" s="8">
        <f t="shared" si="174"/>
        <v>60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69"/>
        <v>0</v>
      </c>
      <c r="P1549">
        <f t="shared" si="168"/>
        <v>0</v>
      </c>
      <c r="Q1549" t="str">
        <f t="shared" si="170"/>
        <v>photography</v>
      </c>
      <c r="R1549" t="str">
        <f t="shared" si="171"/>
        <v>nature</v>
      </c>
      <c r="S1549" s="9">
        <f t="shared" si="172"/>
        <v>42789.426874999997</v>
      </c>
      <c r="T1549" s="9">
        <f t="shared" si="173"/>
        <v>42782.426874999997</v>
      </c>
      <c r="U1549" s="8">
        <f t="shared" si="174"/>
        <v>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69"/>
        <v>8.5714285714285712</v>
      </c>
      <c r="P1550">
        <f t="shared" si="168"/>
        <v>60</v>
      </c>
      <c r="Q1550" t="str">
        <f t="shared" si="170"/>
        <v>photography</v>
      </c>
      <c r="R1550" t="str">
        <f t="shared" si="171"/>
        <v>nature</v>
      </c>
      <c r="S1550" s="9">
        <f t="shared" si="172"/>
        <v>42316.923842592601</v>
      </c>
      <c r="T1550" s="9">
        <f t="shared" si="173"/>
        <v>42286.882175925901</v>
      </c>
      <c r="U1550" s="8">
        <f t="shared" si="174"/>
        <v>30.041666666700621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69"/>
        <v>34</v>
      </c>
      <c r="P1551">
        <f t="shared" si="168"/>
        <v>28.333333333333332</v>
      </c>
      <c r="Q1551" t="str">
        <f t="shared" si="170"/>
        <v>photography</v>
      </c>
      <c r="R1551" t="str">
        <f t="shared" si="171"/>
        <v>nature</v>
      </c>
      <c r="S1551" s="9">
        <f t="shared" si="172"/>
        <v>42311.177766203698</v>
      </c>
      <c r="T1551" s="9">
        <f t="shared" si="173"/>
        <v>42281.136099536998</v>
      </c>
      <c r="U1551" s="8">
        <f t="shared" si="174"/>
        <v>30.041666666700621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69"/>
        <v>13.466666666666665</v>
      </c>
      <c r="P1552">
        <f t="shared" si="168"/>
        <v>14.428571428571429</v>
      </c>
      <c r="Q1552" t="str">
        <f t="shared" si="170"/>
        <v>photography</v>
      </c>
      <c r="R1552" t="str">
        <f t="shared" si="171"/>
        <v>nature</v>
      </c>
      <c r="S1552" s="9">
        <f t="shared" si="172"/>
        <v>42502.449467592603</v>
      </c>
      <c r="T1552" s="9">
        <f t="shared" si="173"/>
        <v>42472.449467592603</v>
      </c>
      <c r="U1552" s="8">
        <f t="shared" si="174"/>
        <v>30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69"/>
        <v>0</v>
      </c>
      <c r="P1553">
        <f t="shared" si="168"/>
        <v>0</v>
      </c>
      <c r="Q1553" t="str">
        <f t="shared" si="170"/>
        <v>photography</v>
      </c>
      <c r="R1553" t="str">
        <f t="shared" si="171"/>
        <v>nature</v>
      </c>
      <c r="S1553" s="9">
        <f t="shared" si="172"/>
        <v>42151.824525463002</v>
      </c>
      <c r="T1553" s="9">
        <f t="shared" si="173"/>
        <v>42121.824525463002</v>
      </c>
      <c r="U1553" s="8">
        <f t="shared" si="174"/>
        <v>30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69"/>
        <v>49.186046511627907</v>
      </c>
      <c r="P1554">
        <f t="shared" si="168"/>
        <v>132.1875</v>
      </c>
      <c r="Q1554" t="str">
        <f t="shared" si="170"/>
        <v>photography</v>
      </c>
      <c r="R1554" t="str">
        <f t="shared" si="171"/>
        <v>nature</v>
      </c>
      <c r="S1554" s="9">
        <f t="shared" si="172"/>
        <v>41913.165972222203</v>
      </c>
      <c r="T1554" s="9">
        <f t="shared" si="173"/>
        <v>41892.688750000001</v>
      </c>
      <c r="U1554" s="8">
        <f t="shared" si="174"/>
        <v>20.477222222201817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69"/>
        <v>0</v>
      </c>
      <c r="P1555">
        <f t="shared" si="168"/>
        <v>0</v>
      </c>
      <c r="Q1555" t="str">
        <f t="shared" si="170"/>
        <v>photography</v>
      </c>
      <c r="R1555" t="str">
        <f t="shared" si="171"/>
        <v>nature</v>
      </c>
      <c r="S1555" s="9">
        <f t="shared" si="172"/>
        <v>42249.282951388901</v>
      </c>
      <c r="T1555" s="9">
        <f t="shared" si="173"/>
        <v>42219.282951388901</v>
      </c>
      <c r="U1555" s="8">
        <f t="shared" si="174"/>
        <v>30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69"/>
        <v>0</v>
      </c>
      <c r="P1556">
        <f t="shared" si="168"/>
        <v>0</v>
      </c>
      <c r="Q1556" t="str">
        <f t="shared" si="170"/>
        <v>photography</v>
      </c>
      <c r="R1556" t="str">
        <f t="shared" si="171"/>
        <v>nature</v>
      </c>
      <c r="S1556" s="9">
        <f t="shared" si="172"/>
        <v>42218.252199074101</v>
      </c>
      <c r="T1556" s="9">
        <f t="shared" si="173"/>
        <v>42188.252199074101</v>
      </c>
      <c r="U1556" s="8">
        <f t="shared" si="174"/>
        <v>30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69"/>
        <v>0</v>
      </c>
      <c r="P1557">
        <f t="shared" si="168"/>
        <v>0</v>
      </c>
      <c r="Q1557" t="str">
        <f t="shared" si="170"/>
        <v>photography</v>
      </c>
      <c r="R1557" t="str">
        <f t="shared" si="171"/>
        <v>nature</v>
      </c>
      <c r="S1557" s="9">
        <f t="shared" si="172"/>
        <v>42264.708333333299</v>
      </c>
      <c r="T1557" s="9">
        <f t="shared" si="173"/>
        <v>42241.613796296202</v>
      </c>
      <c r="U1557" s="8">
        <f t="shared" si="174"/>
        <v>23.094537037097325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69"/>
        <v>45.133333333333333</v>
      </c>
      <c r="P1558">
        <f t="shared" si="168"/>
        <v>56.416666666666664</v>
      </c>
      <c r="Q1558" t="str">
        <f t="shared" si="170"/>
        <v>photography</v>
      </c>
      <c r="R1558" t="str">
        <f t="shared" si="171"/>
        <v>nature</v>
      </c>
      <c r="S1558" s="9">
        <f t="shared" si="172"/>
        <v>42555.153055555602</v>
      </c>
      <c r="T1558" s="9">
        <f t="shared" si="173"/>
        <v>42525.153055555602</v>
      </c>
      <c r="U1558" s="8">
        <f t="shared" si="174"/>
        <v>30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69"/>
        <v>4</v>
      </c>
      <c r="P1559">
        <f t="shared" si="168"/>
        <v>100</v>
      </c>
      <c r="Q1559" t="str">
        <f t="shared" si="170"/>
        <v>photography</v>
      </c>
      <c r="R1559" t="str">
        <f t="shared" si="171"/>
        <v>nature</v>
      </c>
      <c r="S1559" s="9">
        <f t="shared" si="172"/>
        <v>41902.653159722198</v>
      </c>
      <c r="T1559" s="9">
        <f t="shared" si="173"/>
        <v>41871.653159722198</v>
      </c>
      <c r="U1559" s="8">
        <f t="shared" si="174"/>
        <v>31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69"/>
        <v>4.666666666666667</v>
      </c>
      <c r="P1560">
        <f t="shared" si="168"/>
        <v>11.666666666666666</v>
      </c>
      <c r="Q1560" t="str">
        <f t="shared" si="170"/>
        <v>photography</v>
      </c>
      <c r="R1560" t="str">
        <f t="shared" si="171"/>
        <v>nature</v>
      </c>
      <c r="S1560" s="9">
        <f t="shared" si="172"/>
        <v>42244.508333333302</v>
      </c>
      <c r="T1560" s="9">
        <f t="shared" si="173"/>
        <v>42185.3976736111</v>
      </c>
      <c r="U1560" s="8">
        <f t="shared" si="174"/>
        <v>59.110659722202399</v>
      </c>
    </row>
    <row r="1561" spans="1:21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69"/>
        <v>0.33333333333333337</v>
      </c>
      <c r="P1561">
        <f t="shared" si="168"/>
        <v>50</v>
      </c>
      <c r="Q1561" t="str">
        <f t="shared" si="170"/>
        <v>photography</v>
      </c>
      <c r="R1561" t="str">
        <f t="shared" si="171"/>
        <v>nature</v>
      </c>
      <c r="S1561" s="9">
        <f t="shared" si="172"/>
        <v>42123.053229166602</v>
      </c>
      <c r="T1561" s="9">
        <f t="shared" si="173"/>
        <v>42108.053229166602</v>
      </c>
      <c r="U1561" s="8">
        <f t="shared" si="174"/>
        <v>15</v>
      </c>
    </row>
    <row r="1562" spans="1:21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69"/>
        <v>3.7600000000000002</v>
      </c>
      <c r="P1562">
        <f t="shared" si="168"/>
        <v>23.5</v>
      </c>
      <c r="Q1562" t="str">
        <f t="shared" si="170"/>
        <v>photography</v>
      </c>
      <c r="R1562" t="str">
        <f t="shared" si="171"/>
        <v>nature</v>
      </c>
      <c r="S1562" s="9">
        <f t="shared" si="172"/>
        <v>41956.062418981499</v>
      </c>
      <c r="T1562" s="9">
        <f t="shared" si="173"/>
        <v>41936.020752314798</v>
      </c>
      <c r="U1562" s="8">
        <f t="shared" si="174"/>
        <v>20.041666666700621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69"/>
        <v>0.67</v>
      </c>
      <c r="P1563">
        <f t="shared" si="168"/>
        <v>67</v>
      </c>
      <c r="Q1563" t="str">
        <f t="shared" si="170"/>
        <v>publishing</v>
      </c>
      <c r="R1563" t="str">
        <f t="shared" si="171"/>
        <v>art books</v>
      </c>
      <c r="S1563" s="9">
        <f t="shared" si="172"/>
        <v>41585.083368055602</v>
      </c>
      <c r="T1563" s="9">
        <f t="shared" si="173"/>
        <v>41555.041701388902</v>
      </c>
      <c r="U1563" s="8">
        <f t="shared" si="174"/>
        <v>30.041666666700621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69"/>
        <v>0</v>
      </c>
      <c r="P1564">
        <f t="shared" si="168"/>
        <v>0</v>
      </c>
      <c r="Q1564" t="str">
        <f t="shared" si="170"/>
        <v>publishing</v>
      </c>
      <c r="R1564" t="str">
        <f t="shared" si="171"/>
        <v>art books</v>
      </c>
      <c r="S1564" s="9">
        <f t="shared" si="172"/>
        <v>40149.034722222197</v>
      </c>
      <c r="T1564" s="9">
        <f t="shared" si="173"/>
        <v>40079.566157407397</v>
      </c>
      <c r="U1564" s="8">
        <f t="shared" si="174"/>
        <v>69.468564814800629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69"/>
        <v>1.4166666666666665</v>
      </c>
      <c r="P1565">
        <f t="shared" si="168"/>
        <v>42.5</v>
      </c>
      <c r="Q1565" t="str">
        <f t="shared" si="170"/>
        <v>publishing</v>
      </c>
      <c r="R1565" t="str">
        <f t="shared" si="171"/>
        <v>art books</v>
      </c>
      <c r="S1565" s="9">
        <f t="shared" si="172"/>
        <v>41712.700821759303</v>
      </c>
      <c r="T1565" s="9">
        <f t="shared" si="173"/>
        <v>41652.742488425902</v>
      </c>
      <c r="U1565" s="8">
        <f t="shared" si="174"/>
        <v>59.958333333401242</v>
      </c>
    </row>
    <row r="1566" spans="1:21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69"/>
        <v>0.1</v>
      </c>
      <c r="P1566">
        <f t="shared" si="168"/>
        <v>10</v>
      </c>
      <c r="Q1566" t="str">
        <f t="shared" si="170"/>
        <v>publishing</v>
      </c>
      <c r="R1566" t="str">
        <f t="shared" si="171"/>
        <v>art books</v>
      </c>
      <c r="S1566" s="9">
        <f t="shared" si="172"/>
        <v>42152.836805555598</v>
      </c>
      <c r="T1566" s="9">
        <f t="shared" si="173"/>
        <v>42121.367002314801</v>
      </c>
      <c r="U1566" s="8">
        <f t="shared" si="174"/>
        <v>31.469803240797773</v>
      </c>
    </row>
    <row r="1567" spans="1:21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69"/>
        <v>2.5</v>
      </c>
      <c r="P1567">
        <f t="shared" si="168"/>
        <v>100</v>
      </c>
      <c r="Q1567" t="str">
        <f t="shared" si="170"/>
        <v>publishing</v>
      </c>
      <c r="R1567" t="str">
        <f t="shared" si="171"/>
        <v>art books</v>
      </c>
      <c r="S1567" s="9">
        <f t="shared" si="172"/>
        <v>40702.729872685202</v>
      </c>
      <c r="T1567" s="9">
        <f t="shared" si="173"/>
        <v>40672.729872685202</v>
      </c>
      <c r="U1567" s="8">
        <f t="shared" si="174"/>
        <v>30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69"/>
        <v>21.25</v>
      </c>
      <c r="P1568">
        <f t="shared" si="168"/>
        <v>108.05084745762711</v>
      </c>
      <c r="Q1568" t="str">
        <f t="shared" si="170"/>
        <v>publishing</v>
      </c>
      <c r="R1568" t="str">
        <f t="shared" si="171"/>
        <v>art books</v>
      </c>
      <c r="S1568" s="9">
        <f t="shared" si="172"/>
        <v>42578.916666666701</v>
      </c>
      <c r="T1568" s="9">
        <f t="shared" si="173"/>
        <v>42549.916712963</v>
      </c>
      <c r="U1568" s="8">
        <f t="shared" si="174"/>
        <v>28.999953703700157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69"/>
        <v>4.117647058823529</v>
      </c>
      <c r="P1569">
        <f t="shared" si="168"/>
        <v>26.923076923076923</v>
      </c>
      <c r="Q1569" t="str">
        <f t="shared" si="170"/>
        <v>publishing</v>
      </c>
      <c r="R1569" t="str">
        <f t="shared" si="171"/>
        <v>art books</v>
      </c>
      <c r="S1569" s="9">
        <f t="shared" si="172"/>
        <v>41687</v>
      </c>
      <c r="T1569" s="9">
        <f t="shared" si="173"/>
        <v>41671.936863425901</v>
      </c>
      <c r="U1569" s="8">
        <f t="shared" si="174"/>
        <v>15.06313657409919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69"/>
        <v>13.639999999999999</v>
      </c>
      <c r="P1570">
        <f t="shared" ref="P1570:P1633" si="175">IF(L1570=0, 0,E1570/L1570)</f>
        <v>155</v>
      </c>
      <c r="Q1570" t="str">
        <f t="shared" si="170"/>
        <v>publishing</v>
      </c>
      <c r="R1570" t="str">
        <f t="shared" si="171"/>
        <v>art books</v>
      </c>
      <c r="S1570" s="9">
        <f t="shared" si="172"/>
        <v>41997.062326388899</v>
      </c>
      <c r="T1570" s="9">
        <f t="shared" si="173"/>
        <v>41962.062326388899</v>
      </c>
      <c r="U1570" s="8">
        <f t="shared" si="174"/>
        <v>35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69"/>
        <v>0</v>
      </c>
      <c r="P1571">
        <f t="shared" si="175"/>
        <v>0</v>
      </c>
      <c r="Q1571" t="str">
        <f t="shared" si="170"/>
        <v>publishing</v>
      </c>
      <c r="R1571" t="str">
        <f t="shared" si="171"/>
        <v>art books</v>
      </c>
      <c r="S1571" s="9">
        <f t="shared" si="172"/>
        <v>41419.679560185199</v>
      </c>
      <c r="T1571" s="9">
        <f t="shared" si="173"/>
        <v>41389.679560185199</v>
      </c>
      <c r="U1571" s="8">
        <f t="shared" si="174"/>
        <v>30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69"/>
        <v>41.4</v>
      </c>
      <c r="P1572">
        <f t="shared" si="175"/>
        <v>47.769230769230766</v>
      </c>
      <c r="Q1572" t="str">
        <f t="shared" si="170"/>
        <v>publishing</v>
      </c>
      <c r="R1572" t="str">
        <f t="shared" si="171"/>
        <v>art books</v>
      </c>
      <c r="S1572" s="9">
        <f t="shared" si="172"/>
        <v>42468.771782407399</v>
      </c>
      <c r="T1572" s="9">
        <f t="shared" si="173"/>
        <v>42438.813449074099</v>
      </c>
      <c r="U1572" s="8">
        <f t="shared" si="174"/>
        <v>29.958333333299379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69"/>
        <v>0.66115702479338845</v>
      </c>
      <c r="P1573">
        <f t="shared" si="175"/>
        <v>20</v>
      </c>
      <c r="Q1573" t="str">
        <f t="shared" si="170"/>
        <v>publishing</v>
      </c>
      <c r="R1573" t="str">
        <f t="shared" si="171"/>
        <v>art books</v>
      </c>
      <c r="S1573" s="9">
        <f t="shared" si="172"/>
        <v>42174.769479166702</v>
      </c>
      <c r="T1573" s="9">
        <f t="shared" si="173"/>
        <v>42144.769479166702</v>
      </c>
      <c r="U1573" s="8">
        <f t="shared" si="174"/>
        <v>30</v>
      </c>
    </row>
    <row r="1574" spans="1:21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69"/>
        <v>5</v>
      </c>
      <c r="P1574">
        <f t="shared" si="175"/>
        <v>41.666666666666664</v>
      </c>
      <c r="Q1574" t="str">
        <f t="shared" si="170"/>
        <v>publishing</v>
      </c>
      <c r="R1574" t="str">
        <f t="shared" si="171"/>
        <v>art books</v>
      </c>
      <c r="S1574" s="9">
        <f t="shared" si="172"/>
        <v>42428.999305555597</v>
      </c>
      <c r="T1574" s="9">
        <f t="shared" si="173"/>
        <v>42404.033090277801</v>
      </c>
      <c r="U1574" s="8">
        <f t="shared" si="174"/>
        <v>24.966215277796437</v>
      </c>
    </row>
    <row r="1575" spans="1:21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69"/>
        <v>2.4777777777777779</v>
      </c>
      <c r="P1575">
        <f t="shared" si="175"/>
        <v>74.333333333333329</v>
      </c>
      <c r="Q1575" t="str">
        <f t="shared" si="170"/>
        <v>publishing</v>
      </c>
      <c r="R1575" t="str">
        <f t="shared" si="171"/>
        <v>art books</v>
      </c>
      <c r="S1575" s="9">
        <f t="shared" si="172"/>
        <v>42826.165972222203</v>
      </c>
      <c r="T1575" s="9">
        <f t="shared" si="173"/>
        <v>42786.000023148197</v>
      </c>
      <c r="U1575" s="8">
        <f t="shared" si="174"/>
        <v>40.165949074005766</v>
      </c>
    </row>
    <row r="1576" spans="1:21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69"/>
        <v>5.0599999999999996</v>
      </c>
      <c r="P1576">
        <f t="shared" si="175"/>
        <v>84.333333333333329</v>
      </c>
      <c r="Q1576" t="str">
        <f t="shared" si="170"/>
        <v>publishing</v>
      </c>
      <c r="R1576" t="str">
        <f t="shared" si="171"/>
        <v>art books</v>
      </c>
      <c r="S1576" s="9">
        <f t="shared" si="172"/>
        <v>42052.927418981497</v>
      </c>
      <c r="T1576" s="9">
        <f t="shared" si="173"/>
        <v>42017.927418981497</v>
      </c>
      <c r="U1576" s="8">
        <f t="shared" si="174"/>
        <v>35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69"/>
        <v>22.91</v>
      </c>
      <c r="P1577">
        <f t="shared" si="175"/>
        <v>65.457142857142856</v>
      </c>
      <c r="Q1577" t="str">
        <f t="shared" si="170"/>
        <v>publishing</v>
      </c>
      <c r="R1577" t="str">
        <f t="shared" si="171"/>
        <v>art books</v>
      </c>
      <c r="S1577" s="9">
        <f t="shared" si="172"/>
        <v>41829.524259259299</v>
      </c>
      <c r="T1577" s="9">
        <f t="shared" si="173"/>
        <v>41799.524259259299</v>
      </c>
      <c r="U1577" s="8">
        <f t="shared" si="174"/>
        <v>30</v>
      </c>
    </row>
    <row r="1578" spans="1:21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69"/>
        <v>13</v>
      </c>
      <c r="P1578">
        <f t="shared" si="175"/>
        <v>65</v>
      </c>
      <c r="Q1578" t="str">
        <f t="shared" si="170"/>
        <v>publishing</v>
      </c>
      <c r="R1578" t="str">
        <f t="shared" si="171"/>
        <v>art books</v>
      </c>
      <c r="S1578" s="9">
        <f t="shared" si="172"/>
        <v>42185.879259259302</v>
      </c>
      <c r="T1578" s="9">
        <f t="shared" si="173"/>
        <v>42140.879259259302</v>
      </c>
      <c r="U1578" s="8">
        <f t="shared" si="174"/>
        <v>45</v>
      </c>
    </row>
    <row r="1579" spans="1:21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69"/>
        <v>0.54999999999999993</v>
      </c>
      <c r="P1579">
        <f t="shared" si="175"/>
        <v>27.5</v>
      </c>
      <c r="Q1579" t="str">
        <f t="shared" si="170"/>
        <v>publishing</v>
      </c>
      <c r="R1579" t="str">
        <f t="shared" si="171"/>
        <v>art books</v>
      </c>
      <c r="S1579" s="9">
        <f t="shared" si="172"/>
        <v>41114.847777777803</v>
      </c>
      <c r="T1579" s="9">
        <f t="shared" si="173"/>
        <v>41054.847777777803</v>
      </c>
      <c r="U1579" s="8">
        <f t="shared" si="174"/>
        <v>60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69"/>
        <v>10.806536636794938</v>
      </c>
      <c r="P1580">
        <f t="shared" si="175"/>
        <v>51.25</v>
      </c>
      <c r="Q1580" t="str">
        <f t="shared" si="170"/>
        <v>publishing</v>
      </c>
      <c r="R1580" t="str">
        <f t="shared" si="171"/>
        <v>art books</v>
      </c>
      <c r="S1580" s="9">
        <f t="shared" si="172"/>
        <v>40423.083333333299</v>
      </c>
      <c r="T1580" s="9">
        <f t="shared" si="173"/>
        <v>40399.065868055601</v>
      </c>
      <c r="U1580" s="8">
        <f t="shared" si="174"/>
        <v>24.017465277698648</v>
      </c>
    </row>
    <row r="1581" spans="1:21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69"/>
        <v>0.84008400840084008</v>
      </c>
      <c r="P1581">
        <f t="shared" si="175"/>
        <v>14</v>
      </c>
      <c r="Q1581" t="str">
        <f t="shared" si="170"/>
        <v>publishing</v>
      </c>
      <c r="R1581" t="str">
        <f t="shared" si="171"/>
        <v>art books</v>
      </c>
      <c r="S1581" s="9">
        <f t="shared" si="172"/>
        <v>41514.996423611097</v>
      </c>
      <c r="T1581" s="9">
        <f t="shared" si="173"/>
        <v>41481.996423611097</v>
      </c>
      <c r="U1581" s="8">
        <f t="shared" si="174"/>
        <v>33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69"/>
        <v>0</v>
      </c>
      <c r="P1582">
        <f t="shared" si="175"/>
        <v>0</v>
      </c>
      <c r="Q1582" t="str">
        <f t="shared" si="170"/>
        <v>publishing</v>
      </c>
      <c r="R1582" t="str">
        <f t="shared" si="171"/>
        <v>art books</v>
      </c>
      <c r="S1582" s="9">
        <f t="shared" si="172"/>
        <v>41050.050069444398</v>
      </c>
      <c r="T1582" s="9">
        <f t="shared" si="173"/>
        <v>40990.050069444398</v>
      </c>
      <c r="U1582" s="8">
        <f t="shared" si="174"/>
        <v>60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69"/>
        <v>0.5</v>
      </c>
      <c r="P1583">
        <f t="shared" si="175"/>
        <v>5</v>
      </c>
      <c r="Q1583" t="str">
        <f t="shared" si="170"/>
        <v>photography</v>
      </c>
      <c r="R1583" t="str">
        <f t="shared" si="171"/>
        <v>places</v>
      </c>
      <c r="S1583" s="9">
        <f t="shared" si="172"/>
        <v>42357.448958333298</v>
      </c>
      <c r="T1583" s="9">
        <f t="shared" si="173"/>
        <v>42325.448958333298</v>
      </c>
      <c r="U1583" s="8">
        <f t="shared" si="174"/>
        <v>32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69"/>
        <v>9.3000000000000007</v>
      </c>
      <c r="P1584">
        <f t="shared" si="175"/>
        <v>31</v>
      </c>
      <c r="Q1584" t="str">
        <f t="shared" si="170"/>
        <v>photography</v>
      </c>
      <c r="R1584" t="str">
        <f t="shared" si="171"/>
        <v>places</v>
      </c>
      <c r="S1584" s="9">
        <f t="shared" si="172"/>
        <v>42303.888888888898</v>
      </c>
      <c r="T1584" s="9">
        <f t="shared" si="173"/>
        <v>42246.7899652778</v>
      </c>
      <c r="U1584" s="8">
        <f t="shared" si="174"/>
        <v>57.098923611098144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69"/>
        <v>7.4999999999999997E-2</v>
      </c>
      <c r="P1585">
        <f t="shared" si="175"/>
        <v>15</v>
      </c>
      <c r="Q1585" t="str">
        <f t="shared" si="170"/>
        <v>photography</v>
      </c>
      <c r="R1585" t="str">
        <f t="shared" si="171"/>
        <v>places</v>
      </c>
      <c r="S1585" s="9">
        <f t="shared" si="172"/>
        <v>41907.9049884259</v>
      </c>
      <c r="T1585" s="9">
        <f t="shared" si="173"/>
        <v>41877.9049884259</v>
      </c>
      <c r="U1585" s="8">
        <f t="shared" si="174"/>
        <v>30</v>
      </c>
    </row>
    <row r="1586" spans="1:21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69"/>
        <v>0</v>
      </c>
      <c r="P1586">
        <f t="shared" si="175"/>
        <v>0</v>
      </c>
      <c r="Q1586" t="str">
        <f t="shared" si="170"/>
        <v>photography</v>
      </c>
      <c r="R1586" t="str">
        <f t="shared" si="171"/>
        <v>places</v>
      </c>
      <c r="S1586" s="9">
        <f t="shared" si="172"/>
        <v>41789.649317129602</v>
      </c>
      <c r="T1586" s="9">
        <f t="shared" si="173"/>
        <v>41779.649317129602</v>
      </c>
      <c r="U1586" s="8">
        <f t="shared" si="174"/>
        <v>10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69"/>
        <v>79</v>
      </c>
      <c r="P1587">
        <f t="shared" si="175"/>
        <v>131.66666666666666</v>
      </c>
      <c r="Q1587" t="str">
        <f t="shared" si="170"/>
        <v>photography</v>
      </c>
      <c r="R1587" t="str">
        <f t="shared" si="171"/>
        <v>places</v>
      </c>
      <c r="S1587" s="9">
        <f t="shared" si="172"/>
        <v>42729.458333333299</v>
      </c>
      <c r="T1587" s="9">
        <f t="shared" si="173"/>
        <v>42707.895462963003</v>
      </c>
      <c r="U1587" s="8">
        <f t="shared" si="174"/>
        <v>21.562870370296878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69"/>
        <v>0</v>
      </c>
      <c r="P1588">
        <f t="shared" si="175"/>
        <v>0</v>
      </c>
      <c r="Q1588" t="str">
        <f t="shared" si="170"/>
        <v>photography</v>
      </c>
      <c r="R1588" t="str">
        <f t="shared" si="171"/>
        <v>places</v>
      </c>
      <c r="S1588" s="9">
        <f t="shared" si="172"/>
        <v>42099.062754629602</v>
      </c>
      <c r="T1588" s="9">
        <f t="shared" si="173"/>
        <v>42069.104421296302</v>
      </c>
      <c r="U1588" s="8">
        <f t="shared" si="174"/>
        <v>29.958333333299379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69"/>
        <v>1.3333333333333334E-2</v>
      </c>
      <c r="P1589">
        <f t="shared" si="175"/>
        <v>1</v>
      </c>
      <c r="Q1589" t="str">
        <f t="shared" si="170"/>
        <v>photography</v>
      </c>
      <c r="R1589" t="str">
        <f t="shared" si="171"/>
        <v>places</v>
      </c>
      <c r="S1589" s="9">
        <f t="shared" si="172"/>
        <v>41986.950983796298</v>
      </c>
      <c r="T1589" s="9">
        <f t="shared" si="173"/>
        <v>41956.950983796298</v>
      </c>
      <c r="U1589" s="8">
        <f t="shared" si="174"/>
        <v>30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69"/>
        <v>0</v>
      </c>
      <c r="P1590">
        <f t="shared" si="175"/>
        <v>0</v>
      </c>
      <c r="Q1590" t="str">
        <f t="shared" si="170"/>
        <v>photography</v>
      </c>
      <c r="R1590" t="str">
        <f t="shared" si="171"/>
        <v>places</v>
      </c>
      <c r="S1590" s="9">
        <f t="shared" si="172"/>
        <v>42035.841666666704</v>
      </c>
      <c r="T1590" s="9">
        <f t="shared" si="173"/>
        <v>42005.249988425901</v>
      </c>
      <c r="U1590" s="8">
        <f t="shared" si="174"/>
        <v>30.591678240802139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69"/>
        <v>0</v>
      </c>
      <c r="P1591">
        <f t="shared" si="175"/>
        <v>0</v>
      </c>
      <c r="Q1591" t="str">
        <f t="shared" si="170"/>
        <v>photography</v>
      </c>
      <c r="R1591" t="str">
        <f t="shared" si="171"/>
        <v>places</v>
      </c>
      <c r="S1591" s="9">
        <f t="shared" si="172"/>
        <v>42286.984791666699</v>
      </c>
      <c r="T1591" s="9">
        <f t="shared" si="173"/>
        <v>42256.984791666699</v>
      </c>
      <c r="U1591" s="8">
        <f t="shared" si="174"/>
        <v>30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69"/>
        <v>1.7000000000000002</v>
      </c>
      <c r="P1592">
        <f t="shared" si="175"/>
        <v>510</v>
      </c>
      <c r="Q1592" t="str">
        <f t="shared" si="170"/>
        <v>photography</v>
      </c>
      <c r="R1592" t="str">
        <f t="shared" si="171"/>
        <v>places</v>
      </c>
      <c r="S1592" s="9">
        <f t="shared" si="172"/>
        <v>42270.857222222199</v>
      </c>
      <c r="T1592" s="9">
        <f t="shared" si="173"/>
        <v>42240.857222222199</v>
      </c>
      <c r="U1592" s="8">
        <f t="shared" si="174"/>
        <v>30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69"/>
        <v>29.228571428571428</v>
      </c>
      <c r="P1593">
        <f t="shared" si="175"/>
        <v>44.478260869565219</v>
      </c>
      <c r="Q1593" t="str">
        <f t="shared" si="170"/>
        <v>photography</v>
      </c>
      <c r="R1593" t="str">
        <f t="shared" si="171"/>
        <v>places</v>
      </c>
      <c r="S1593" s="9">
        <f t="shared" si="172"/>
        <v>42463.684502314798</v>
      </c>
      <c r="T1593" s="9">
        <f t="shared" si="173"/>
        <v>42433.726168981499</v>
      </c>
      <c r="U1593" s="8">
        <f t="shared" si="174"/>
        <v>29.958333333299379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69"/>
        <v>0</v>
      </c>
      <c r="P1594">
        <f t="shared" si="175"/>
        <v>0</v>
      </c>
      <c r="Q1594" t="str">
        <f t="shared" si="170"/>
        <v>photography</v>
      </c>
      <c r="R1594" t="str">
        <f t="shared" si="171"/>
        <v>places</v>
      </c>
      <c r="S1594" s="9">
        <f t="shared" si="172"/>
        <v>42091.031076388899</v>
      </c>
      <c r="T1594" s="9">
        <f t="shared" si="173"/>
        <v>42046.0727430556</v>
      </c>
      <c r="U1594" s="8">
        <f t="shared" si="174"/>
        <v>44.958333333299379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69"/>
        <v>1.3636363636363637E-2</v>
      </c>
      <c r="P1595">
        <f t="shared" si="175"/>
        <v>1</v>
      </c>
      <c r="Q1595" t="str">
        <f t="shared" si="170"/>
        <v>photography</v>
      </c>
      <c r="R1595" t="str">
        <f t="shared" si="171"/>
        <v>places</v>
      </c>
      <c r="S1595" s="9">
        <f t="shared" si="172"/>
        <v>42063.845543981501</v>
      </c>
      <c r="T1595" s="9">
        <f t="shared" si="173"/>
        <v>42033.845543981501</v>
      </c>
      <c r="U1595" s="8">
        <f t="shared" si="174"/>
        <v>30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69"/>
        <v>20.5</v>
      </c>
      <c r="P1596">
        <f t="shared" si="175"/>
        <v>20.5</v>
      </c>
      <c r="Q1596" t="str">
        <f t="shared" si="170"/>
        <v>photography</v>
      </c>
      <c r="R1596" t="str">
        <f t="shared" si="171"/>
        <v>places</v>
      </c>
      <c r="S1596" s="9">
        <f t="shared" si="172"/>
        <v>42505.681250000001</v>
      </c>
      <c r="T1596" s="9">
        <f t="shared" si="173"/>
        <v>42445.712754629603</v>
      </c>
      <c r="U1596" s="8">
        <f t="shared" si="174"/>
        <v>59.968495370398159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69"/>
        <v>0.27999999999999997</v>
      </c>
      <c r="P1597">
        <f t="shared" si="175"/>
        <v>40</v>
      </c>
      <c r="Q1597" t="str">
        <f t="shared" si="170"/>
        <v>photography</v>
      </c>
      <c r="R1597" t="str">
        <f t="shared" si="171"/>
        <v>places</v>
      </c>
      <c r="S1597" s="9">
        <f t="shared" si="172"/>
        <v>41808.842361111099</v>
      </c>
      <c r="T1597" s="9">
        <f t="shared" si="173"/>
        <v>41780.050092592603</v>
      </c>
      <c r="U1597" s="8">
        <f t="shared" si="174"/>
        <v>28.792268518496712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69"/>
        <v>2.3076923076923079</v>
      </c>
      <c r="P1598">
        <f t="shared" si="175"/>
        <v>25</v>
      </c>
      <c r="Q1598" t="str">
        <f t="shared" si="170"/>
        <v>photography</v>
      </c>
      <c r="R1598" t="str">
        <f t="shared" si="171"/>
        <v>places</v>
      </c>
      <c r="S1598" s="9">
        <f t="shared" si="172"/>
        <v>41986.471863425897</v>
      </c>
      <c r="T1598" s="9">
        <f t="shared" si="173"/>
        <v>41941.430196759298</v>
      </c>
      <c r="U1598" s="8">
        <f t="shared" si="174"/>
        <v>45.041666666598758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69"/>
        <v>0</v>
      </c>
      <c r="P1599">
        <f t="shared" si="175"/>
        <v>0</v>
      </c>
      <c r="Q1599" t="str">
        <f t="shared" si="170"/>
        <v>photography</v>
      </c>
      <c r="R1599" t="str">
        <f t="shared" si="171"/>
        <v>places</v>
      </c>
      <c r="S1599" s="9">
        <f t="shared" si="172"/>
        <v>42633.354131944398</v>
      </c>
      <c r="T1599" s="9">
        <f t="shared" si="173"/>
        <v>42603.354131944398</v>
      </c>
      <c r="U1599" s="8">
        <f t="shared" si="174"/>
        <v>30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69"/>
        <v>0.125</v>
      </c>
      <c r="P1600">
        <f t="shared" si="175"/>
        <v>1</v>
      </c>
      <c r="Q1600" t="str">
        <f t="shared" si="170"/>
        <v>photography</v>
      </c>
      <c r="R1600" t="str">
        <f t="shared" si="171"/>
        <v>places</v>
      </c>
      <c r="S1600" s="9">
        <f t="shared" si="172"/>
        <v>42211.667337963001</v>
      </c>
      <c r="T1600" s="9">
        <f t="shared" si="173"/>
        <v>42151.667337963001</v>
      </c>
      <c r="U1600" s="8">
        <f t="shared" si="174"/>
        <v>60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69"/>
        <v>0</v>
      </c>
      <c r="P1601">
        <f t="shared" si="175"/>
        <v>0</v>
      </c>
      <c r="Q1601" t="str">
        <f t="shared" si="170"/>
        <v>photography</v>
      </c>
      <c r="R1601" t="str">
        <f t="shared" si="171"/>
        <v>places</v>
      </c>
      <c r="S1601" s="9">
        <f t="shared" si="172"/>
        <v>42468.497407407398</v>
      </c>
      <c r="T1601" s="9">
        <f t="shared" si="173"/>
        <v>42438.539074074099</v>
      </c>
      <c r="U1601" s="8">
        <f t="shared" si="174"/>
        <v>29.958333333299379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69"/>
        <v>7.3400000000000007</v>
      </c>
      <c r="P1602">
        <f t="shared" si="175"/>
        <v>40.777777777777779</v>
      </c>
      <c r="Q1602" t="str">
        <f t="shared" si="170"/>
        <v>photography</v>
      </c>
      <c r="R1602" t="str">
        <f t="shared" si="171"/>
        <v>places</v>
      </c>
      <c r="S1602" s="9">
        <f t="shared" si="172"/>
        <v>41835.215972222199</v>
      </c>
      <c r="T1602" s="9">
        <f t="shared" si="173"/>
        <v>41791.057314814803</v>
      </c>
      <c r="U1602" s="8">
        <f t="shared" si="174"/>
        <v>44.158657407395367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76">E1603/D1603*100</f>
        <v>108.2492</v>
      </c>
      <c r="P1603">
        <f t="shared" si="175"/>
        <v>48.325535714285714</v>
      </c>
      <c r="Q1603" t="str">
        <f t="shared" ref="Q1603:Q1666" si="177">LEFT(N1603,_xlfn.NUMBERVALUE(FIND("/",N1603)-1))</f>
        <v>music</v>
      </c>
      <c r="R1603" t="str">
        <f t="shared" ref="R1603:R1666" si="178">RIGHT(N1603,LEN(N1603)-LEN(Q1603)-1)</f>
        <v>rock</v>
      </c>
      <c r="S1603" s="9">
        <f t="shared" ref="S1603:S1666" si="179">_xlfn.NUMBERVALUE((((I1603/60)/60)/24)+DATE(1970,1,1))</f>
        <v>40668.092974537001</v>
      </c>
      <c r="T1603" s="9">
        <f t="shared" ref="T1603:T1666" si="180">_xlfn.NUMBERVALUE((((J1603/60)/60)/24)+DATE(1970,1,1))</f>
        <v>40638.092974537001</v>
      </c>
      <c r="U1603" s="8">
        <f t="shared" ref="U1603:U1666" si="181">S1603-T1603</f>
        <v>30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76"/>
        <v>100.16666666666667</v>
      </c>
      <c r="P1604">
        <f t="shared" si="175"/>
        <v>46.953125</v>
      </c>
      <c r="Q1604" t="str">
        <f t="shared" si="177"/>
        <v>music</v>
      </c>
      <c r="R1604" t="str">
        <f t="shared" si="178"/>
        <v>rock</v>
      </c>
      <c r="S1604" s="9">
        <f t="shared" si="179"/>
        <v>40830.958333333299</v>
      </c>
      <c r="T1604" s="9">
        <f t="shared" si="180"/>
        <v>40788.297650462999</v>
      </c>
      <c r="U1604" s="8">
        <f t="shared" si="181"/>
        <v>42.660682870300661</v>
      </c>
    </row>
    <row r="1605" spans="1:21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76"/>
        <v>100.03299999999999</v>
      </c>
      <c r="P1605">
        <f t="shared" si="175"/>
        <v>66.688666666666663</v>
      </c>
      <c r="Q1605" t="str">
        <f t="shared" si="177"/>
        <v>music</v>
      </c>
      <c r="R1605" t="str">
        <f t="shared" si="178"/>
        <v>rock</v>
      </c>
      <c r="S1605" s="9">
        <f t="shared" si="179"/>
        <v>40936.169664351903</v>
      </c>
      <c r="T1605" s="9">
        <f t="shared" si="180"/>
        <v>40876.169664351903</v>
      </c>
      <c r="U1605" s="8">
        <f t="shared" si="181"/>
        <v>60</v>
      </c>
    </row>
    <row r="1606" spans="1:21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76"/>
        <v>122.10714285714286</v>
      </c>
      <c r="P1606">
        <f t="shared" si="175"/>
        <v>48.842857142857142</v>
      </c>
      <c r="Q1606" t="str">
        <f t="shared" si="177"/>
        <v>music</v>
      </c>
      <c r="R1606" t="str">
        <f t="shared" si="178"/>
        <v>rock</v>
      </c>
      <c r="S1606" s="9">
        <f t="shared" si="179"/>
        <v>40985.803645833301</v>
      </c>
      <c r="T1606" s="9">
        <f t="shared" si="180"/>
        <v>40945.845312500001</v>
      </c>
      <c r="U1606" s="8">
        <f t="shared" si="181"/>
        <v>39.958333333299379</v>
      </c>
    </row>
    <row r="1607" spans="1:21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76"/>
        <v>100.69333333333334</v>
      </c>
      <c r="P1607">
        <f t="shared" si="175"/>
        <v>137.30909090909091</v>
      </c>
      <c r="Q1607" t="str">
        <f t="shared" si="177"/>
        <v>music</v>
      </c>
      <c r="R1607" t="str">
        <f t="shared" si="178"/>
        <v>rock</v>
      </c>
      <c r="S1607" s="9">
        <f t="shared" si="179"/>
        <v>40756.291666666701</v>
      </c>
      <c r="T1607" s="9">
        <f t="shared" si="180"/>
        <v>40747.0128819444</v>
      </c>
      <c r="U1607" s="8">
        <f t="shared" si="181"/>
        <v>9.2787847223007702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76"/>
        <v>101.004125</v>
      </c>
      <c r="P1608">
        <f t="shared" si="175"/>
        <v>87.829673913043479</v>
      </c>
      <c r="Q1608" t="str">
        <f t="shared" si="177"/>
        <v>music</v>
      </c>
      <c r="R1608" t="str">
        <f t="shared" si="178"/>
        <v>rock</v>
      </c>
      <c r="S1608" s="9">
        <f t="shared" si="179"/>
        <v>40626.069884259297</v>
      </c>
      <c r="T1608" s="9">
        <f t="shared" si="180"/>
        <v>40536.111550925903</v>
      </c>
      <c r="U1608" s="8">
        <f t="shared" si="181"/>
        <v>89.958333333393966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76"/>
        <v>145.11000000000001</v>
      </c>
      <c r="P1609">
        <f t="shared" si="175"/>
        <v>70.785365853658533</v>
      </c>
      <c r="Q1609" t="str">
        <f t="shared" si="177"/>
        <v>music</v>
      </c>
      <c r="R1609" t="str">
        <f t="shared" si="178"/>
        <v>rock</v>
      </c>
      <c r="S1609" s="9">
        <f t="shared" si="179"/>
        <v>41074.808460648099</v>
      </c>
      <c r="T1609" s="9">
        <f t="shared" si="180"/>
        <v>41053.808460648099</v>
      </c>
      <c r="U1609" s="8">
        <f t="shared" si="181"/>
        <v>21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76"/>
        <v>101.25</v>
      </c>
      <c r="P1610">
        <f t="shared" si="175"/>
        <v>52.826086956521742</v>
      </c>
      <c r="Q1610" t="str">
        <f t="shared" si="177"/>
        <v>music</v>
      </c>
      <c r="R1610" t="str">
        <f t="shared" si="178"/>
        <v>rock</v>
      </c>
      <c r="S1610" s="9">
        <f t="shared" si="179"/>
        <v>41640.226388888899</v>
      </c>
      <c r="T1610" s="9">
        <f t="shared" si="180"/>
        <v>41607.830856481502</v>
      </c>
      <c r="U1610" s="8">
        <f t="shared" si="181"/>
        <v>32.395532407397695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76"/>
        <v>118.33333333333333</v>
      </c>
      <c r="P1611">
        <f t="shared" si="175"/>
        <v>443.75</v>
      </c>
      <c r="Q1611" t="str">
        <f t="shared" si="177"/>
        <v>music</v>
      </c>
      <c r="R1611" t="str">
        <f t="shared" si="178"/>
        <v>rock</v>
      </c>
      <c r="S1611" s="9">
        <f t="shared" si="179"/>
        <v>40849.333333333299</v>
      </c>
      <c r="T1611" s="9">
        <f t="shared" si="180"/>
        <v>40796.0012615741</v>
      </c>
      <c r="U1611" s="8">
        <f t="shared" si="181"/>
        <v>53.332071759199607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76"/>
        <v>271.85000000000002</v>
      </c>
      <c r="P1612">
        <f t="shared" si="175"/>
        <v>48.544642857142854</v>
      </c>
      <c r="Q1612" t="str">
        <f t="shared" si="177"/>
        <v>music</v>
      </c>
      <c r="R1612" t="str">
        <f t="shared" si="178"/>
        <v>rock</v>
      </c>
      <c r="S1612" s="9">
        <f t="shared" si="179"/>
        <v>41258.924884259301</v>
      </c>
      <c r="T1612" s="9">
        <f t="shared" si="180"/>
        <v>41228.924884259301</v>
      </c>
      <c r="U1612" s="8">
        <f t="shared" si="181"/>
        <v>30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76"/>
        <v>125.125</v>
      </c>
      <c r="P1613">
        <f t="shared" si="175"/>
        <v>37.074074074074076</v>
      </c>
      <c r="Q1613" t="str">
        <f t="shared" si="177"/>
        <v>music</v>
      </c>
      <c r="R1613" t="str">
        <f t="shared" si="178"/>
        <v>rock</v>
      </c>
      <c r="S1613" s="9">
        <f t="shared" si="179"/>
        <v>41430.000370370399</v>
      </c>
      <c r="T1613" s="9">
        <f t="shared" si="180"/>
        <v>41409.000370370399</v>
      </c>
      <c r="U1613" s="8">
        <f t="shared" si="181"/>
        <v>21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76"/>
        <v>110.00000000000001</v>
      </c>
      <c r="P1614">
        <f t="shared" si="175"/>
        <v>50</v>
      </c>
      <c r="Q1614" t="str">
        <f t="shared" si="177"/>
        <v>music</v>
      </c>
      <c r="R1614" t="str">
        <f t="shared" si="178"/>
        <v>rock</v>
      </c>
      <c r="S1614" s="9">
        <f t="shared" si="179"/>
        <v>41276.874814814801</v>
      </c>
      <c r="T1614" s="9">
        <f t="shared" si="180"/>
        <v>41246.874814814801</v>
      </c>
      <c r="U1614" s="8">
        <f t="shared" si="181"/>
        <v>30</v>
      </c>
    </row>
    <row r="1615" spans="1:21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76"/>
        <v>101.49999999999999</v>
      </c>
      <c r="P1615">
        <f t="shared" si="175"/>
        <v>39.03846153846154</v>
      </c>
      <c r="Q1615" t="str">
        <f t="shared" si="177"/>
        <v>music</v>
      </c>
      <c r="R1615" t="str">
        <f t="shared" si="178"/>
        <v>rock</v>
      </c>
      <c r="S1615" s="9">
        <f t="shared" si="179"/>
        <v>41112.069467592599</v>
      </c>
      <c r="T1615" s="9">
        <f t="shared" si="180"/>
        <v>41082.069467592599</v>
      </c>
      <c r="U1615" s="8">
        <f t="shared" si="181"/>
        <v>30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76"/>
        <v>102.69999999999999</v>
      </c>
      <c r="P1616">
        <f t="shared" si="175"/>
        <v>66.688311688311686</v>
      </c>
      <c r="Q1616" t="str">
        <f t="shared" si="177"/>
        <v>music</v>
      </c>
      <c r="R1616" t="str">
        <f t="shared" si="178"/>
        <v>rock</v>
      </c>
      <c r="S1616" s="9">
        <f t="shared" si="179"/>
        <v>41854.708333333299</v>
      </c>
      <c r="T1616" s="9">
        <f t="shared" si="180"/>
        <v>41794.981122685203</v>
      </c>
      <c r="U1616" s="8">
        <f t="shared" si="181"/>
        <v>59.727210648095934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76"/>
        <v>114.12500000000001</v>
      </c>
      <c r="P1617">
        <f t="shared" si="175"/>
        <v>67.132352941176464</v>
      </c>
      <c r="Q1617" t="str">
        <f t="shared" si="177"/>
        <v>music</v>
      </c>
      <c r="R1617" t="str">
        <f t="shared" si="178"/>
        <v>rock</v>
      </c>
      <c r="S1617" s="9">
        <f t="shared" si="179"/>
        <v>40890.092546296299</v>
      </c>
      <c r="T1617" s="9">
        <f t="shared" si="180"/>
        <v>40845.050879629598</v>
      </c>
      <c r="U1617" s="8">
        <f t="shared" si="181"/>
        <v>45.041666666700621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76"/>
        <v>104.2</v>
      </c>
      <c r="P1618">
        <f t="shared" si="175"/>
        <v>66.369426751592357</v>
      </c>
      <c r="Q1618" t="str">
        <f t="shared" si="177"/>
        <v>music</v>
      </c>
      <c r="R1618" t="str">
        <f t="shared" si="178"/>
        <v>rock</v>
      </c>
      <c r="S1618" s="9">
        <f t="shared" si="179"/>
        <v>41235.916666666701</v>
      </c>
      <c r="T1618" s="9">
        <f t="shared" si="180"/>
        <v>41194.715520833299</v>
      </c>
      <c r="U1618" s="8">
        <f t="shared" si="181"/>
        <v>41.201145833401824</v>
      </c>
    </row>
    <row r="1619" spans="1:21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76"/>
        <v>145.85714285714286</v>
      </c>
      <c r="P1619">
        <f t="shared" si="175"/>
        <v>64.620253164556956</v>
      </c>
      <c r="Q1619" t="str">
        <f t="shared" si="177"/>
        <v>music</v>
      </c>
      <c r="R1619" t="str">
        <f t="shared" si="178"/>
        <v>rock</v>
      </c>
      <c r="S1619" s="9">
        <f t="shared" si="179"/>
        <v>41579.791666666701</v>
      </c>
      <c r="T1619" s="9">
        <f t="shared" si="180"/>
        <v>41546.664212962998</v>
      </c>
      <c r="U1619" s="8">
        <f t="shared" si="181"/>
        <v>33.127453703702486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76"/>
        <v>105.06666666666666</v>
      </c>
      <c r="P1620">
        <f t="shared" si="175"/>
        <v>58.370370370370374</v>
      </c>
      <c r="Q1620" t="str">
        <f t="shared" si="177"/>
        <v>music</v>
      </c>
      <c r="R1620" t="str">
        <f t="shared" si="178"/>
        <v>rock</v>
      </c>
      <c r="S1620" s="9">
        <f t="shared" si="179"/>
        <v>41341.654340277797</v>
      </c>
      <c r="T1620" s="9">
        <f t="shared" si="180"/>
        <v>41301.654340277797</v>
      </c>
      <c r="U1620" s="8">
        <f t="shared" si="181"/>
        <v>40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76"/>
        <v>133.33333333333331</v>
      </c>
      <c r="P1621">
        <f t="shared" si="175"/>
        <v>86.956521739130437</v>
      </c>
      <c r="Q1621" t="str">
        <f t="shared" si="177"/>
        <v>music</v>
      </c>
      <c r="R1621" t="str">
        <f t="shared" si="178"/>
        <v>rock</v>
      </c>
      <c r="S1621" s="9">
        <f t="shared" si="179"/>
        <v>41897.186180555596</v>
      </c>
      <c r="T1621" s="9">
        <f t="shared" si="180"/>
        <v>41876.186180555596</v>
      </c>
      <c r="U1621" s="8">
        <f t="shared" si="181"/>
        <v>21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76"/>
        <v>112.99999999999999</v>
      </c>
      <c r="P1622">
        <f t="shared" si="175"/>
        <v>66.470588235294116</v>
      </c>
      <c r="Q1622" t="str">
        <f t="shared" si="177"/>
        <v>music</v>
      </c>
      <c r="R1622" t="str">
        <f t="shared" si="178"/>
        <v>rock</v>
      </c>
      <c r="S1622" s="9">
        <f t="shared" si="179"/>
        <v>41328.339583333298</v>
      </c>
      <c r="T1622" s="9">
        <f t="shared" si="180"/>
        <v>41321.339583333298</v>
      </c>
      <c r="U1622" s="8">
        <f t="shared" si="181"/>
        <v>7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76"/>
        <v>121.2</v>
      </c>
      <c r="P1623">
        <f t="shared" si="175"/>
        <v>163.78378378378378</v>
      </c>
      <c r="Q1623" t="str">
        <f t="shared" si="177"/>
        <v>music</v>
      </c>
      <c r="R1623" t="str">
        <f t="shared" si="178"/>
        <v>rock</v>
      </c>
      <c r="S1623" s="9">
        <f t="shared" si="179"/>
        <v>41057.165972222203</v>
      </c>
      <c r="T1623" s="9">
        <f t="shared" si="180"/>
        <v>41003.606655092597</v>
      </c>
      <c r="U1623" s="8">
        <f t="shared" si="181"/>
        <v>53.559317129605915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76"/>
        <v>101.72463768115942</v>
      </c>
      <c r="P1624">
        <f t="shared" si="175"/>
        <v>107.98461538461538</v>
      </c>
      <c r="Q1624" t="str">
        <f t="shared" si="177"/>
        <v>music</v>
      </c>
      <c r="R1624" t="str">
        <f t="shared" si="178"/>
        <v>rock</v>
      </c>
      <c r="S1624" s="9">
        <f t="shared" si="179"/>
        <v>41990.332638888904</v>
      </c>
      <c r="T1624" s="9">
        <f t="shared" si="180"/>
        <v>41950.294837963003</v>
      </c>
      <c r="U1624" s="8">
        <f t="shared" si="181"/>
        <v>40.037800925900228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76"/>
        <v>101.06666666666666</v>
      </c>
      <c r="P1625">
        <f t="shared" si="175"/>
        <v>42.111111111111114</v>
      </c>
      <c r="Q1625" t="str">
        <f t="shared" si="177"/>
        <v>music</v>
      </c>
      <c r="R1625" t="str">
        <f t="shared" si="178"/>
        <v>rock</v>
      </c>
      <c r="S1625" s="9">
        <f t="shared" si="179"/>
        <v>41513.688530092499</v>
      </c>
      <c r="T1625" s="9">
        <f t="shared" si="180"/>
        <v>41453.688530092499</v>
      </c>
      <c r="U1625" s="8">
        <f t="shared" si="181"/>
        <v>60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76"/>
        <v>118</v>
      </c>
      <c r="P1626">
        <f t="shared" si="175"/>
        <v>47.2</v>
      </c>
      <c r="Q1626" t="str">
        <f t="shared" si="177"/>
        <v>music</v>
      </c>
      <c r="R1626" t="str">
        <f t="shared" si="178"/>
        <v>rock</v>
      </c>
      <c r="S1626" s="9">
        <f t="shared" si="179"/>
        <v>41283.367303240702</v>
      </c>
      <c r="T1626" s="9">
        <f t="shared" si="180"/>
        <v>41243.367303240702</v>
      </c>
      <c r="U1626" s="8">
        <f t="shared" si="181"/>
        <v>40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76"/>
        <v>155.33333333333331</v>
      </c>
      <c r="P1627">
        <f t="shared" si="175"/>
        <v>112.01923076923077</v>
      </c>
      <c r="Q1627" t="str">
        <f t="shared" si="177"/>
        <v>music</v>
      </c>
      <c r="R1627" t="str">
        <f t="shared" si="178"/>
        <v>rock</v>
      </c>
      <c r="S1627" s="9">
        <f t="shared" si="179"/>
        <v>41163.699687499997</v>
      </c>
      <c r="T1627" s="9">
        <f t="shared" si="180"/>
        <v>41135.699687499997</v>
      </c>
      <c r="U1627" s="8">
        <f t="shared" si="181"/>
        <v>28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76"/>
        <v>101.18750000000001</v>
      </c>
      <c r="P1628">
        <f t="shared" si="175"/>
        <v>74.953703703703709</v>
      </c>
      <c r="Q1628" t="str">
        <f t="shared" si="177"/>
        <v>music</v>
      </c>
      <c r="R1628" t="str">
        <f t="shared" si="178"/>
        <v>rock</v>
      </c>
      <c r="S1628" s="9">
        <f t="shared" si="179"/>
        <v>41609.889664351896</v>
      </c>
      <c r="T1628" s="9">
        <f t="shared" si="180"/>
        <v>41579.847997685203</v>
      </c>
      <c r="U1628" s="8">
        <f t="shared" si="181"/>
        <v>30.041666666693345</v>
      </c>
    </row>
    <row r="1629" spans="1:21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76"/>
        <v>117</v>
      </c>
      <c r="P1629">
        <f t="shared" si="175"/>
        <v>61.578947368421055</v>
      </c>
      <c r="Q1629" t="str">
        <f t="shared" si="177"/>
        <v>music</v>
      </c>
      <c r="R1629" t="str">
        <f t="shared" si="178"/>
        <v>rock</v>
      </c>
      <c r="S1629" s="9">
        <f t="shared" si="179"/>
        <v>41239.207638888904</v>
      </c>
      <c r="T1629" s="9">
        <f t="shared" si="180"/>
        <v>41205.707048611097</v>
      </c>
      <c r="U1629" s="8">
        <f t="shared" si="181"/>
        <v>33.500590277806623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76"/>
        <v>100.925</v>
      </c>
      <c r="P1630">
        <f t="shared" si="175"/>
        <v>45.875</v>
      </c>
      <c r="Q1630" t="str">
        <f t="shared" si="177"/>
        <v>music</v>
      </c>
      <c r="R1630" t="str">
        <f t="shared" si="178"/>
        <v>rock</v>
      </c>
      <c r="S1630" s="9">
        <f t="shared" si="179"/>
        <v>41807.737060185202</v>
      </c>
      <c r="T1630" s="9">
        <f t="shared" si="180"/>
        <v>41774.737060185202</v>
      </c>
      <c r="U1630" s="8">
        <f t="shared" si="181"/>
        <v>33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76"/>
        <v>103.66666666666666</v>
      </c>
      <c r="P1631">
        <f t="shared" si="175"/>
        <v>75.853658536585371</v>
      </c>
      <c r="Q1631" t="str">
        <f t="shared" si="177"/>
        <v>music</v>
      </c>
      <c r="R1631" t="str">
        <f t="shared" si="178"/>
        <v>rock</v>
      </c>
      <c r="S1631" s="9">
        <f t="shared" si="179"/>
        <v>41690.8672800926</v>
      </c>
      <c r="T1631" s="9">
        <f t="shared" si="180"/>
        <v>41645.8672800926</v>
      </c>
      <c r="U1631" s="8">
        <f t="shared" si="181"/>
        <v>45</v>
      </c>
    </row>
    <row r="1632" spans="1:21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76"/>
        <v>265.25</v>
      </c>
      <c r="P1632">
        <f t="shared" si="175"/>
        <v>84.206349206349202</v>
      </c>
      <c r="Q1632" t="str">
        <f t="shared" si="177"/>
        <v>music</v>
      </c>
      <c r="R1632" t="str">
        <f t="shared" si="178"/>
        <v>rock</v>
      </c>
      <c r="S1632" s="9">
        <f t="shared" si="179"/>
        <v>40970.290972222203</v>
      </c>
      <c r="T1632" s="9">
        <f t="shared" si="180"/>
        <v>40939.837673611102</v>
      </c>
      <c r="U1632" s="8">
        <f t="shared" si="181"/>
        <v>30.453298611100763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76"/>
        <v>155.91</v>
      </c>
      <c r="P1633">
        <f t="shared" si="175"/>
        <v>117.22556390977444</v>
      </c>
      <c r="Q1633" t="str">
        <f t="shared" si="177"/>
        <v>music</v>
      </c>
      <c r="R1633" t="str">
        <f t="shared" si="178"/>
        <v>rock</v>
      </c>
      <c r="S1633" s="9">
        <f t="shared" si="179"/>
        <v>41194.859502314801</v>
      </c>
      <c r="T1633" s="9">
        <f t="shared" si="180"/>
        <v>41164.859502314801</v>
      </c>
      <c r="U1633" s="8">
        <f t="shared" si="181"/>
        <v>30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76"/>
        <v>101.62500000000001</v>
      </c>
      <c r="P1634">
        <f t="shared" ref="P1634:P1697" si="182">IF(L1634=0, 0,E1634/L1634)</f>
        <v>86.489361702127653</v>
      </c>
      <c r="Q1634" t="str">
        <f t="shared" si="177"/>
        <v>music</v>
      </c>
      <c r="R1634" t="str">
        <f t="shared" si="178"/>
        <v>rock</v>
      </c>
      <c r="S1634" s="9">
        <f t="shared" si="179"/>
        <v>40810.340902777803</v>
      </c>
      <c r="T1634" s="9">
        <f t="shared" si="180"/>
        <v>40750.340902777803</v>
      </c>
      <c r="U1634" s="8">
        <f t="shared" si="181"/>
        <v>60</v>
      </c>
    </row>
    <row r="1635" spans="1:21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76"/>
        <v>100</v>
      </c>
      <c r="P1635">
        <f t="shared" si="182"/>
        <v>172.41379310344828</v>
      </c>
      <c r="Q1635" t="str">
        <f t="shared" si="177"/>
        <v>music</v>
      </c>
      <c r="R1635" t="str">
        <f t="shared" si="178"/>
        <v>rock</v>
      </c>
      <c r="S1635" s="9">
        <f t="shared" si="179"/>
        <v>40924.208333333299</v>
      </c>
      <c r="T1635" s="9">
        <f t="shared" si="180"/>
        <v>40896.883750000001</v>
      </c>
      <c r="U1635" s="8">
        <f t="shared" si="181"/>
        <v>27.324583333298506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76"/>
        <v>100.49999999999999</v>
      </c>
      <c r="P1636">
        <f t="shared" si="182"/>
        <v>62.8125</v>
      </c>
      <c r="Q1636" t="str">
        <f t="shared" si="177"/>
        <v>music</v>
      </c>
      <c r="R1636" t="str">
        <f t="shared" si="178"/>
        <v>rock</v>
      </c>
      <c r="S1636" s="9">
        <f t="shared" si="179"/>
        <v>40696.249305555597</v>
      </c>
      <c r="T1636" s="9">
        <f t="shared" si="180"/>
        <v>40658.189826388902</v>
      </c>
      <c r="U1636" s="8">
        <f t="shared" si="181"/>
        <v>38.059479166695382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76"/>
        <v>125.29999999999998</v>
      </c>
      <c r="P1637">
        <f t="shared" si="182"/>
        <v>67.729729729729726</v>
      </c>
      <c r="Q1637" t="str">
        <f t="shared" si="177"/>
        <v>music</v>
      </c>
      <c r="R1637" t="str">
        <f t="shared" si="178"/>
        <v>rock</v>
      </c>
      <c r="S1637" s="9">
        <f t="shared" si="179"/>
        <v>42562.8687615741</v>
      </c>
      <c r="T1637" s="9">
        <f t="shared" si="180"/>
        <v>42502.8687615741</v>
      </c>
      <c r="U1637" s="8">
        <f t="shared" si="181"/>
        <v>60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76"/>
        <v>103.55555555555556</v>
      </c>
      <c r="P1638">
        <f t="shared" si="182"/>
        <v>53.5632183908046</v>
      </c>
      <c r="Q1638" t="str">
        <f t="shared" si="177"/>
        <v>music</v>
      </c>
      <c r="R1638" t="str">
        <f t="shared" si="178"/>
        <v>rock</v>
      </c>
      <c r="S1638" s="9">
        <f t="shared" si="179"/>
        <v>40706.166666666701</v>
      </c>
      <c r="T1638" s="9">
        <f t="shared" si="180"/>
        <v>40663.086666666597</v>
      </c>
      <c r="U1638" s="8">
        <f t="shared" si="181"/>
        <v>43.08000000010361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76"/>
        <v>103.8</v>
      </c>
      <c r="P1639">
        <f t="shared" si="182"/>
        <v>34.6</v>
      </c>
      <c r="Q1639" t="str">
        <f t="shared" si="177"/>
        <v>music</v>
      </c>
      <c r="R1639" t="str">
        <f t="shared" si="178"/>
        <v>rock</v>
      </c>
      <c r="S1639" s="9">
        <f t="shared" si="179"/>
        <v>40178.985416666699</v>
      </c>
      <c r="T1639" s="9">
        <f t="shared" si="180"/>
        <v>40122.7516203704</v>
      </c>
      <c r="U1639" s="8">
        <f t="shared" si="181"/>
        <v>56.233796296299261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76"/>
        <v>105</v>
      </c>
      <c r="P1640">
        <f t="shared" si="182"/>
        <v>38.888888888888886</v>
      </c>
      <c r="Q1640" t="str">
        <f t="shared" si="177"/>
        <v>music</v>
      </c>
      <c r="R1640" t="str">
        <f t="shared" si="178"/>
        <v>rock</v>
      </c>
      <c r="S1640" s="9">
        <f t="shared" si="179"/>
        <v>41333.892361111102</v>
      </c>
      <c r="T1640" s="9">
        <f t="shared" si="180"/>
        <v>41288.687129629601</v>
      </c>
      <c r="U1640" s="8">
        <f t="shared" si="181"/>
        <v>45.205231481500959</v>
      </c>
    </row>
    <row r="1641" spans="1:21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76"/>
        <v>100</v>
      </c>
      <c r="P1641">
        <f t="shared" si="182"/>
        <v>94.736842105263165</v>
      </c>
      <c r="Q1641" t="str">
        <f t="shared" si="177"/>
        <v>music</v>
      </c>
      <c r="R1641" t="str">
        <f t="shared" si="178"/>
        <v>rock</v>
      </c>
      <c r="S1641" s="9">
        <f t="shared" si="179"/>
        <v>40971.652372685203</v>
      </c>
      <c r="T1641" s="9">
        <f t="shared" si="180"/>
        <v>40941.652372685203</v>
      </c>
      <c r="U1641" s="8">
        <f t="shared" si="181"/>
        <v>30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76"/>
        <v>169.86</v>
      </c>
      <c r="P1642">
        <f t="shared" si="182"/>
        <v>39.967058823529413</v>
      </c>
      <c r="Q1642" t="str">
        <f t="shared" si="177"/>
        <v>music</v>
      </c>
      <c r="R1642" t="str">
        <f t="shared" si="178"/>
        <v>rock</v>
      </c>
      <c r="S1642" s="9">
        <f t="shared" si="179"/>
        <v>40393.082638888904</v>
      </c>
      <c r="T1642" s="9">
        <f t="shared" si="180"/>
        <v>40379.230960648201</v>
      </c>
      <c r="U1642" s="8">
        <f t="shared" si="181"/>
        <v>13.851678240702313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76"/>
        <v>101.4</v>
      </c>
      <c r="P1643">
        <f t="shared" si="182"/>
        <v>97.5</v>
      </c>
      <c r="Q1643" t="str">
        <f t="shared" si="177"/>
        <v>music</v>
      </c>
      <c r="R1643" t="str">
        <f t="shared" si="178"/>
        <v>pop</v>
      </c>
      <c r="S1643" s="9">
        <f t="shared" si="179"/>
        <v>41992.596574074101</v>
      </c>
      <c r="T1643" s="9">
        <f t="shared" si="180"/>
        <v>41962.596574074101</v>
      </c>
      <c r="U1643" s="8">
        <f t="shared" si="181"/>
        <v>30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76"/>
        <v>100</v>
      </c>
      <c r="P1644">
        <f t="shared" si="182"/>
        <v>42.857142857142854</v>
      </c>
      <c r="Q1644" t="str">
        <f t="shared" si="177"/>
        <v>music</v>
      </c>
      <c r="R1644" t="str">
        <f t="shared" si="178"/>
        <v>pop</v>
      </c>
      <c r="S1644" s="9">
        <f t="shared" si="179"/>
        <v>40708.024618055599</v>
      </c>
      <c r="T1644" s="9">
        <f t="shared" si="180"/>
        <v>40688.024618055599</v>
      </c>
      <c r="U1644" s="8">
        <f t="shared" si="181"/>
        <v>20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76"/>
        <v>124.70000000000002</v>
      </c>
      <c r="P1645">
        <f t="shared" si="182"/>
        <v>168.51351351351352</v>
      </c>
      <c r="Q1645" t="str">
        <f t="shared" si="177"/>
        <v>music</v>
      </c>
      <c r="R1645" t="str">
        <f t="shared" si="178"/>
        <v>pop</v>
      </c>
      <c r="S1645" s="9">
        <f t="shared" si="179"/>
        <v>41176.824212963002</v>
      </c>
      <c r="T1645" s="9">
        <f t="shared" si="180"/>
        <v>41146.824212963002</v>
      </c>
      <c r="U1645" s="8">
        <f t="shared" si="181"/>
        <v>30</v>
      </c>
    </row>
    <row r="1646" spans="1:21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76"/>
        <v>109.5</v>
      </c>
      <c r="P1646">
        <f t="shared" si="182"/>
        <v>85.546875</v>
      </c>
      <c r="Q1646" t="str">
        <f t="shared" si="177"/>
        <v>music</v>
      </c>
      <c r="R1646" t="str">
        <f t="shared" si="178"/>
        <v>pop</v>
      </c>
      <c r="S1646" s="9">
        <f t="shared" si="179"/>
        <v>41235.101388888899</v>
      </c>
      <c r="T1646" s="9">
        <f t="shared" si="180"/>
        <v>41175.059722222199</v>
      </c>
      <c r="U1646" s="8">
        <f t="shared" si="181"/>
        <v>60.041666666700621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76"/>
        <v>110.80000000000001</v>
      </c>
      <c r="P1647">
        <f t="shared" si="182"/>
        <v>554</v>
      </c>
      <c r="Q1647" t="str">
        <f t="shared" si="177"/>
        <v>music</v>
      </c>
      <c r="R1647" t="str">
        <f t="shared" si="178"/>
        <v>pop</v>
      </c>
      <c r="S1647" s="9">
        <f t="shared" si="179"/>
        <v>41535.617361111101</v>
      </c>
      <c r="T1647" s="9">
        <f t="shared" si="180"/>
        <v>41521.617361111101</v>
      </c>
      <c r="U1647" s="8">
        <f t="shared" si="181"/>
        <v>14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76"/>
        <v>110.2</v>
      </c>
      <c r="P1648">
        <f t="shared" si="182"/>
        <v>26.554216867469879</v>
      </c>
      <c r="Q1648" t="str">
        <f t="shared" si="177"/>
        <v>music</v>
      </c>
      <c r="R1648" t="str">
        <f t="shared" si="178"/>
        <v>pop</v>
      </c>
      <c r="S1648" s="9">
        <f t="shared" si="179"/>
        <v>41865.757638888899</v>
      </c>
      <c r="T1648" s="9">
        <f t="shared" si="180"/>
        <v>41833.450266203698</v>
      </c>
      <c r="U1648" s="8">
        <f t="shared" si="181"/>
        <v>32.307372685201699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76"/>
        <v>104.71999999999998</v>
      </c>
      <c r="P1649">
        <f t="shared" si="182"/>
        <v>113.82608695652173</v>
      </c>
      <c r="Q1649" t="str">
        <f t="shared" si="177"/>
        <v>music</v>
      </c>
      <c r="R1649" t="str">
        <f t="shared" si="178"/>
        <v>pop</v>
      </c>
      <c r="S1649" s="9">
        <f t="shared" si="179"/>
        <v>41069.409456018497</v>
      </c>
      <c r="T1649" s="9">
        <f t="shared" si="180"/>
        <v>41039.409456018497</v>
      </c>
      <c r="U1649" s="8">
        <f t="shared" si="181"/>
        <v>30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76"/>
        <v>125.26086956521738</v>
      </c>
      <c r="P1650">
        <f t="shared" si="182"/>
        <v>32.011111111111113</v>
      </c>
      <c r="Q1650" t="str">
        <f t="shared" si="177"/>
        <v>music</v>
      </c>
      <c r="R1650" t="str">
        <f t="shared" si="178"/>
        <v>pop</v>
      </c>
      <c r="S1650" s="9">
        <f t="shared" si="179"/>
        <v>40622.6629861111</v>
      </c>
      <c r="T1650" s="9">
        <f t="shared" si="180"/>
        <v>40592.7046527778</v>
      </c>
      <c r="U1650" s="8">
        <f t="shared" si="181"/>
        <v>29.958333333299379</v>
      </c>
    </row>
    <row r="1651" spans="1:21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76"/>
        <v>100.58763157894737</v>
      </c>
      <c r="P1651">
        <f t="shared" si="182"/>
        <v>47.189259259259259</v>
      </c>
      <c r="Q1651" t="str">
        <f t="shared" si="177"/>
        <v>music</v>
      </c>
      <c r="R1651" t="str">
        <f t="shared" si="178"/>
        <v>pop</v>
      </c>
      <c r="S1651" s="9">
        <f t="shared" si="179"/>
        <v>41782.684664351902</v>
      </c>
      <c r="T1651" s="9">
        <f t="shared" si="180"/>
        <v>41737.684664351902</v>
      </c>
      <c r="U1651" s="8">
        <f t="shared" si="181"/>
        <v>45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76"/>
        <v>141.55000000000001</v>
      </c>
      <c r="P1652">
        <f t="shared" si="182"/>
        <v>88.46875</v>
      </c>
      <c r="Q1652" t="str">
        <f t="shared" si="177"/>
        <v>music</v>
      </c>
      <c r="R1652" t="str">
        <f t="shared" si="178"/>
        <v>pop</v>
      </c>
      <c r="S1652" s="9">
        <f t="shared" si="179"/>
        <v>41556.4356134259</v>
      </c>
      <c r="T1652" s="9">
        <f t="shared" si="180"/>
        <v>41526.4356134259</v>
      </c>
      <c r="U1652" s="8">
        <f t="shared" si="181"/>
        <v>30</v>
      </c>
    </row>
    <row r="1653" spans="1:21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76"/>
        <v>100.75</v>
      </c>
      <c r="P1653">
        <f t="shared" si="182"/>
        <v>100.75</v>
      </c>
      <c r="Q1653" t="str">
        <f t="shared" si="177"/>
        <v>music</v>
      </c>
      <c r="R1653" t="str">
        <f t="shared" si="178"/>
        <v>pop</v>
      </c>
      <c r="S1653" s="9">
        <f t="shared" si="179"/>
        <v>40659.290972222203</v>
      </c>
      <c r="T1653" s="9">
        <f t="shared" si="180"/>
        <v>40625.900694444397</v>
      </c>
      <c r="U1653" s="8">
        <f t="shared" si="181"/>
        <v>33.39027777780575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76"/>
        <v>100.66666666666666</v>
      </c>
      <c r="P1654">
        <f t="shared" si="182"/>
        <v>64.714285714285708</v>
      </c>
      <c r="Q1654" t="str">
        <f t="shared" si="177"/>
        <v>music</v>
      </c>
      <c r="R1654" t="str">
        <f t="shared" si="178"/>
        <v>pop</v>
      </c>
      <c r="S1654" s="9">
        <f t="shared" si="179"/>
        <v>41602.534641203703</v>
      </c>
      <c r="T1654" s="9">
        <f t="shared" si="180"/>
        <v>41572.492974537003</v>
      </c>
      <c r="U1654" s="8">
        <f t="shared" si="181"/>
        <v>30.041666666700621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76"/>
        <v>174.2304</v>
      </c>
      <c r="P1655">
        <f t="shared" si="182"/>
        <v>51.854285714285716</v>
      </c>
      <c r="Q1655" t="str">
        <f t="shared" si="177"/>
        <v>music</v>
      </c>
      <c r="R1655" t="str">
        <f t="shared" si="178"/>
        <v>pop</v>
      </c>
      <c r="S1655" s="9">
        <f t="shared" si="179"/>
        <v>40657.834444444401</v>
      </c>
      <c r="T1655" s="9">
        <f t="shared" si="180"/>
        <v>40626.834444444401</v>
      </c>
      <c r="U1655" s="8">
        <f t="shared" si="181"/>
        <v>31</v>
      </c>
    </row>
    <row r="1656" spans="1:21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76"/>
        <v>119.90909090909089</v>
      </c>
      <c r="P1656">
        <f t="shared" si="182"/>
        <v>38.794117647058826</v>
      </c>
      <c r="Q1656" t="str">
        <f t="shared" si="177"/>
        <v>music</v>
      </c>
      <c r="R1656" t="str">
        <f t="shared" si="178"/>
        <v>pop</v>
      </c>
      <c r="S1656" s="9">
        <f t="shared" si="179"/>
        <v>41017.890740740702</v>
      </c>
      <c r="T1656" s="9">
        <f t="shared" si="180"/>
        <v>40987.890740740702</v>
      </c>
      <c r="U1656" s="8">
        <f t="shared" si="181"/>
        <v>30</v>
      </c>
    </row>
    <row r="1657" spans="1:21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76"/>
        <v>142.86666666666667</v>
      </c>
      <c r="P1657">
        <f t="shared" si="182"/>
        <v>44.645833333333336</v>
      </c>
      <c r="Q1657" t="str">
        <f t="shared" si="177"/>
        <v>music</v>
      </c>
      <c r="R1657" t="str">
        <f t="shared" si="178"/>
        <v>pop</v>
      </c>
      <c r="S1657" s="9">
        <f t="shared" si="179"/>
        <v>41004.750231481499</v>
      </c>
      <c r="T1657" s="9">
        <f t="shared" si="180"/>
        <v>40974.791898148098</v>
      </c>
      <c r="U1657" s="8">
        <f t="shared" si="181"/>
        <v>29.958333333401242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76"/>
        <v>100.33493333333334</v>
      </c>
      <c r="P1658">
        <f t="shared" si="182"/>
        <v>156.77333333333334</v>
      </c>
      <c r="Q1658" t="str">
        <f t="shared" si="177"/>
        <v>music</v>
      </c>
      <c r="R1658" t="str">
        <f t="shared" si="178"/>
        <v>pop</v>
      </c>
      <c r="S1658" s="9">
        <f t="shared" si="179"/>
        <v>41256.928842592599</v>
      </c>
      <c r="T1658" s="9">
        <f t="shared" si="180"/>
        <v>41226.928842592599</v>
      </c>
      <c r="U1658" s="8">
        <f t="shared" si="181"/>
        <v>30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76"/>
        <v>104.93380000000001</v>
      </c>
      <c r="P1659">
        <f t="shared" si="182"/>
        <v>118.70339366515837</v>
      </c>
      <c r="Q1659" t="str">
        <f t="shared" si="177"/>
        <v>music</v>
      </c>
      <c r="R1659" t="str">
        <f t="shared" si="178"/>
        <v>pop</v>
      </c>
      <c r="S1659" s="9">
        <f t="shared" si="179"/>
        <v>41053.782037037003</v>
      </c>
      <c r="T1659" s="9">
        <f t="shared" si="180"/>
        <v>41023.782037037003</v>
      </c>
      <c r="U1659" s="8">
        <f t="shared" si="181"/>
        <v>30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76"/>
        <v>132.23333333333335</v>
      </c>
      <c r="P1660">
        <f t="shared" si="182"/>
        <v>74.149532710280369</v>
      </c>
      <c r="Q1660" t="str">
        <f t="shared" si="177"/>
        <v>music</v>
      </c>
      <c r="R1660" t="str">
        <f t="shared" si="178"/>
        <v>pop</v>
      </c>
      <c r="S1660" s="9">
        <f t="shared" si="179"/>
        <v>41261.597222222197</v>
      </c>
      <c r="T1660" s="9">
        <f t="shared" si="180"/>
        <v>41223.2218402777</v>
      </c>
      <c r="U1660" s="8">
        <f t="shared" si="181"/>
        <v>38.375381944497349</v>
      </c>
    </row>
    <row r="1661" spans="1:21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76"/>
        <v>112.79999999999998</v>
      </c>
      <c r="P1661">
        <f t="shared" si="182"/>
        <v>12.533333333333333</v>
      </c>
      <c r="Q1661" t="str">
        <f t="shared" si="177"/>
        <v>music</v>
      </c>
      <c r="R1661" t="str">
        <f t="shared" si="178"/>
        <v>pop</v>
      </c>
      <c r="S1661" s="9">
        <f t="shared" si="179"/>
        <v>41625.5</v>
      </c>
      <c r="T1661" s="9">
        <f t="shared" si="180"/>
        <v>41596.913437499999</v>
      </c>
      <c r="U1661" s="8">
        <f t="shared" si="181"/>
        <v>28.586562500000582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76"/>
        <v>1253.75</v>
      </c>
      <c r="P1662">
        <f t="shared" si="182"/>
        <v>27.861111111111111</v>
      </c>
      <c r="Q1662" t="str">
        <f t="shared" si="177"/>
        <v>music</v>
      </c>
      <c r="R1662" t="str">
        <f t="shared" si="178"/>
        <v>pop</v>
      </c>
      <c r="S1662" s="9">
        <f t="shared" si="179"/>
        <v>42490.915972222203</v>
      </c>
      <c r="T1662" s="9">
        <f t="shared" si="180"/>
        <v>42459.693865740701</v>
      </c>
      <c r="U1662" s="8">
        <f t="shared" si="181"/>
        <v>31.222106481502124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76"/>
        <v>102.50632911392405</v>
      </c>
      <c r="P1663">
        <f t="shared" si="182"/>
        <v>80.178217821782184</v>
      </c>
      <c r="Q1663" t="str">
        <f t="shared" si="177"/>
        <v>music</v>
      </c>
      <c r="R1663" t="str">
        <f t="shared" si="178"/>
        <v>pop</v>
      </c>
      <c r="S1663" s="9">
        <f t="shared" si="179"/>
        <v>42386.875</v>
      </c>
      <c r="T1663" s="9">
        <f t="shared" si="180"/>
        <v>42343.998043981497</v>
      </c>
      <c r="U1663" s="8">
        <f t="shared" si="181"/>
        <v>42.876956018502824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76"/>
        <v>102.6375</v>
      </c>
      <c r="P1664">
        <f t="shared" si="182"/>
        <v>132.43548387096774</v>
      </c>
      <c r="Q1664" t="str">
        <f t="shared" si="177"/>
        <v>music</v>
      </c>
      <c r="R1664" t="str">
        <f t="shared" si="178"/>
        <v>pop</v>
      </c>
      <c r="S1664" s="9">
        <f t="shared" si="179"/>
        <v>40908.239999999998</v>
      </c>
      <c r="T1664" s="9">
        <f t="shared" si="180"/>
        <v>40848.198333333297</v>
      </c>
      <c r="U1664" s="8">
        <f t="shared" si="181"/>
        <v>60.041666666700621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76"/>
        <v>108</v>
      </c>
      <c r="P1665">
        <f t="shared" si="182"/>
        <v>33.75</v>
      </c>
      <c r="Q1665" t="str">
        <f t="shared" si="177"/>
        <v>music</v>
      </c>
      <c r="R1665" t="str">
        <f t="shared" si="178"/>
        <v>pop</v>
      </c>
      <c r="S1665" s="9">
        <f t="shared" si="179"/>
        <v>42036.022071759297</v>
      </c>
      <c r="T1665" s="9">
        <f t="shared" si="180"/>
        <v>42006.022071759297</v>
      </c>
      <c r="U1665" s="8">
        <f t="shared" si="181"/>
        <v>30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76"/>
        <v>122.40879999999999</v>
      </c>
      <c r="P1666">
        <f t="shared" si="182"/>
        <v>34.384494382022467</v>
      </c>
      <c r="Q1666" t="str">
        <f t="shared" si="177"/>
        <v>music</v>
      </c>
      <c r="R1666" t="str">
        <f t="shared" si="178"/>
        <v>pop</v>
      </c>
      <c r="S1666" s="9">
        <f t="shared" si="179"/>
        <v>40984.165972222203</v>
      </c>
      <c r="T1666" s="9">
        <f t="shared" si="180"/>
        <v>40939.761782407397</v>
      </c>
      <c r="U1666" s="8">
        <f t="shared" si="181"/>
        <v>44.404189814806159</v>
      </c>
    </row>
    <row r="1667" spans="1:21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83">E1667/D1667*100</f>
        <v>119.45714285714286</v>
      </c>
      <c r="P1667">
        <f t="shared" si="182"/>
        <v>44.956989247311824</v>
      </c>
      <c r="Q1667" t="str">
        <f t="shared" ref="Q1667:Q1730" si="184">LEFT(N1667,_xlfn.NUMBERVALUE(FIND("/",N1667)-1))</f>
        <v>music</v>
      </c>
      <c r="R1667" t="str">
        <f t="shared" ref="R1667:R1730" si="185">RIGHT(N1667,LEN(N1667)-LEN(Q1667)-1)</f>
        <v>pop</v>
      </c>
      <c r="S1667" s="9">
        <f t="shared" ref="S1667:S1730" si="186">_xlfn.NUMBERVALUE((((I1667/60)/60)/24)+DATE(1970,1,1))</f>
        <v>40596.125</v>
      </c>
      <c r="T1667" s="9">
        <f t="shared" ref="T1667:T1730" si="187">_xlfn.NUMBERVALUE((((J1667/60)/60)/24)+DATE(1970,1,1))</f>
        <v>40564.649456018502</v>
      </c>
      <c r="U1667" s="8">
        <f t="shared" ref="U1667:U1730" si="188">S1667-T1667</f>
        <v>31.475543981498049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83"/>
        <v>160.88</v>
      </c>
      <c r="P1668">
        <f t="shared" si="182"/>
        <v>41.04081632653061</v>
      </c>
      <c r="Q1668" t="str">
        <f t="shared" si="184"/>
        <v>music</v>
      </c>
      <c r="R1668" t="str">
        <f t="shared" si="185"/>
        <v>pop</v>
      </c>
      <c r="S1668" s="9">
        <f t="shared" si="186"/>
        <v>41361.211493055598</v>
      </c>
      <c r="T1668" s="9">
        <f t="shared" si="187"/>
        <v>41331.253159722197</v>
      </c>
      <c r="U1668" s="8">
        <f t="shared" si="188"/>
        <v>29.958333333401242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83"/>
        <v>126.85294117647059</v>
      </c>
      <c r="P1669">
        <f t="shared" si="182"/>
        <v>52.597560975609753</v>
      </c>
      <c r="Q1669" t="str">
        <f t="shared" si="184"/>
        <v>music</v>
      </c>
      <c r="R1669" t="str">
        <f t="shared" si="185"/>
        <v>pop</v>
      </c>
      <c r="S1669" s="9">
        <f t="shared" si="186"/>
        <v>41709.290972222203</v>
      </c>
      <c r="T1669" s="9">
        <f t="shared" si="187"/>
        <v>41682.0705787037</v>
      </c>
      <c r="U1669" s="8">
        <f t="shared" si="188"/>
        <v>27.220393518502533</v>
      </c>
    </row>
    <row r="1670" spans="1:21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83"/>
        <v>102.6375</v>
      </c>
      <c r="P1670">
        <f t="shared" si="182"/>
        <v>70.784482758620683</v>
      </c>
      <c r="Q1670" t="str">
        <f t="shared" si="184"/>
        <v>music</v>
      </c>
      <c r="R1670" t="str">
        <f t="shared" si="185"/>
        <v>pop</v>
      </c>
      <c r="S1670" s="9">
        <f t="shared" si="186"/>
        <v>40875.191423611097</v>
      </c>
      <c r="T1670" s="9">
        <f t="shared" si="187"/>
        <v>40845.149756944404</v>
      </c>
      <c r="U1670" s="8">
        <f t="shared" si="188"/>
        <v>30.041666666693345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83"/>
        <v>139.75</v>
      </c>
      <c r="P1671">
        <f t="shared" si="182"/>
        <v>53.75</v>
      </c>
      <c r="Q1671" t="str">
        <f t="shared" si="184"/>
        <v>music</v>
      </c>
      <c r="R1671" t="str">
        <f t="shared" si="185"/>
        <v>pop</v>
      </c>
      <c r="S1671" s="9">
        <f t="shared" si="186"/>
        <v>42521.885138888902</v>
      </c>
      <c r="T1671" s="9">
        <f t="shared" si="187"/>
        <v>42461.885138888902</v>
      </c>
      <c r="U1671" s="8">
        <f t="shared" si="188"/>
        <v>60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83"/>
        <v>102.60000000000001</v>
      </c>
      <c r="P1672">
        <f t="shared" si="182"/>
        <v>44.608695652173914</v>
      </c>
      <c r="Q1672" t="str">
        <f t="shared" si="184"/>
        <v>music</v>
      </c>
      <c r="R1672" t="str">
        <f t="shared" si="185"/>
        <v>pop</v>
      </c>
      <c r="S1672" s="9">
        <f t="shared" si="186"/>
        <v>40364.166666666701</v>
      </c>
      <c r="T1672" s="9">
        <f t="shared" si="187"/>
        <v>40313.9305439815</v>
      </c>
      <c r="U1672" s="8">
        <f t="shared" si="188"/>
        <v>50.236122685200826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83"/>
        <v>100.67349999999999</v>
      </c>
      <c r="P1673">
        <f t="shared" si="182"/>
        <v>26.148961038961041</v>
      </c>
      <c r="Q1673" t="str">
        <f t="shared" si="184"/>
        <v>music</v>
      </c>
      <c r="R1673" t="str">
        <f t="shared" si="185"/>
        <v>pop</v>
      </c>
      <c r="S1673" s="9">
        <f t="shared" si="186"/>
        <v>42583.544143518498</v>
      </c>
      <c r="T1673" s="9">
        <f t="shared" si="187"/>
        <v>42553.544143518498</v>
      </c>
      <c r="U1673" s="8">
        <f t="shared" si="188"/>
        <v>30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83"/>
        <v>112.94117647058823</v>
      </c>
      <c r="P1674">
        <f t="shared" si="182"/>
        <v>39.183673469387756</v>
      </c>
      <c r="Q1674" t="str">
        <f t="shared" si="184"/>
        <v>music</v>
      </c>
      <c r="R1674" t="str">
        <f t="shared" si="185"/>
        <v>pop</v>
      </c>
      <c r="S1674" s="9">
        <f t="shared" si="186"/>
        <v>41064.656597222202</v>
      </c>
      <c r="T1674" s="9">
        <f t="shared" si="187"/>
        <v>41034.656597222202</v>
      </c>
      <c r="U1674" s="8">
        <f t="shared" si="188"/>
        <v>30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83"/>
        <v>128.09523809523807</v>
      </c>
      <c r="P1675">
        <f t="shared" si="182"/>
        <v>45.593220338983052</v>
      </c>
      <c r="Q1675" t="str">
        <f t="shared" si="184"/>
        <v>music</v>
      </c>
      <c r="R1675" t="str">
        <f t="shared" si="185"/>
        <v>pop</v>
      </c>
      <c r="S1675" s="9">
        <f t="shared" si="186"/>
        <v>42069.878379629597</v>
      </c>
      <c r="T1675" s="9">
        <f t="shared" si="187"/>
        <v>42039.878379629597</v>
      </c>
      <c r="U1675" s="8">
        <f t="shared" si="188"/>
        <v>30</v>
      </c>
    </row>
    <row r="1676" spans="1:21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83"/>
        <v>201.7</v>
      </c>
      <c r="P1676">
        <f t="shared" si="182"/>
        <v>89.247787610619469</v>
      </c>
      <c r="Q1676" t="str">
        <f t="shared" si="184"/>
        <v>music</v>
      </c>
      <c r="R1676" t="str">
        <f t="shared" si="185"/>
        <v>pop</v>
      </c>
      <c r="S1676" s="9">
        <f t="shared" si="186"/>
        <v>42600.290972222203</v>
      </c>
      <c r="T1676" s="9">
        <f t="shared" si="187"/>
        <v>42569.605393518497</v>
      </c>
      <c r="U1676" s="8">
        <f t="shared" si="188"/>
        <v>30.685578703705687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83"/>
        <v>137.416</v>
      </c>
      <c r="P1677">
        <f t="shared" si="182"/>
        <v>40.416470588235299</v>
      </c>
      <c r="Q1677" t="str">
        <f t="shared" si="184"/>
        <v>music</v>
      </c>
      <c r="R1677" t="str">
        <f t="shared" si="185"/>
        <v>pop</v>
      </c>
      <c r="S1677" s="9">
        <f t="shared" si="186"/>
        <v>40832.918749999997</v>
      </c>
      <c r="T1677" s="9">
        <f t="shared" si="187"/>
        <v>40802.733101851903</v>
      </c>
      <c r="U1677" s="8">
        <f t="shared" si="188"/>
        <v>30.185648148093605</v>
      </c>
    </row>
    <row r="1678" spans="1:21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83"/>
        <v>115.33333333333333</v>
      </c>
      <c r="P1678">
        <f t="shared" si="182"/>
        <v>82.38095238095238</v>
      </c>
      <c r="Q1678" t="str">
        <f t="shared" si="184"/>
        <v>music</v>
      </c>
      <c r="R1678" t="str">
        <f t="shared" si="185"/>
        <v>pop</v>
      </c>
      <c r="S1678" s="9">
        <f t="shared" si="186"/>
        <v>41020.165972222203</v>
      </c>
      <c r="T1678" s="9">
        <f t="shared" si="187"/>
        <v>40973.726238425901</v>
      </c>
      <c r="U1678" s="8">
        <f t="shared" si="188"/>
        <v>46.43973379630188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83"/>
        <v>111.66666666666667</v>
      </c>
      <c r="P1679">
        <f t="shared" si="182"/>
        <v>159.52380952380952</v>
      </c>
      <c r="Q1679" t="str">
        <f t="shared" si="184"/>
        <v>music</v>
      </c>
      <c r="R1679" t="str">
        <f t="shared" si="185"/>
        <v>pop</v>
      </c>
      <c r="S1679" s="9">
        <f t="shared" si="186"/>
        <v>42476.249305555597</v>
      </c>
      <c r="T1679" s="9">
        <f t="shared" si="187"/>
        <v>42416.407129629602</v>
      </c>
      <c r="U1679" s="8">
        <f t="shared" si="188"/>
        <v>59.842175925994525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83"/>
        <v>118.39999999999999</v>
      </c>
      <c r="P1680">
        <f t="shared" si="182"/>
        <v>36.244897959183675</v>
      </c>
      <c r="Q1680" t="str">
        <f t="shared" si="184"/>
        <v>music</v>
      </c>
      <c r="R1680" t="str">
        <f t="shared" si="185"/>
        <v>pop</v>
      </c>
      <c r="S1680" s="9">
        <f t="shared" si="186"/>
        <v>41676.854988425897</v>
      </c>
      <c r="T1680" s="9">
        <f t="shared" si="187"/>
        <v>41662.854988425897</v>
      </c>
      <c r="U1680" s="8">
        <f t="shared" si="188"/>
        <v>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83"/>
        <v>175</v>
      </c>
      <c r="P1681">
        <f t="shared" si="182"/>
        <v>62.5</v>
      </c>
      <c r="Q1681" t="str">
        <f t="shared" si="184"/>
        <v>music</v>
      </c>
      <c r="R1681" t="str">
        <f t="shared" si="185"/>
        <v>pop</v>
      </c>
      <c r="S1681" s="9">
        <f t="shared" si="186"/>
        <v>40746.068807870397</v>
      </c>
      <c r="T1681" s="9">
        <f t="shared" si="187"/>
        <v>40723.068807870397</v>
      </c>
      <c r="U1681" s="8">
        <f t="shared" si="188"/>
        <v>23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83"/>
        <v>117.5</v>
      </c>
      <c r="P1682">
        <f t="shared" si="182"/>
        <v>47</v>
      </c>
      <c r="Q1682" t="str">
        <f t="shared" si="184"/>
        <v>music</v>
      </c>
      <c r="R1682" t="str">
        <f t="shared" si="185"/>
        <v>pop</v>
      </c>
      <c r="S1682" s="9">
        <f t="shared" si="186"/>
        <v>41832.7577199074</v>
      </c>
      <c r="T1682" s="9">
        <f t="shared" si="187"/>
        <v>41802.7577199074</v>
      </c>
      <c r="U1682" s="8">
        <f t="shared" si="188"/>
        <v>30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83"/>
        <v>101.42212307692309</v>
      </c>
      <c r="P1683">
        <f t="shared" si="182"/>
        <v>74.575090497737563</v>
      </c>
      <c r="Q1683" t="str">
        <f t="shared" si="184"/>
        <v>music</v>
      </c>
      <c r="R1683" t="str">
        <f t="shared" si="185"/>
        <v>faith</v>
      </c>
      <c r="S1683" s="9">
        <f t="shared" si="186"/>
        <v>42823.083333333299</v>
      </c>
      <c r="T1683" s="9">
        <f t="shared" si="187"/>
        <v>42774.121342592603</v>
      </c>
      <c r="U1683" s="8">
        <f t="shared" si="188"/>
        <v>48.96199074069591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83"/>
        <v>0</v>
      </c>
      <c r="P1684">
        <f t="shared" si="182"/>
        <v>0</v>
      </c>
      <c r="Q1684" t="str">
        <f t="shared" si="184"/>
        <v>music</v>
      </c>
      <c r="R1684" t="str">
        <f t="shared" si="185"/>
        <v>faith</v>
      </c>
      <c r="S1684" s="9">
        <f t="shared" si="186"/>
        <v>42839.171990740702</v>
      </c>
      <c r="T1684" s="9">
        <f t="shared" si="187"/>
        <v>42779.213657407403</v>
      </c>
      <c r="U1684" s="8">
        <f t="shared" si="188"/>
        <v>59.958333333299379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83"/>
        <v>21.714285714285715</v>
      </c>
      <c r="P1685">
        <f t="shared" si="182"/>
        <v>76</v>
      </c>
      <c r="Q1685" t="str">
        <f t="shared" si="184"/>
        <v>music</v>
      </c>
      <c r="R1685" t="str">
        <f t="shared" si="185"/>
        <v>faith</v>
      </c>
      <c r="S1685" s="9">
        <f t="shared" si="186"/>
        <v>42832.781689814801</v>
      </c>
      <c r="T1685" s="9">
        <f t="shared" si="187"/>
        <v>42808.781689814801</v>
      </c>
      <c r="U1685" s="8">
        <f t="shared" si="188"/>
        <v>24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83"/>
        <v>109.125</v>
      </c>
      <c r="P1686">
        <f t="shared" si="182"/>
        <v>86.43564356435644</v>
      </c>
      <c r="Q1686" t="str">
        <f t="shared" si="184"/>
        <v>music</v>
      </c>
      <c r="R1686" t="str">
        <f t="shared" si="185"/>
        <v>faith</v>
      </c>
      <c r="S1686" s="9">
        <f t="shared" si="186"/>
        <v>42811.773622685199</v>
      </c>
      <c r="T1686" s="9">
        <f t="shared" si="187"/>
        <v>42783.815289351798</v>
      </c>
      <c r="U1686" s="8">
        <f t="shared" si="188"/>
        <v>27.958333333401242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83"/>
        <v>102.85714285714285</v>
      </c>
      <c r="P1687">
        <f t="shared" si="182"/>
        <v>24</v>
      </c>
      <c r="Q1687" t="str">
        <f t="shared" si="184"/>
        <v>music</v>
      </c>
      <c r="R1687" t="str">
        <f t="shared" si="185"/>
        <v>faith</v>
      </c>
      <c r="S1687" s="9">
        <f t="shared" si="186"/>
        <v>42818.208599537</v>
      </c>
      <c r="T1687" s="9">
        <f t="shared" si="187"/>
        <v>42788.2502662037</v>
      </c>
      <c r="U1687" s="8">
        <f t="shared" si="188"/>
        <v>29.958333333299379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83"/>
        <v>0.36</v>
      </c>
      <c r="P1688">
        <f t="shared" si="182"/>
        <v>18</v>
      </c>
      <c r="Q1688" t="str">
        <f t="shared" si="184"/>
        <v>music</v>
      </c>
      <c r="R1688" t="str">
        <f t="shared" si="185"/>
        <v>faith</v>
      </c>
      <c r="S1688" s="9">
        <f t="shared" si="186"/>
        <v>42852.8023032407</v>
      </c>
      <c r="T1688" s="9">
        <f t="shared" si="187"/>
        <v>42792.843969907401</v>
      </c>
      <c r="U1688" s="8">
        <f t="shared" si="188"/>
        <v>59.958333333299379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83"/>
        <v>31.25</v>
      </c>
      <c r="P1689">
        <f t="shared" si="182"/>
        <v>80.128205128205124</v>
      </c>
      <c r="Q1689" t="str">
        <f t="shared" si="184"/>
        <v>music</v>
      </c>
      <c r="R1689" t="str">
        <f t="shared" si="185"/>
        <v>faith</v>
      </c>
      <c r="S1689" s="9">
        <f t="shared" si="186"/>
        <v>42835.84375</v>
      </c>
      <c r="T1689" s="9">
        <f t="shared" si="187"/>
        <v>42802.046817129602</v>
      </c>
      <c r="U1689" s="8">
        <f t="shared" si="188"/>
        <v>33.79693287039845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83"/>
        <v>44.3</v>
      </c>
      <c r="P1690">
        <f t="shared" si="182"/>
        <v>253.14285714285714</v>
      </c>
      <c r="Q1690" t="str">
        <f t="shared" si="184"/>
        <v>music</v>
      </c>
      <c r="R1690" t="str">
        <f t="shared" si="185"/>
        <v>faith</v>
      </c>
      <c r="S1690" s="9">
        <f t="shared" si="186"/>
        <v>42834.492986111101</v>
      </c>
      <c r="T1690" s="9">
        <f t="shared" si="187"/>
        <v>42804.534652777802</v>
      </c>
      <c r="U1690" s="8">
        <f t="shared" si="188"/>
        <v>29.958333333299379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83"/>
        <v>100</v>
      </c>
      <c r="P1691">
        <f t="shared" si="182"/>
        <v>171.42857142857142</v>
      </c>
      <c r="Q1691" t="str">
        <f t="shared" si="184"/>
        <v>music</v>
      </c>
      <c r="R1691" t="str">
        <f t="shared" si="185"/>
        <v>faith</v>
      </c>
      <c r="S1691" s="9">
        <f t="shared" si="186"/>
        <v>42810.900810185201</v>
      </c>
      <c r="T1691" s="9">
        <f t="shared" si="187"/>
        <v>42780.942476851902</v>
      </c>
      <c r="U1691" s="8">
        <f t="shared" si="188"/>
        <v>29.958333333299379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83"/>
        <v>25.4</v>
      </c>
      <c r="P1692">
        <f t="shared" si="182"/>
        <v>57.727272727272727</v>
      </c>
      <c r="Q1692" t="str">
        <f t="shared" si="184"/>
        <v>music</v>
      </c>
      <c r="R1692" t="str">
        <f t="shared" si="185"/>
        <v>faith</v>
      </c>
      <c r="S1692" s="9">
        <f t="shared" si="186"/>
        <v>42831.389374999999</v>
      </c>
      <c r="T1692" s="9">
        <f t="shared" si="187"/>
        <v>42801.431041666699</v>
      </c>
      <c r="U1692" s="8">
        <f t="shared" si="188"/>
        <v>29.958333333299379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83"/>
        <v>33.473333333333329</v>
      </c>
      <c r="P1693">
        <f t="shared" si="182"/>
        <v>264.26315789473682</v>
      </c>
      <c r="Q1693" t="str">
        <f t="shared" si="184"/>
        <v>music</v>
      </c>
      <c r="R1693" t="str">
        <f t="shared" si="185"/>
        <v>faith</v>
      </c>
      <c r="S1693" s="9">
        <f t="shared" si="186"/>
        <v>42828.041666666701</v>
      </c>
      <c r="T1693" s="9">
        <f t="shared" si="187"/>
        <v>42795.701481481497</v>
      </c>
      <c r="U1693" s="8">
        <f t="shared" si="188"/>
        <v>32.340185185203154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83"/>
        <v>47.8</v>
      </c>
      <c r="P1694">
        <f t="shared" si="182"/>
        <v>159.33333333333334</v>
      </c>
      <c r="Q1694" t="str">
        <f t="shared" si="184"/>
        <v>music</v>
      </c>
      <c r="R1694" t="str">
        <f t="shared" si="185"/>
        <v>faith</v>
      </c>
      <c r="S1694" s="9">
        <f t="shared" si="186"/>
        <v>42820.999305555597</v>
      </c>
      <c r="T1694" s="9">
        <f t="shared" si="187"/>
        <v>42788.151238425897</v>
      </c>
      <c r="U1694" s="8">
        <f t="shared" si="188"/>
        <v>32.848067129700212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83"/>
        <v>9.3333333333333339</v>
      </c>
      <c r="P1695">
        <f t="shared" si="182"/>
        <v>35</v>
      </c>
      <c r="Q1695" t="str">
        <f t="shared" si="184"/>
        <v>music</v>
      </c>
      <c r="R1695" t="str">
        <f t="shared" si="185"/>
        <v>faith</v>
      </c>
      <c r="S1695" s="9">
        <f t="shared" si="186"/>
        <v>42834.833333333299</v>
      </c>
      <c r="T1695" s="9">
        <f t="shared" si="187"/>
        <v>42803.920277777797</v>
      </c>
      <c r="U1695" s="8">
        <f t="shared" si="188"/>
        <v>30.913055555502069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83"/>
        <v>0.05</v>
      </c>
      <c r="P1696">
        <f t="shared" si="182"/>
        <v>5</v>
      </c>
      <c r="Q1696" t="str">
        <f t="shared" si="184"/>
        <v>music</v>
      </c>
      <c r="R1696" t="str">
        <f t="shared" si="185"/>
        <v>faith</v>
      </c>
      <c r="S1696" s="9">
        <f t="shared" si="186"/>
        <v>42821.191666666702</v>
      </c>
      <c r="T1696" s="9">
        <f t="shared" si="187"/>
        <v>42791.669837963003</v>
      </c>
      <c r="U1696" s="8">
        <f t="shared" si="188"/>
        <v>29.521828703698702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83"/>
        <v>11.708333333333334</v>
      </c>
      <c r="P1697">
        <f t="shared" si="182"/>
        <v>61.086956521739133</v>
      </c>
      <c r="Q1697" t="str">
        <f t="shared" si="184"/>
        <v>music</v>
      </c>
      <c r="R1697" t="str">
        <f t="shared" si="185"/>
        <v>faith</v>
      </c>
      <c r="S1697" s="9">
        <f t="shared" si="186"/>
        <v>42835.041666666701</v>
      </c>
      <c r="T1697" s="9">
        <f t="shared" si="187"/>
        <v>42801.031412037002</v>
      </c>
      <c r="U1697" s="8">
        <f t="shared" si="188"/>
        <v>34.010254629698466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83"/>
        <v>0</v>
      </c>
      <c r="P1698">
        <f t="shared" ref="P1698:P1761" si="189">IF(L1698=0, 0,E1698/L1698)</f>
        <v>0</v>
      </c>
      <c r="Q1698" t="str">
        <f t="shared" si="184"/>
        <v>music</v>
      </c>
      <c r="R1698" t="str">
        <f t="shared" si="185"/>
        <v>faith</v>
      </c>
      <c r="S1698" s="9">
        <f t="shared" si="186"/>
        <v>42826.027905092596</v>
      </c>
      <c r="T1698" s="9">
        <f t="shared" si="187"/>
        <v>42796.069571759297</v>
      </c>
      <c r="U1698" s="8">
        <f t="shared" si="188"/>
        <v>29.958333333299379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83"/>
        <v>20.208000000000002</v>
      </c>
      <c r="P1699">
        <f t="shared" si="189"/>
        <v>114.81818181818181</v>
      </c>
      <c r="Q1699" t="str">
        <f t="shared" si="184"/>
        <v>music</v>
      </c>
      <c r="R1699" t="str">
        <f t="shared" si="185"/>
        <v>faith</v>
      </c>
      <c r="S1699" s="9">
        <f t="shared" si="186"/>
        <v>42834.991296296299</v>
      </c>
      <c r="T1699" s="9">
        <f t="shared" si="187"/>
        <v>42805.032962963</v>
      </c>
      <c r="U1699" s="8">
        <f t="shared" si="188"/>
        <v>29.958333333299379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83"/>
        <v>0</v>
      </c>
      <c r="P1700">
        <f t="shared" si="189"/>
        <v>0</v>
      </c>
      <c r="Q1700" t="str">
        <f t="shared" si="184"/>
        <v>music</v>
      </c>
      <c r="R1700" t="str">
        <f t="shared" si="185"/>
        <v>faith</v>
      </c>
      <c r="S1700" s="9">
        <f t="shared" si="186"/>
        <v>42820.147916666698</v>
      </c>
      <c r="T1700" s="9">
        <f t="shared" si="187"/>
        <v>42796.207870370403</v>
      </c>
      <c r="U1700" s="8">
        <f t="shared" si="188"/>
        <v>23.940046296294895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83"/>
        <v>4.2311459353574925</v>
      </c>
      <c r="P1701">
        <f t="shared" si="189"/>
        <v>54</v>
      </c>
      <c r="Q1701" t="str">
        <f t="shared" si="184"/>
        <v>music</v>
      </c>
      <c r="R1701" t="str">
        <f t="shared" si="185"/>
        <v>faith</v>
      </c>
      <c r="S1701" s="9">
        <f t="shared" si="186"/>
        <v>42836.863946759302</v>
      </c>
      <c r="T1701" s="9">
        <f t="shared" si="187"/>
        <v>42806.863946759302</v>
      </c>
      <c r="U1701" s="8">
        <f t="shared" si="188"/>
        <v>30</v>
      </c>
    </row>
    <row r="1702" spans="1:21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83"/>
        <v>26.06</v>
      </c>
      <c r="P1702">
        <f t="shared" si="189"/>
        <v>65.974683544303801</v>
      </c>
      <c r="Q1702" t="str">
        <f t="shared" si="184"/>
        <v>music</v>
      </c>
      <c r="R1702" t="str">
        <f t="shared" si="185"/>
        <v>faith</v>
      </c>
      <c r="S1702" s="9">
        <f t="shared" si="186"/>
        <v>42826.166666666701</v>
      </c>
      <c r="T1702" s="9">
        <f t="shared" si="187"/>
        <v>42796.071643518502</v>
      </c>
      <c r="U1702" s="8">
        <f t="shared" si="188"/>
        <v>30.095023148198379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83"/>
        <v>0.19801980198019803</v>
      </c>
      <c r="P1703">
        <f t="shared" si="189"/>
        <v>5</v>
      </c>
      <c r="Q1703" t="str">
        <f t="shared" si="184"/>
        <v>music</v>
      </c>
      <c r="R1703" t="str">
        <f t="shared" si="185"/>
        <v>faith</v>
      </c>
      <c r="S1703" s="9">
        <f t="shared" si="186"/>
        <v>42019.664409722202</v>
      </c>
      <c r="T1703" s="9">
        <f t="shared" si="187"/>
        <v>41989.664409722202</v>
      </c>
      <c r="U1703" s="8">
        <f t="shared" si="188"/>
        <v>30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83"/>
        <v>6.0606060606060606E-3</v>
      </c>
      <c r="P1704">
        <f t="shared" si="189"/>
        <v>1</v>
      </c>
      <c r="Q1704" t="str">
        <f t="shared" si="184"/>
        <v>music</v>
      </c>
      <c r="R1704" t="str">
        <f t="shared" si="185"/>
        <v>faith</v>
      </c>
      <c r="S1704" s="9">
        <f t="shared" si="186"/>
        <v>42093.828125</v>
      </c>
      <c r="T1704" s="9">
        <f t="shared" si="187"/>
        <v>42063.869791666701</v>
      </c>
      <c r="U1704" s="8">
        <f t="shared" si="188"/>
        <v>29.958333333299379</v>
      </c>
    </row>
    <row r="1705" spans="1:21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83"/>
        <v>1.02</v>
      </c>
      <c r="P1705">
        <f t="shared" si="189"/>
        <v>25.5</v>
      </c>
      <c r="Q1705" t="str">
        <f t="shared" si="184"/>
        <v>music</v>
      </c>
      <c r="R1705" t="str">
        <f t="shared" si="185"/>
        <v>faith</v>
      </c>
      <c r="S1705" s="9">
        <f t="shared" si="186"/>
        <v>42247.281678240703</v>
      </c>
      <c r="T1705" s="9">
        <f t="shared" si="187"/>
        <v>42187.281678240703</v>
      </c>
      <c r="U1705" s="8">
        <f t="shared" si="188"/>
        <v>60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83"/>
        <v>65.100000000000009</v>
      </c>
      <c r="P1706">
        <f t="shared" si="189"/>
        <v>118.36363636363636</v>
      </c>
      <c r="Q1706" t="str">
        <f t="shared" si="184"/>
        <v>music</v>
      </c>
      <c r="R1706" t="str">
        <f t="shared" si="185"/>
        <v>faith</v>
      </c>
      <c r="S1706" s="9">
        <f t="shared" si="186"/>
        <v>42051.139733796299</v>
      </c>
      <c r="T1706" s="9">
        <f t="shared" si="187"/>
        <v>42021.139733796299</v>
      </c>
      <c r="U1706" s="8">
        <f t="shared" si="188"/>
        <v>30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83"/>
        <v>0</v>
      </c>
      <c r="P1707">
        <f t="shared" si="189"/>
        <v>0</v>
      </c>
      <c r="Q1707" t="str">
        <f t="shared" si="184"/>
        <v>music</v>
      </c>
      <c r="R1707" t="str">
        <f t="shared" si="185"/>
        <v>faith</v>
      </c>
      <c r="S1707" s="9">
        <f t="shared" si="186"/>
        <v>42256.666666666701</v>
      </c>
      <c r="T1707" s="9">
        <f t="shared" si="187"/>
        <v>42245.016736111102</v>
      </c>
      <c r="U1707" s="8">
        <f t="shared" si="188"/>
        <v>11.649930555598985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83"/>
        <v>0</v>
      </c>
      <c r="P1708">
        <f t="shared" si="189"/>
        <v>0</v>
      </c>
      <c r="Q1708" t="str">
        <f t="shared" si="184"/>
        <v>music</v>
      </c>
      <c r="R1708" t="str">
        <f t="shared" si="185"/>
        <v>faith</v>
      </c>
      <c r="S1708" s="9">
        <f t="shared" si="186"/>
        <v>42239.306388888901</v>
      </c>
      <c r="T1708" s="9">
        <f t="shared" si="187"/>
        <v>42179.306388888901</v>
      </c>
      <c r="U1708" s="8">
        <f t="shared" si="188"/>
        <v>60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83"/>
        <v>9.74</v>
      </c>
      <c r="P1709">
        <f t="shared" si="189"/>
        <v>54.111111111111114</v>
      </c>
      <c r="Q1709" t="str">
        <f t="shared" si="184"/>
        <v>music</v>
      </c>
      <c r="R1709" t="str">
        <f t="shared" si="185"/>
        <v>faith</v>
      </c>
      <c r="S1709" s="9">
        <f t="shared" si="186"/>
        <v>42457.679340277798</v>
      </c>
      <c r="T1709" s="9">
        <f t="shared" si="187"/>
        <v>42427.721006944397</v>
      </c>
      <c r="U1709" s="8">
        <f t="shared" si="188"/>
        <v>29.958333333401242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83"/>
        <v>0</v>
      </c>
      <c r="P1710">
        <f t="shared" si="189"/>
        <v>0</v>
      </c>
      <c r="Q1710" t="str">
        <f t="shared" si="184"/>
        <v>music</v>
      </c>
      <c r="R1710" t="str">
        <f t="shared" si="185"/>
        <v>faith</v>
      </c>
      <c r="S1710" s="9">
        <f t="shared" si="186"/>
        <v>42491.866967592599</v>
      </c>
      <c r="T1710" s="9">
        <f t="shared" si="187"/>
        <v>42451.866967592599</v>
      </c>
      <c r="U1710" s="8">
        <f t="shared" si="188"/>
        <v>40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83"/>
        <v>4.8571428571428568</v>
      </c>
      <c r="P1711">
        <f t="shared" si="189"/>
        <v>21.25</v>
      </c>
      <c r="Q1711" t="str">
        <f t="shared" si="184"/>
        <v>music</v>
      </c>
      <c r="R1711" t="str">
        <f t="shared" si="185"/>
        <v>faith</v>
      </c>
      <c r="S1711" s="9">
        <f t="shared" si="186"/>
        <v>41882.818749999999</v>
      </c>
      <c r="T1711" s="9">
        <f t="shared" si="187"/>
        <v>41841.563819444404</v>
      </c>
      <c r="U1711" s="8">
        <f t="shared" si="188"/>
        <v>41.25493055559491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83"/>
        <v>0.67999999999999994</v>
      </c>
      <c r="P1712">
        <f t="shared" si="189"/>
        <v>34</v>
      </c>
      <c r="Q1712" t="str">
        <f t="shared" si="184"/>
        <v>music</v>
      </c>
      <c r="R1712" t="str">
        <f t="shared" si="185"/>
        <v>faith</v>
      </c>
      <c r="S1712" s="9">
        <f t="shared" si="186"/>
        <v>42387.541666666701</v>
      </c>
      <c r="T1712" s="9">
        <f t="shared" si="187"/>
        <v>42341.591296296298</v>
      </c>
      <c r="U1712" s="8">
        <f t="shared" si="188"/>
        <v>45.950370370403107</v>
      </c>
    </row>
    <row r="1713" spans="1:21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83"/>
        <v>10.5</v>
      </c>
      <c r="P1713">
        <f t="shared" si="189"/>
        <v>525</v>
      </c>
      <c r="Q1713" t="str">
        <f t="shared" si="184"/>
        <v>music</v>
      </c>
      <c r="R1713" t="str">
        <f t="shared" si="185"/>
        <v>faith</v>
      </c>
      <c r="S1713" s="9">
        <f t="shared" si="186"/>
        <v>41883.646226851903</v>
      </c>
      <c r="T1713" s="9">
        <f t="shared" si="187"/>
        <v>41852.646226851903</v>
      </c>
      <c r="U1713" s="8">
        <f t="shared" si="188"/>
        <v>31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83"/>
        <v>0</v>
      </c>
      <c r="P1714">
        <f t="shared" si="189"/>
        <v>0</v>
      </c>
      <c r="Q1714" t="str">
        <f t="shared" si="184"/>
        <v>music</v>
      </c>
      <c r="R1714" t="str">
        <f t="shared" si="185"/>
        <v>faith</v>
      </c>
      <c r="S1714" s="9">
        <f t="shared" si="186"/>
        <v>42185.913807870398</v>
      </c>
      <c r="T1714" s="9">
        <f t="shared" si="187"/>
        <v>42125.913807870398</v>
      </c>
      <c r="U1714" s="8">
        <f t="shared" si="188"/>
        <v>60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83"/>
        <v>1.6666666666666667</v>
      </c>
      <c r="P1715">
        <f t="shared" si="189"/>
        <v>50</v>
      </c>
      <c r="Q1715" t="str">
        <f t="shared" si="184"/>
        <v>music</v>
      </c>
      <c r="R1715" t="str">
        <f t="shared" si="185"/>
        <v>faith</v>
      </c>
      <c r="S1715" s="9">
        <f t="shared" si="186"/>
        <v>41917.801064814797</v>
      </c>
      <c r="T1715" s="9">
        <f t="shared" si="187"/>
        <v>41887.801064814797</v>
      </c>
      <c r="U1715" s="8">
        <f t="shared" si="188"/>
        <v>30</v>
      </c>
    </row>
    <row r="1716" spans="1:21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83"/>
        <v>7.8680000000000003</v>
      </c>
      <c r="P1716">
        <f t="shared" si="189"/>
        <v>115.70588235294117</v>
      </c>
      <c r="Q1716" t="str">
        <f t="shared" si="184"/>
        <v>music</v>
      </c>
      <c r="R1716" t="str">
        <f t="shared" si="185"/>
        <v>faith</v>
      </c>
      <c r="S1716" s="9">
        <f t="shared" si="186"/>
        <v>42125.918530092596</v>
      </c>
      <c r="T1716" s="9">
        <f t="shared" si="187"/>
        <v>42095.918530092596</v>
      </c>
      <c r="U1716" s="8">
        <f t="shared" si="188"/>
        <v>30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83"/>
        <v>0.22</v>
      </c>
      <c r="P1717">
        <f t="shared" si="189"/>
        <v>5.5</v>
      </c>
      <c r="Q1717" t="str">
        <f t="shared" si="184"/>
        <v>music</v>
      </c>
      <c r="R1717" t="str">
        <f t="shared" si="185"/>
        <v>faith</v>
      </c>
      <c r="S1717" s="9">
        <f t="shared" si="186"/>
        <v>42094.140277777798</v>
      </c>
      <c r="T1717" s="9">
        <f t="shared" si="187"/>
        <v>42064.217418981403</v>
      </c>
      <c r="U1717" s="8">
        <f t="shared" si="188"/>
        <v>29.922858796395303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83"/>
        <v>7.5</v>
      </c>
      <c r="P1718">
        <f t="shared" si="189"/>
        <v>50</v>
      </c>
      <c r="Q1718" t="str">
        <f t="shared" si="184"/>
        <v>music</v>
      </c>
      <c r="R1718" t="str">
        <f t="shared" si="185"/>
        <v>faith</v>
      </c>
      <c r="S1718" s="9">
        <f t="shared" si="186"/>
        <v>42713.619201388901</v>
      </c>
      <c r="T1718" s="9">
        <f t="shared" si="187"/>
        <v>42673.577534722201</v>
      </c>
      <c r="U1718" s="8">
        <f t="shared" si="188"/>
        <v>40.041666666700621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83"/>
        <v>42.725880551301685</v>
      </c>
      <c r="P1719">
        <f t="shared" si="189"/>
        <v>34.024390243902438</v>
      </c>
      <c r="Q1719" t="str">
        <f t="shared" si="184"/>
        <v>music</v>
      </c>
      <c r="R1719" t="str">
        <f t="shared" si="185"/>
        <v>faith</v>
      </c>
      <c r="S1719" s="9">
        <f t="shared" si="186"/>
        <v>42481.166666666701</v>
      </c>
      <c r="T1719" s="9">
        <f t="shared" si="187"/>
        <v>42460.981921296298</v>
      </c>
      <c r="U1719" s="8">
        <f t="shared" si="188"/>
        <v>20.184745370403107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83"/>
        <v>0.2142857142857143</v>
      </c>
      <c r="P1720">
        <f t="shared" si="189"/>
        <v>37.5</v>
      </c>
      <c r="Q1720" t="str">
        <f t="shared" si="184"/>
        <v>music</v>
      </c>
      <c r="R1720" t="str">
        <f t="shared" si="185"/>
        <v>faith</v>
      </c>
      <c r="S1720" s="9">
        <f t="shared" si="186"/>
        <v>42504.207638888904</v>
      </c>
      <c r="T1720" s="9">
        <f t="shared" si="187"/>
        <v>42460.610520833303</v>
      </c>
      <c r="U1720" s="8">
        <f t="shared" si="188"/>
        <v>43.597118055600731</v>
      </c>
    </row>
    <row r="1721" spans="1:21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83"/>
        <v>0.87500000000000011</v>
      </c>
      <c r="P1721">
        <f t="shared" si="189"/>
        <v>11.666666666666666</v>
      </c>
      <c r="Q1721" t="str">
        <f t="shared" si="184"/>
        <v>music</v>
      </c>
      <c r="R1721" t="str">
        <f t="shared" si="185"/>
        <v>faith</v>
      </c>
      <c r="S1721" s="9">
        <f t="shared" si="186"/>
        <v>41899.534618055601</v>
      </c>
      <c r="T1721" s="9">
        <f t="shared" si="187"/>
        <v>41869.534618055601</v>
      </c>
      <c r="U1721" s="8">
        <f t="shared" si="188"/>
        <v>30</v>
      </c>
    </row>
    <row r="1722" spans="1:21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83"/>
        <v>5.625</v>
      </c>
      <c r="P1722">
        <f t="shared" si="189"/>
        <v>28.125</v>
      </c>
      <c r="Q1722" t="str">
        <f t="shared" si="184"/>
        <v>music</v>
      </c>
      <c r="R1722" t="str">
        <f t="shared" si="185"/>
        <v>faith</v>
      </c>
      <c r="S1722" s="9">
        <f t="shared" si="186"/>
        <v>41952.824895833299</v>
      </c>
      <c r="T1722" s="9">
        <f t="shared" si="187"/>
        <v>41922.7832291667</v>
      </c>
      <c r="U1722" s="8">
        <f t="shared" si="188"/>
        <v>30.041666666598758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83"/>
        <v>0</v>
      </c>
      <c r="P1723">
        <f t="shared" si="189"/>
        <v>0</v>
      </c>
      <c r="Q1723" t="str">
        <f t="shared" si="184"/>
        <v>music</v>
      </c>
      <c r="R1723" t="str">
        <f t="shared" si="185"/>
        <v>faith</v>
      </c>
      <c r="S1723" s="9">
        <f t="shared" si="186"/>
        <v>42349.461377314801</v>
      </c>
      <c r="T1723" s="9">
        <f t="shared" si="187"/>
        <v>42319.461377314801</v>
      </c>
      <c r="U1723" s="8">
        <f t="shared" si="188"/>
        <v>30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83"/>
        <v>3.4722222222222224E-2</v>
      </c>
      <c r="P1724">
        <f t="shared" si="189"/>
        <v>1</v>
      </c>
      <c r="Q1724" t="str">
        <f t="shared" si="184"/>
        <v>music</v>
      </c>
      <c r="R1724" t="str">
        <f t="shared" si="185"/>
        <v>faith</v>
      </c>
      <c r="S1724" s="9">
        <f t="shared" si="186"/>
        <v>42463.006944444402</v>
      </c>
      <c r="T1724" s="9">
        <f t="shared" si="187"/>
        <v>42425.9609837963</v>
      </c>
      <c r="U1724" s="8">
        <f t="shared" si="188"/>
        <v>37.045960648101754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83"/>
        <v>6.5</v>
      </c>
      <c r="P1725">
        <f t="shared" si="189"/>
        <v>216.66666666666666</v>
      </c>
      <c r="Q1725" t="str">
        <f t="shared" si="184"/>
        <v>music</v>
      </c>
      <c r="R1725" t="str">
        <f t="shared" si="185"/>
        <v>faith</v>
      </c>
      <c r="S1725" s="9">
        <f t="shared" si="186"/>
        <v>42186.25</v>
      </c>
      <c r="T1725" s="9">
        <f t="shared" si="187"/>
        <v>42129.825405092597</v>
      </c>
      <c r="U1725" s="8">
        <f t="shared" si="188"/>
        <v>56.424594907402934</v>
      </c>
    </row>
    <row r="1726" spans="1:21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83"/>
        <v>0.58333333333333337</v>
      </c>
      <c r="P1726">
        <f t="shared" si="189"/>
        <v>8.75</v>
      </c>
      <c r="Q1726" t="str">
        <f t="shared" si="184"/>
        <v>music</v>
      </c>
      <c r="R1726" t="str">
        <f t="shared" si="185"/>
        <v>faith</v>
      </c>
      <c r="S1726" s="9">
        <f t="shared" si="186"/>
        <v>41942.9324305556</v>
      </c>
      <c r="T1726" s="9">
        <f t="shared" si="187"/>
        <v>41912.9324305556</v>
      </c>
      <c r="U1726" s="8">
        <f t="shared" si="188"/>
        <v>30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83"/>
        <v>10.181818181818182</v>
      </c>
      <c r="P1727">
        <f t="shared" si="189"/>
        <v>62.222222222222221</v>
      </c>
      <c r="Q1727" t="str">
        <f t="shared" si="184"/>
        <v>music</v>
      </c>
      <c r="R1727" t="str">
        <f t="shared" si="185"/>
        <v>faith</v>
      </c>
      <c r="S1727" s="9">
        <f t="shared" si="186"/>
        <v>41875.968159722201</v>
      </c>
      <c r="T1727" s="9">
        <f t="shared" si="187"/>
        <v>41845.968159722201</v>
      </c>
      <c r="U1727" s="8">
        <f t="shared" si="188"/>
        <v>30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83"/>
        <v>33.784615384615385</v>
      </c>
      <c r="P1728">
        <f t="shared" si="189"/>
        <v>137.25</v>
      </c>
      <c r="Q1728" t="str">
        <f t="shared" si="184"/>
        <v>music</v>
      </c>
      <c r="R1728" t="str">
        <f t="shared" si="185"/>
        <v>faith</v>
      </c>
      <c r="S1728" s="9">
        <f t="shared" si="186"/>
        <v>41817.919722222199</v>
      </c>
      <c r="T1728" s="9">
        <f t="shared" si="187"/>
        <v>41788.919722222199</v>
      </c>
      <c r="U1728" s="8">
        <f t="shared" si="188"/>
        <v>29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83"/>
        <v>3.3333333333333333E-2</v>
      </c>
      <c r="P1729">
        <f t="shared" si="189"/>
        <v>1</v>
      </c>
      <c r="Q1729" t="str">
        <f t="shared" si="184"/>
        <v>music</v>
      </c>
      <c r="R1729" t="str">
        <f t="shared" si="185"/>
        <v>faith</v>
      </c>
      <c r="S1729" s="9">
        <f t="shared" si="186"/>
        <v>42099.458333333299</v>
      </c>
      <c r="T1729" s="9">
        <f t="shared" si="187"/>
        <v>42044.927974537</v>
      </c>
      <c r="U1729" s="8">
        <f t="shared" si="188"/>
        <v>54.53035879629897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83"/>
        <v>68.400000000000006</v>
      </c>
      <c r="P1730">
        <f t="shared" si="189"/>
        <v>122.14285714285714</v>
      </c>
      <c r="Q1730" t="str">
        <f t="shared" si="184"/>
        <v>music</v>
      </c>
      <c r="R1730" t="str">
        <f t="shared" si="185"/>
        <v>faith</v>
      </c>
      <c r="S1730" s="9">
        <f t="shared" si="186"/>
        <v>42298.6258564815</v>
      </c>
      <c r="T1730" s="9">
        <f t="shared" si="187"/>
        <v>42268.6258564815</v>
      </c>
      <c r="U1730" s="8">
        <f t="shared" si="188"/>
        <v>30</v>
      </c>
    </row>
    <row r="1731" spans="1:21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90">E1731/D1731*100</f>
        <v>0</v>
      </c>
      <c r="P1731">
        <f t="shared" si="189"/>
        <v>0</v>
      </c>
      <c r="Q1731" t="str">
        <f t="shared" ref="Q1731:Q1794" si="191">LEFT(N1731,_xlfn.NUMBERVALUE(FIND("/",N1731)-1))</f>
        <v>music</v>
      </c>
      <c r="R1731" t="str">
        <f t="shared" ref="R1731:R1794" si="192">RIGHT(N1731,LEN(N1731)-LEN(Q1731)-1)</f>
        <v>faith</v>
      </c>
      <c r="S1731" s="9">
        <f t="shared" ref="S1731:S1794" si="193">_xlfn.NUMBERVALUE((((I1731/60)/60)/24)+DATE(1970,1,1))</f>
        <v>42531.052152777796</v>
      </c>
      <c r="T1731" s="9">
        <f t="shared" ref="T1731:T1794" si="194">_xlfn.NUMBERVALUE((((J1731/60)/60)/24)+DATE(1970,1,1))</f>
        <v>42471.052152777796</v>
      </c>
      <c r="U1731" s="8">
        <f t="shared" ref="U1731:U1794" si="195">S1731-T1731</f>
        <v>60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90"/>
        <v>0</v>
      </c>
      <c r="P1732">
        <f t="shared" si="189"/>
        <v>0</v>
      </c>
      <c r="Q1732" t="str">
        <f t="shared" si="191"/>
        <v>music</v>
      </c>
      <c r="R1732" t="str">
        <f t="shared" si="192"/>
        <v>faith</v>
      </c>
      <c r="S1732" s="9">
        <f t="shared" si="193"/>
        <v>42302.087766203702</v>
      </c>
      <c r="T1732" s="9">
        <f t="shared" si="194"/>
        <v>42272.087766203702</v>
      </c>
      <c r="U1732" s="8">
        <f t="shared" si="195"/>
        <v>30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90"/>
        <v>0</v>
      </c>
      <c r="P1733">
        <f t="shared" si="189"/>
        <v>0</v>
      </c>
      <c r="Q1733" t="str">
        <f t="shared" si="191"/>
        <v>music</v>
      </c>
      <c r="R1733" t="str">
        <f t="shared" si="192"/>
        <v>faith</v>
      </c>
      <c r="S1733" s="9">
        <f t="shared" si="193"/>
        <v>42166.625</v>
      </c>
      <c r="T1733" s="9">
        <f t="shared" si="194"/>
        <v>42152.906851851803</v>
      </c>
      <c r="U1733" s="8">
        <f t="shared" si="195"/>
        <v>13.718148148196633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90"/>
        <v>0</v>
      </c>
      <c r="P1734">
        <f t="shared" si="189"/>
        <v>0</v>
      </c>
      <c r="Q1734" t="str">
        <f t="shared" si="191"/>
        <v>music</v>
      </c>
      <c r="R1734" t="str">
        <f t="shared" si="192"/>
        <v>faith</v>
      </c>
      <c r="S1734" s="9">
        <f t="shared" si="193"/>
        <v>42385.208333333299</v>
      </c>
      <c r="T1734" s="9">
        <f t="shared" si="194"/>
        <v>42325.6838078703</v>
      </c>
      <c r="U1734" s="8">
        <f t="shared" si="195"/>
        <v>59.524525462999009</v>
      </c>
    </row>
    <row r="1735" spans="1:21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90"/>
        <v>0</v>
      </c>
      <c r="P1735">
        <f t="shared" si="189"/>
        <v>0</v>
      </c>
      <c r="Q1735" t="str">
        <f t="shared" si="191"/>
        <v>music</v>
      </c>
      <c r="R1735" t="str">
        <f t="shared" si="192"/>
        <v>faith</v>
      </c>
      <c r="S1735" s="9">
        <f t="shared" si="193"/>
        <v>42626.895833333299</v>
      </c>
      <c r="T1735" s="9">
        <f t="shared" si="194"/>
        <v>42614.675625000003</v>
      </c>
      <c r="U1735" s="8">
        <f t="shared" si="195"/>
        <v>12.220208333295886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90"/>
        <v>2.2222222222222223E-2</v>
      </c>
      <c r="P1736">
        <f t="shared" si="189"/>
        <v>1</v>
      </c>
      <c r="Q1736" t="str">
        <f t="shared" si="191"/>
        <v>music</v>
      </c>
      <c r="R1736" t="str">
        <f t="shared" si="192"/>
        <v>faith</v>
      </c>
      <c r="S1736" s="9">
        <f t="shared" si="193"/>
        <v>42132.036527777796</v>
      </c>
      <c r="T1736" s="9">
        <f t="shared" si="194"/>
        <v>42102.036527777796</v>
      </c>
      <c r="U1736" s="8">
        <f t="shared" si="195"/>
        <v>30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90"/>
        <v>11</v>
      </c>
      <c r="P1737">
        <f t="shared" si="189"/>
        <v>55</v>
      </c>
      <c r="Q1737" t="str">
        <f t="shared" si="191"/>
        <v>music</v>
      </c>
      <c r="R1737" t="str">
        <f t="shared" si="192"/>
        <v>faith</v>
      </c>
      <c r="S1737" s="9">
        <f t="shared" si="193"/>
        <v>42589.814178240696</v>
      </c>
      <c r="T1737" s="9">
        <f t="shared" si="194"/>
        <v>42559.814178240696</v>
      </c>
      <c r="U1737" s="8">
        <f t="shared" si="195"/>
        <v>30</v>
      </c>
    </row>
    <row r="1738" spans="1:21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90"/>
        <v>0.73333333333333328</v>
      </c>
      <c r="P1738">
        <f t="shared" si="189"/>
        <v>22</v>
      </c>
      <c r="Q1738" t="str">
        <f t="shared" si="191"/>
        <v>music</v>
      </c>
      <c r="R1738" t="str">
        <f t="shared" si="192"/>
        <v>faith</v>
      </c>
      <c r="S1738" s="9">
        <f t="shared" si="193"/>
        <v>42316.903159722198</v>
      </c>
      <c r="T1738" s="9">
        <f t="shared" si="194"/>
        <v>42286.8614930556</v>
      </c>
      <c r="U1738" s="8">
        <f t="shared" si="195"/>
        <v>30.041666666598758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90"/>
        <v>21.25</v>
      </c>
      <c r="P1739">
        <f t="shared" si="189"/>
        <v>56.666666666666664</v>
      </c>
      <c r="Q1739" t="str">
        <f t="shared" si="191"/>
        <v>music</v>
      </c>
      <c r="R1739" t="str">
        <f t="shared" si="192"/>
        <v>faith</v>
      </c>
      <c r="S1739" s="9">
        <f t="shared" si="193"/>
        <v>42205.948981481502</v>
      </c>
      <c r="T1739" s="9">
        <f t="shared" si="194"/>
        <v>42175.948981481502</v>
      </c>
      <c r="U1739" s="8">
        <f t="shared" si="195"/>
        <v>30</v>
      </c>
    </row>
    <row r="1740" spans="1:21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90"/>
        <v>0.4</v>
      </c>
      <c r="P1740">
        <f t="shared" si="189"/>
        <v>20</v>
      </c>
      <c r="Q1740" t="str">
        <f t="shared" si="191"/>
        <v>music</v>
      </c>
      <c r="R1740" t="str">
        <f t="shared" si="192"/>
        <v>faith</v>
      </c>
      <c r="S1740" s="9">
        <f t="shared" si="193"/>
        <v>41914.8743287037</v>
      </c>
      <c r="T1740" s="9">
        <f t="shared" si="194"/>
        <v>41884.8743287037</v>
      </c>
      <c r="U1740" s="8">
        <f t="shared" si="195"/>
        <v>30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90"/>
        <v>0.1</v>
      </c>
      <c r="P1741">
        <f t="shared" si="189"/>
        <v>1</v>
      </c>
      <c r="Q1741" t="str">
        <f t="shared" si="191"/>
        <v>music</v>
      </c>
      <c r="R1741" t="str">
        <f t="shared" si="192"/>
        <v>faith</v>
      </c>
      <c r="S1741" s="9">
        <f t="shared" si="193"/>
        <v>42494.832546296202</v>
      </c>
      <c r="T1741" s="9">
        <f t="shared" si="194"/>
        <v>42435.874212962997</v>
      </c>
      <c r="U1741" s="8">
        <f t="shared" si="195"/>
        <v>58.958333333204791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90"/>
        <v>0</v>
      </c>
      <c r="P1742">
        <f t="shared" si="189"/>
        <v>0</v>
      </c>
      <c r="Q1742" t="str">
        <f t="shared" si="191"/>
        <v>music</v>
      </c>
      <c r="R1742" t="str">
        <f t="shared" si="192"/>
        <v>faith</v>
      </c>
      <c r="S1742" s="9">
        <f t="shared" si="193"/>
        <v>42201.817384259302</v>
      </c>
      <c r="T1742" s="9">
        <f t="shared" si="194"/>
        <v>42171.817384259302</v>
      </c>
      <c r="U1742" s="8">
        <f t="shared" si="195"/>
        <v>30</v>
      </c>
    </row>
    <row r="1743" spans="1:21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90"/>
        <v>110.83333333333334</v>
      </c>
      <c r="P1743">
        <f t="shared" si="189"/>
        <v>25.576923076923077</v>
      </c>
      <c r="Q1743" t="str">
        <f t="shared" si="191"/>
        <v>photography</v>
      </c>
      <c r="R1743" t="str">
        <f t="shared" si="192"/>
        <v>photobooks</v>
      </c>
      <c r="S1743" s="9">
        <f t="shared" si="193"/>
        <v>42165.628136574102</v>
      </c>
      <c r="T1743" s="9">
        <f t="shared" si="194"/>
        <v>42120.628136574102</v>
      </c>
      <c r="U1743" s="8">
        <f t="shared" si="195"/>
        <v>45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90"/>
        <v>108.74999999999999</v>
      </c>
      <c r="P1744">
        <f t="shared" si="189"/>
        <v>63.970588235294116</v>
      </c>
      <c r="Q1744" t="str">
        <f t="shared" si="191"/>
        <v>photography</v>
      </c>
      <c r="R1744" t="str">
        <f t="shared" si="192"/>
        <v>photobooks</v>
      </c>
      <c r="S1744" s="9">
        <f t="shared" si="193"/>
        <v>42742.875</v>
      </c>
      <c r="T1744" s="9">
        <f t="shared" si="194"/>
        <v>42710.876967592601</v>
      </c>
      <c r="U1744" s="8">
        <f t="shared" si="195"/>
        <v>31.998032407398568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90"/>
        <v>100.41666666666667</v>
      </c>
      <c r="P1745">
        <f t="shared" si="189"/>
        <v>89.925373134328353</v>
      </c>
      <c r="Q1745" t="str">
        <f t="shared" si="191"/>
        <v>photography</v>
      </c>
      <c r="R1745" t="str">
        <f t="shared" si="192"/>
        <v>photobooks</v>
      </c>
      <c r="S1745" s="9">
        <f t="shared" si="193"/>
        <v>42609.165972222203</v>
      </c>
      <c r="T1745" s="9">
        <f t="shared" si="194"/>
        <v>42586.925636574102</v>
      </c>
      <c r="U1745" s="8">
        <f t="shared" si="195"/>
        <v>22.240335648100881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90"/>
        <v>118.45454545454545</v>
      </c>
      <c r="P1746">
        <f t="shared" si="189"/>
        <v>93.071428571428569</v>
      </c>
      <c r="Q1746" t="str">
        <f t="shared" si="191"/>
        <v>photography</v>
      </c>
      <c r="R1746" t="str">
        <f t="shared" si="192"/>
        <v>photobooks</v>
      </c>
      <c r="S1746" s="9">
        <f t="shared" si="193"/>
        <v>42071.563391203701</v>
      </c>
      <c r="T1746" s="9">
        <f t="shared" si="194"/>
        <v>42026.605057870402</v>
      </c>
      <c r="U1746" s="8">
        <f t="shared" si="195"/>
        <v>44.958333333299379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90"/>
        <v>114.01428571428571</v>
      </c>
      <c r="P1747">
        <f t="shared" si="189"/>
        <v>89.674157303370791</v>
      </c>
      <c r="Q1747" t="str">
        <f t="shared" si="191"/>
        <v>photography</v>
      </c>
      <c r="R1747" t="str">
        <f t="shared" si="192"/>
        <v>photobooks</v>
      </c>
      <c r="S1747" s="9">
        <f t="shared" si="193"/>
        <v>42726.083333333299</v>
      </c>
      <c r="T1747" s="9">
        <f t="shared" si="194"/>
        <v>42690.2596990741</v>
      </c>
      <c r="U1747" s="8">
        <f t="shared" si="195"/>
        <v>35.823634259199025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90"/>
        <v>148.10000000000002</v>
      </c>
      <c r="P1748">
        <f t="shared" si="189"/>
        <v>207.61682242990653</v>
      </c>
      <c r="Q1748" t="str">
        <f t="shared" si="191"/>
        <v>photography</v>
      </c>
      <c r="R1748" t="str">
        <f t="shared" si="192"/>
        <v>photobooks</v>
      </c>
      <c r="S1748" s="9">
        <f t="shared" si="193"/>
        <v>42698.083333333299</v>
      </c>
      <c r="T1748" s="9">
        <f t="shared" si="194"/>
        <v>42668.176701388897</v>
      </c>
      <c r="U1748" s="8">
        <f t="shared" si="195"/>
        <v>29.906631944402761</v>
      </c>
    </row>
    <row r="1749" spans="1:21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90"/>
        <v>104.95555555555556</v>
      </c>
      <c r="P1749">
        <f t="shared" si="189"/>
        <v>59.408805031446541</v>
      </c>
      <c r="Q1749" t="str">
        <f t="shared" si="191"/>
        <v>photography</v>
      </c>
      <c r="R1749" t="str">
        <f t="shared" si="192"/>
        <v>photobooks</v>
      </c>
      <c r="S1749" s="9">
        <f t="shared" si="193"/>
        <v>42321.625</v>
      </c>
      <c r="T1749" s="9">
        <f t="shared" si="194"/>
        <v>42292.435532407399</v>
      </c>
      <c r="U1749" s="8">
        <f t="shared" si="195"/>
        <v>29.189467592601432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90"/>
        <v>129.94800000000001</v>
      </c>
      <c r="P1750">
        <f t="shared" si="189"/>
        <v>358.97237569060775</v>
      </c>
      <c r="Q1750" t="str">
        <f t="shared" si="191"/>
        <v>photography</v>
      </c>
      <c r="R1750" t="str">
        <f t="shared" si="192"/>
        <v>photobooks</v>
      </c>
      <c r="S1750" s="9">
        <f t="shared" si="193"/>
        <v>42249.950729166703</v>
      </c>
      <c r="T1750" s="9">
        <f t="shared" si="194"/>
        <v>42219.950729166703</v>
      </c>
      <c r="U1750" s="8">
        <f t="shared" si="195"/>
        <v>30</v>
      </c>
    </row>
    <row r="1751" spans="1:21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90"/>
        <v>123.48756218905473</v>
      </c>
      <c r="P1751">
        <f t="shared" si="189"/>
        <v>94.736641221374043</v>
      </c>
      <c r="Q1751" t="str">
        <f t="shared" si="191"/>
        <v>photography</v>
      </c>
      <c r="R1751" t="str">
        <f t="shared" si="192"/>
        <v>photobooks</v>
      </c>
      <c r="S1751" s="9">
        <f t="shared" si="193"/>
        <v>42795.791666666701</v>
      </c>
      <c r="T1751" s="9">
        <f t="shared" si="194"/>
        <v>42758.975937499999</v>
      </c>
      <c r="U1751" s="8">
        <f t="shared" si="195"/>
        <v>36.815729166701203</v>
      </c>
    </row>
    <row r="1752" spans="1:21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90"/>
        <v>201.62</v>
      </c>
      <c r="P1752">
        <f t="shared" si="189"/>
        <v>80.647999999999996</v>
      </c>
      <c r="Q1752" t="str">
        <f t="shared" si="191"/>
        <v>photography</v>
      </c>
      <c r="R1752" t="str">
        <f t="shared" si="192"/>
        <v>photobooks</v>
      </c>
      <c r="S1752" s="9">
        <f t="shared" si="193"/>
        <v>42479.836851851898</v>
      </c>
      <c r="T1752" s="9">
        <f t="shared" si="194"/>
        <v>42454.836851851898</v>
      </c>
      <c r="U1752" s="8">
        <f t="shared" si="195"/>
        <v>25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90"/>
        <v>102.89999999999999</v>
      </c>
      <c r="P1753">
        <f t="shared" si="189"/>
        <v>168.68852459016392</v>
      </c>
      <c r="Q1753" t="str">
        <f t="shared" si="191"/>
        <v>photography</v>
      </c>
      <c r="R1753" t="str">
        <f t="shared" si="192"/>
        <v>photobooks</v>
      </c>
      <c r="S1753" s="9">
        <f t="shared" si="193"/>
        <v>42082.739849537</v>
      </c>
      <c r="T1753" s="9">
        <f t="shared" si="194"/>
        <v>42052.7815162037</v>
      </c>
      <c r="U1753" s="8">
        <f t="shared" si="195"/>
        <v>29.958333333299379</v>
      </c>
    </row>
    <row r="1754" spans="1:21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90"/>
        <v>260.16666666666663</v>
      </c>
      <c r="P1754">
        <f t="shared" si="189"/>
        <v>34.68888888888889</v>
      </c>
      <c r="Q1754" t="str">
        <f t="shared" si="191"/>
        <v>photography</v>
      </c>
      <c r="R1754" t="str">
        <f t="shared" si="192"/>
        <v>photobooks</v>
      </c>
      <c r="S1754" s="9">
        <f t="shared" si="193"/>
        <v>42657.253263888902</v>
      </c>
      <c r="T1754" s="9">
        <f t="shared" si="194"/>
        <v>42627.253263888902</v>
      </c>
      <c r="U1754" s="8">
        <f t="shared" si="195"/>
        <v>30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90"/>
        <v>108</v>
      </c>
      <c r="P1755">
        <f t="shared" si="189"/>
        <v>462.85714285714283</v>
      </c>
      <c r="Q1755" t="str">
        <f t="shared" si="191"/>
        <v>photography</v>
      </c>
      <c r="R1755" t="str">
        <f t="shared" si="192"/>
        <v>photobooks</v>
      </c>
      <c r="S1755" s="9">
        <f t="shared" si="193"/>
        <v>42450.707962963003</v>
      </c>
      <c r="T1755" s="9">
        <f t="shared" si="194"/>
        <v>42420.749629629601</v>
      </c>
      <c r="U1755" s="8">
        <f t="shared" si="195"/>
        <v>29.958333333401242</v>
      </c>
    </row>
    <row r="1756" spans="1:21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90"/>
        <v>110.52941176470587</v>
      </c>
      <c r="P1756">
        <f t="shared" si="189"/>
        <v>104.38888888888889</v>
      </c>
      <c r="Q1756" t="str">
        <f t="shared" si="191"/>
        <v>photography</v>
      </c>
      <c r="R1756" t="str">
        <f t="shared" si="192"/>
        <v>photobooks</v>
      </c>
      <c r="S1756" s="9">
        <f t="shared" si="193"/>
        <v>42097.835104166697</v>
      </c>
      <c r="T1756" s="9">
        <f t="shared" si="194"/>
        <v>42067.876770833303</v>
      </c>
      <c r="U1756" s="8">
        <f t="shared" si="195"/>
        <v>29.958333333393966</v>
      </c>
    </row>
    <row r="1757" spans="1:21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90"/>
        <v>120</v>
      </c>
      <c r="P1757">
        <f t="shared" si="189"/>
        <v>7.5</v>
      </c>
      <c r="Q1757" t="str">
        <f t="shared" si="191"/>
        <v>photography</v>
      </c>
      <c r="R1757" t="str">
        <f t="shared" si="192"/>
        <v>photobooks</v>
      </c>
      <c r="S1757" s="9">
        <f t="shared" si="193"/>
        <v>42282.788900462998</v>
      </c>
      <c r="T1757" s="9">
        <f t="shared" si="194"/>
        <v>42252.788900462998</v>
      </c>
      <c r="U1757" s="8">
        <f t="shared" si="195"/>
        <v>30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90"/>
        <v>102.82909090909091</v>
      </c>
      <c r="P1758">
        <f t="shared" si="189"/>
        <v>47.13</v>
      </c>
      <c r="Q1758" t="str">
        <f t="shared" si="191"/>
        <v>photography</v>
      </c>
      <c r="R1758" t="str">
        <f t="shared" si="192"/>
        <v>photobooks</v>
      </c>
      <c r="S1758" s="9">
        <f t="shared" si="193"/>
        <v>42611.167465277802</v>
      </c>
      <c r="T1758" s="9">
        <f t="shared" si="194"/>
        <v>42571.167465277802</v>
      </c>
      <c r="U1758" s="8">
        <f t="shared" si="195"/>
        <v>40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90"/>
        <v>115.99999999999999</v>
      </c>
      <c r="P1759">
        <f t="shared" si="189"/>
        <v>414.28571428571428</v>
      </c>
      <c r="Q1759" t="str">
        <f t="shared" si="191"/>
        <v>photography</v>
      </c>
      <c r="R1759" t="str">
        <f t="shared" si="192"/>
        <v>photobooks</v>
      </c>
      <c r="S1759" s="9">
        <f t="shared" si="193"/>
        <v>42763.811805555597</v>
      </c>
      <c r="T1759" s="9">
        <f t="shared" si="194"/>
        <v>42733.827349537001</v>
      </c>
      <c r="U1759" s="8">
        <f t="shared" si="195"/>
        <v>29.984456018595665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90"/>
        <v>114.7</v>
      </c>
      <c r="P1760">
        <f t="shared" si="189"/>
        <v>42.481481481481481</v>
      </c>
      <c r="Q1760" t="str">
        <f t="shared" si="191"/>
        <v>photography</v>
      </c>
      <c r="R1760" t="str">
        <f t="shared" si="192"/>
        <v>photobooks</v>
      </c>
      <c r="S1760" s="9">
        <f t="shared" si="193"/>
        <v>42565.955925925897</v>
      </c>
      <c r="T1760" s="9">
        <f t="shared" si="194"/>
        <v>42505.955925925897</v>
      </c>
      <c r="U1760" s="8">
        <f t="shared" si="195"/>
        <v>60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90"/>
        <v>106.60000000000001</v>
      </c>
      <c r="P1761">
        <f t="shared" si="189"/>
        <v>108.77551020408163</v>
      </c>
      <c r="Q1761" t="str">
        <f t="shared" si="191"/>
        <v>photography</v>
      </c>
      <c r="R1761" t="str">
        <f t="shared" si="192"/>
        <v>photobooks</v>
      </c>
      <c r="S1761" s="9">
        <f t="shared" si="193"/>
        <v>42088.787372685198</v>
      </c>
      <c r="T1761" s="9">
        <f t="shared" si="194"/>
        <v>42068.829039351898</v>
      </c>
      <c r="U1761" s="8">
        <f t="shared" si="195"/>
        <v>19.958333333299379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90"/>
        <v>165.44</v>
      </c>
      <c r="P1762">
        <f t="shared" ref="P1762:P1825" si="196">IF(L1762=0, 0,E1762/L1762)</f>
        <v>81.098039215686271</v>
      </c>
      <c r="Q1762" t="str">
        <f t="shared" si="191"/>
        <v>photography</v>
      </c>
      <c r="R1762" t="str">
        <f t="shared" si="192"/>
        <v>photobooks</v>
      </c>
      <c r="S1762" s="9">
        <f t="shared" si="193"/>
        <v>42425.672604166597</v>
      </c>
      <c r="T1762" s="9">
        <f t="shared" si="194"/>
        <v>42405.672604166597</v>
      </c>
      <c r="U1762" s="8">
        <f t="shared" si="195"/>
        <v>20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90"/>
        <v>155</v>
      </c>
      <c r="P1763">
        <f t="shared" si="196"/>
        <v>51.666666666666664</v>
      </c>
      <c r="Q1763" t="str">
        <f t="shared" si="191"/>
        <v>photography</v>
      </c>
      <c r="R1763" t="str">
        <f t="shared" si="192"/>
        <v>photobooks</v>
      </c>
      <c r="S1763" s="9">
        <f t="shared" si="193"/>
        <v>42259.567824074104</v>
      </c>
      <c r="T1763" s="9">
        <f t="shared" si="194"/>
        <v>42209.567824074104</v>
      </c>
      <c r="U1763" s="8">
        <f t="shared" si="195"/>
        <v>50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90"/>
        <v>885</v>
      </c>
      <c r="P1764">
        <f t="shared" si="196"/>
        <v>35.4</v>
      </c>
      <c r="Q1764" t="str">
        <f t="shared" si="191"/>
        <v>photography</v>
      </c>
      <c r="R1764" t="str">
        <f t="shared" si="192"/>
        <v>photobooks</v>
      </c>
      <c r="S1764" s="9">
        <f t="shared" si="193"/>
        <v>42440.982002314799</v>
      </c>
      <c r="T1764" s="9">
        <f t="shared" si="194"/>
        <v>42410.982002314799</v>
      </c>
      <c r="U1764" s="8">
        <f t="shared" si="195"/>
        <v>30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90"/>
        <v>101.90833333333333</v>
      </c>
      <c r="P1765">
        <f t="shared" si="196"/>
        <v>103.63559322033899</v>
      </c>
      <c r="Q1765" t="str">
        <f t="shared" si="191"/>
        <v>photography</v>
      </c>
      <c r="R1765" t="str">
        <f t="shared" si="192"/>
        <v>photobooks</v>
      </c>
      <c r="S1765" s="9">
        <f t="shared" si="193"/>
        <v>42666.868518518502</v>
      </c>
      <c r="T1765" s="9">
        <f t="shared" si="194"/>
        <v>42636.868518518502</v>
      </c>
      <c r="U1765" s="8">
        <f t="shared" si="195"/>
        <v>30</v>
      </c>
    </row>
    <row r="1766" spans="1:21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90"/>
        <v>19.600000000000001</v>
      </c>
      <c r="P1766">
        <f t="shared" si="196"/>
        <v>55.282051282051285</v>
      </c>
      <c r="Q1766" t="str">
        <f t="shared" si="191"/>
        <v>photography</v>
      </c>
      <c r="R1766" t="str">
        <f t="shared" si="192"/>
        <v>photobooks</v>
      </c>
      <c r="S1766" s="9">
        <f t="shared" si="193"/>
        <v>41854.485868055599</v>
      </c>
      <c r="T1766" s="9">
        <f t="shared" si="194"/>
        <v>41825.485868055599</v>
      </c>
      <c r="U1766" s="8">
        <f t="shared" si="195"/>
        <v>29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90"/>
        <v>59.467839999999995</v>
      </c>
      <c r="P1767">
        <f t="shared" si="196"/>
        <v>72.16970873786407</v>
      </c>
      <c r="Q1767" t="str">
        <f t="shared" si="191"/>
        <v>photography</v>
      </c>
      <c r="R1767" t="str">
        <f t="shared" si="192"/>
        <v>photobooks</v>
      </c>
      <c r="S1767" s="9">
        <f t="shared" si="193"/>
        <v>41864.980462963002</v>
      </c>
      <c r="T1767" s="9">
        <f t="shared" si="194"/>
        <v>41834.980462963002</v>
      </c>
      <c r="U1767" s="8">
        <f t="shared" si="195"/>
        <v>30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90"/>
        <v>0</v>
      </c>
      <c r="P1768">
        <f t="shared" si="196"/>
        <v>0</v>
      </c>
      <c r="Q1768" t="str">
        <f t="shared" si="191"/>
        <v>photography</v>
      </c>
      <c r="R1768" t="str">
        <f t="shared" si="192"/>
        <v>photobooks</v>
      </c>
      <c r="S1768" s="9">
        <f t="shared" si="193"/>
        <v>41876.859814814801</v>
      </c>
      <c r="T1768" s="9">
        <f t="shared" si="194"/>
        <v>41855.859814814801</v>
      </c>
      <c r="U1768" s="8">
        <f t="shared" si="195"/>
        <v>21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90"/>
        <v>45.72</v>
      </c>
      <c r="P1769">
        <f t="shared" si="196"/>
        <v>58.615384615384613</v>
      </c>
      <c r="Q1769" t="str">
        <f t="shared" si="191"/>
        <v>photography</v>
      </c>
      <c r="R1769" t="str">
        <f t="shared" si="192"/>
        <v>photobooks</v>
      </c>
      <c r="S1769" s="9">
        <f t="shared" si="193"/>
        <v>41854.658379629604</v>
      </c>
      <c r="T1769" s="9">
        <f t="shared" si="194"/>
        <v>41824.658379629604</v>
      </c>
      <c r="U1769" s="8">
        <f t="shared" si="195"/>
        <v>30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90"/>
        <v>3.74</v>
      </c>
      <c r="P1770">
        <f t="shared" si="196"/>
        <v>12.466666666666667</v>
      </c>
      <c r="Q1770" t="str">
        <f t="shared" si="191"/>
        <v>photography</v>
      </c>
      <c r="R1770" t="str">
        <f t="shared" si="192"/>
        <v>photobooks</v>
      </c>
      <c r="S1770" s="9">
        <f t="shared" si="193"/>
        <v>41909.560694444401</v>
      </c>
      <c r="T1770" s="9">
        <f t="shared" si="194"/>
        <v>41849.560694444401</v>
      </c>
      <c r="U1770" s="8">
        <f t="shared" si="195"/>
        <v>60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90"/>
        <v>2.7025000000000001</v>
      </c>
      <c r="P1771">
        <f t="shared" si="196"/>
        <v>49.136363636363633</v>
      </c>
      <c r="Q1771" t="str">
        <f t="shared" si="191"/>
        <v>photography</v>
      </c>
      <c r="R1771" t="str">
        <f t="shared" si="192"/>
        <v>photobooks</v>
      </c>
      <c r="S1771" s="9">
        <f t="shared" si="193"/>
        <v>42017.818969907399</v>
      </c>
      <c r="T1771" s="9">
        <f t="shared" si="194"/>
        <v>41987.818969907399</v>
      </c>
      <c r="U1771" s="8">
        <f t="shared" si="195"/>
        <v>30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90"/>
        <v>56.51428571428572</v>
      </c>
      <c r="P1772">
        <f t="shared" si="196"/>
        <v>150.5</v>
      </c>
      <c r="Q1772" t="str">
        <f t="shared" si="191"/>
        <v>photography</v>
      </c>
      <c r="R1772" t="str">
        <f t="shared" si="192"/>
        <v>photobooks</v>
      </c>
      <c r="S1772" s="9">
        <f t="shared" si="193"/>
        <v>41926.780023148203</v>
      </c>
      <c r="T1772" s="9">
        <f t="shared" si="194"/>
        <v>41891.780023148203</v>
      </c>
      <c r="U1772" s="8">
        <f t="shared" si="195"/>
        <v>35</v>
      </c>
    </row>
    <row r="1773" spans="1:21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90"/>
        <v>21.30952380952381</v>
      </c>
      <c r="P1773">
        <f t="shared" si="196"/>
        <v>35.799999999999997</v>
      </c>
      <c r="Q1773" t="str">
        <f t="shared" si="191"/>
        <v>photography</v>
      </c>
      <c r="R1773" t="str">
        <f t="shared" si="192"/>
        <v>photobooks</v>
      </c>
      <c r="S1773" s="9">
        <f t="shared" si="193"/>
        <v>41935.979629629597</v>
      </c>
      <c r="T1773" s="9">
        <f t="shared" si="194"/>
        <v>41905.979629629597</v>
      </c>
      <c r="U1773" s="8">
        <f t="shared" si="195"/>
        <v>30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90"/>
        <v>15.6</v>
      </c>
      <c r="P1774">
        <f t="shared" si="196"/>
        <v>45.157894736842103</v>
      </c>
      <c r="Q1774" t="str">
        <f t="shared" si="191"/>
        <v>photography</v>
      </c>
      <c r="R1774" t="str">
        <f t="shared" si="192"/>
        <v>photobooks</v>
      </c>
      <c r="S1774" s="9">
        <f t="shared" si="193"/>
        <v>41826.718009259297</v>
      </c>
      <c r="T1774" s="9">
        <f t="shared" si="194"/>
        <v>41766.718009259297</v>
      </c>
      <c r="U1774" s="8">
        <f t="shared" si="195"/>
        <v>60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90"/>
        <v>6.2566666666666677</v>
      </c>
      <c r="P1775">
        <f t="shared" si="196"/>
        <v>98.78947368421052</v>
      </c>
      <c r="Q1775" t="str">
        <f t="shared" si="191"/>
        <v>photography</v>
      </c>
      <c r="R1775" t="str">
        <f t="shared" si="192"/>
        <v>photobooks</v>
      </c>
      <c r="S1775" s="9">
        <f t="shared" si="193"/>
        <v>42023.760393518503</v>
      </c>
      <c r="T1775" s="9">
        <f t="shared" si="194"/>
        <v>41978.760393518503</v>
      </c>
      <c r="U1775" s="8">
        <f t="shared" si="195"/>
        <v>45</v>
      </c>
    </row>
    <row r="1776" spans="1:21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90"/>
        <v>45.92</v>
      </c>
      <c r="P1776">
        <f t="shared" si="196"/>
        <v>88.307692307692307</v>
      </c>
      <c r="Q1776" t="str">
        <f t="shared" si="191"/>
        <v>photography</v>
      </c>
      <c r="R1776" t="str">
        <f t="shared" si="192"/>
        <v>photobooks</v>
      </c>
      <c r="S1776" s="9">
        <f t="shared" si="193"/>
        <v>41972.624305555597</v>
      </c>
      <c r="T1776" s="9">
        <f t="shared" si="194"/>
        <v>41930.2186574074</v>
      </c>
      <c r="U1776" s="8">
        <f t="shared" si="195"/>
        <v>42.405648148196633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90"/>
        <v>65.101538461538468</v>
      </c>
      <c r="P1777">
        <f t="shared" si="196"/>
        <v>170.62903225806451</v>
      </c>
      <c r="Q1777" t="str">
        <f t="shared" si="191"/>
        <v>photography</v>
      </c>
      <c r="R1777" t="str">
        <f t="shared" si="192"/>
        <v>photobooks</v>
      </c>
      <c r="S1777" s="9">
        <f t="shared" si="193"/>
        <v>41936.976388888899</v>
      </c>
      <c r="T1777" s="9">
        <f t="shared" si="194"/>
        <v>41891.976388888899</v>
      </c>
      <c r="U1777" s="8">
        <f t="shared" si="195"/>
        <v>45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90"/>
        <v>6.7</v>
      </c>
      <c r="P1778">
        <f t="shared" si="196"/>
        <v>83.75</v>
      </c>
      <c r="Q1778" t="str">
        <f t="shared" si="191"/>
        <v>photography</v>
      </c>
      <c r="R1778" t="str">
        <f t="shared" si="192"/>
        <v>photobooks</v>
      </c>
      <c r="S1778" s="9">
        <f t="shared" si="193"/>
        <v>41941.956840277802</v>
      </c>
      <c r="T1778" s="9">
        <f t="shared" si="194"/>
        <v>41905.956840277802</v>
      </c>
      <c r="U1778" s="8">
        <f t="shared" si="195"/>
        <v>36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90"/>
        <v>13.5625</v>
      </c>
      <c r="P1779">
        <f t="shared" si="196"/>
        <v>65.099999999999994</v>
      </c>
      <c r="Q1779" t="str">
        <f t="shared" si="191"/>
        <v>photography</v>
      </c>
      <c r="R1779" t="str">
        <f t="shared" si="192"/>
        <v>photobooks</v>
      </c>
      <c r="S1779" s="9">
        <f t="shared" si="193"/>
        <v>42055.357094907398</v>
      </c>
      <c r="T1779" s="9">
        <f t="shared" si="194"/>
        <v>42025.357094907398</v>
      </c>
      <c r="U1779" s="8">
        <f t="shared" si="195"/>
        <v>30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90"/>
        <v>1.9900000000000002</v>
      </c>
      <c r="P1780">
        <f t="shared" si="196"/>
        <v>66.333333333333329</v>
      </c>
      <c r="Q1780" t="str">
        <f t="shared" si="191"/>
        <v>photography</v>
      </c>
      <c r="R1780" t="str">
        <f t="shared" si="192"/>
        <v>photobooks</v>
      </c>
      <c r="S1780" s="9">
        <f t="shared" si="193"/>
        <v>42090.821701388901</v>
      </c>
      <c r="T1780" s="9">
        <f t="shared" si="194"/>
        <v>42045.863368055499</v>
      </c>
      <c r="U1780" s="8">
        <f t="shared" si="195"/>
        <v>44.958333333401242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90"/>
        <v>36.236363636363642</v>
      </c>
      <c r="P1781">
        <f t="shared" si="196"/>
        <v>104.89473684210526</v>
      </c>
      <c r="Q1781" t="str">
        <f t="shared" si="191"/>
        <v>photography</v>
      </c>
      <c r="R1781" t="str">
        <f t="shared" si="192"/>
        <v>photobooks</v>
      </c>
      <c r="S1781" s="9">
        <f t="shared" si="193"/>
        <v>42615.691898148099</v>
      </c>
      <c r="T1781" s="9">
        <f t="shared" si="194"/>
        <v>42585.691898148099</v>
      </c>
      <c r="U1781" s="8">
        <f t="shared" si="195"/>
        <v>30</v>
      </c>
    </row>
    <row r="1782" spans="1:21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90"/>
        <v>39.743333333333339</v>
      </c>
      <c r="P1782">
        <f t="shared" si="196"/>
        <v>78.440789473684205</v>
      </c>
      <c r="Q1782" t="str">
        <f t="shared" si="191"/>
        <v>photography</v>
      </c>
      <c r="R1782" t="str">
        <f t="shared" si="192"/>
        <v>photobooks</v>
      </c>
      <c r="S1782" s="9">
        <f t="shared" si="193"/>
        <v>42553.600810185198</v>
      </c>
      <c r="T1782" s="9">
        <f t="shared" si="194"/>
        <v>42493.600810185198</v>
      </c>
      <c r="U1782" s="8">
        <f t="shared" si="195"/>
        <v>60</v>
      </c>
    </row>
    <row r="1783" spans="1:21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90"/>
        <v>25.763636363636365</v>
      </c>
      <c r="P1783">
        <f t="shared" si="196"/>
        <v>59.041666666666664</v>
      </c>
      <c r="Q1783" t="str">
        <f t="shared" si="191"/>
        <v>photography</v>
      </c>
      <c r="R1783" t="str">
        <f t="shared" si="192"/>
        <v>photobooks</v>
      </c>
      <c r="S1783" s="9">
        <f t="shared" si="193"/>
        <v>42628.617418981499</v>
      </c>
      <c r="T1783" s="9">
        <f t="shared" si="194"/>
        <v>42597.617418981499</v>
      </c>
      <c r="U1783" s="8">
        <f t="shared" si="195"/>
        <v>31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90"/>
        <v>15.491428571428573</v>
      </c>
      <c r="P1784">
        <f t="shared" si="196"/>
        <v>71.34210526315789</v>
      </c>
      <c r="Q1784" t="str">
        <f t="shared" si="191"/>
        <v>photography</v>
      </c>
      <c r="R1784" t="str">
        <f t="shared" si="192"/>
        <v>photobooks</v>
      </c>
      <c r="S1784" s="9">
        <f t="shared" si="193"/>
        <v>42421.575104166703</v>
      </c>
      <c r="T1784" s="9">
        <f t="shared" si="194"/>
        <v>42388.575104166703</v>
      </c>
      <c r="U1784" s="8">
        <f t="shared" si="195"/>
        <v>33</v>
      </c>
    </row>
    <row r="1785" spans="1:21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90"/>
        <v>23.692499999999999</v>
      </c>
      <c r="P1785">
        <f t="shared" si="196"/>
        <v>51.227027027027027</v>
      </c>
      <c r="Q1785" t="str">
        <f t="shared" si="191"/>
        <v>photography</v>
      </c>
      <c r="R1785" t="str">
        <f t="shared" si="192"/>
        <v>photobooks</v>
      </c>
      <c r="S1785" s="9">
        <f t="shared" si="193"/>
        <v>42145.949976851902</v>
      </c>
      <c r="T1785" s="9">
        <f t="shared" si="194"/>
        <v>42115.949976851902</v>
      </c>
      <c r="U1785" s="8">
        <f t="shared" si="195"/>
        <v>30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90"/>
        <v>39.76</v>
      </c>
      <c r="P1786">
        <f t="shared" si="196"/>
        <v>60.242424242424242</v>
      </c>
      <c r="Q1786" t="str">
        <f t="shared" si="191"/>
        <v>photography</v>
      </c>
      <c r="R1786" t="str">
        <f t="shared" si="192"/>
        <v>photobooks</v>
      </c>
      <c r="S1786" s="9">
        <f t="shared" si="193"/>
        <v>42035.142361111102</v>
      </c>
      <c r="T1786" s="9">
        <f t="shared" si="194"/>
        <v>42003.655555555597</v>
      </c>
      <c r="U1786" s="8">
        <f t="shared" si="195"/>
        <v>31.486805555505271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90"/>
        <v>20.220833333333331</v>
      </c>
      <c r="P1787">
        <f t="shared" si="196"/>
        <v>44.935185185185183</v>
      </c>
      <c r="Q1787" t="str">
        <f t="shared" si="191"/>
        <v>photography</v>
      </c>
      <c r="R1787" t="str">
        <f t="shared" si="192"/>
        <v>photobooks</v>
      </c>
      <c r="S1787" s="9">
        <f t="shared" si="193"/>
        <v>41928</v>
      </c>
      <c r="T1787" s="9">
        <f t="shared" si="194"/>
        <v>41897.134895833296</v>
      </c>
      <c r="U1787" s="8">
        <f t="shared" si="195"/>
        <v>30.865104166703532</v>
      </c>
    </row>
    <row r="1788" spans="1:21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90"/>
        <v>47.631578947368418</v>
      </c>
      <c r="P1788">
        <f t="shared" si="196"/>
        <v>31.206896551724139</v>
      </c>
      <c r="Q1788" t="str">
        <f t="shared" si="191"/>
        <v>photography</v>
      </c>
      <c r="R1788" t="str">
        <f t="shared" si="192"/>
        <v>photobooks</v>
      </c>
      <c r="S1788" s="9">
        <f t="shared" si="193"/>
        <v>41988.550659722197</v>
      </c>
      <c r="T1788" s="9">
        <f t="shared" si="194"/>
        <v>41958.550659722197</v>
      </c>
      <c r="U1788" s="8">
        <f t="shared" si="195"/>
        <v>30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90"/>
        <v>15.329999999999998</v>
      </c>
      <c r="P1789">
        <f t="shared" si="196"/>
        <v>63.875</v>
      </c>
      <c r="Q1789" t="str">
        <f t="shared" si="191"/>
        <v>photography</v>
      </c>
      <c r="R1789" t="str">
        <f t="shared" si="192"/>
        <v>photobooks</v>
      </c>
      <c r="S1789" s="9">
        <f t="shared" si="193"/>
        <v>42098.613854166702</v>
      </c>
      <c r="T1789" s="9">
        <f t="shared" si="194"/>
        <v>42068.655520833301</v>
      </c>
      <c r="U1789" s="8">
        <f t="shared" si="195"/>
        <v>29.958333333401242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90"/>
        <v>1.3818181818181818</v>
      </c>
      <c r="P1790">
        <f t="shared" si="196"/>
        <v>19</v>
      </c>
      <c r="Q1790" t="str">
        <f t="shared" si="191"/>
        <v>photography</v>
      </c>
      <c r="R1790" t="str">
        <f t="shared" si="192"/>
        <v>photobooks</v>
      </c>
      <c r="S1790" s="9">
        <f t="shared" si="193"/>
        <v>41943.9484027777</v>
      </c>
      <c r="T1790" s="9">
        <f t="shared" si="194"/>
        <v>41913.9484027777</v>
      </c>
      <c r="U1790" s="8">
        <f t="shared" si="195"/>
        <v>30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90"/>
        <v>0.5</v>
      </c>
      <c r="P1791">
        <f t="shared" si="196"/>
        <v>10</v>
      </c>
      <c r="Q1791" t="str">
        <f t="shared" si="191"/>
        <v>photography</v>
      </c>
      <c r="R1791" t="str">
        <f t="shared" si="192"/>
        <v>photobooks</v>
      </c>
      <c r="S1791" s="9">
        <f t="shared" si="193"/>
        <v>42016.250034722201</v>
      </c>
      <c r="T1791" s="9">
        <f t="shared" si="194"/>
        <v>41956.250034722201</v>
      </c>
      <c r="U1791" s="8">
        <f t="shared" si="195"/>
        <v>60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90"/>
        <v>4.957575757575758</v>
      </c>
      <c r="P1792">
        <f t="shared" si="196"/>
        <v>109.06666666666666</v>
      </c>
      <c r="Q1792" t="str">
        <f t="shared" si="191"/>
        <v>photography</v>
      </c>
      <c r="R1792" t="str">
        <f t="shared" si="192"/>
        <v>photobooks</v>
      </c>
      <c r="S1792" s="9">
        <f t="shared" si="193"/>
        <v>42040.674513888902</v>
      </c>
      <c r="T1792" s="9">
        <f t="shared" si="194"/>
        <v>42010.674513888902</v>
      </c>
      <c r="U1792" s="8">
        <f t="shared" si="195"/>
        <v>30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90"/>
        <v>3.5666666666666664</v>
      </c>
      <c r="P1793">
        <f t="shared" si="196"/>
        <v>26.75</v>
      </c>
      <c r="Q1793" t="str">
        <f t="shared" si="191"/>
        <v>photography</v>
      </c>
      <c r="R1793" t="str">
        <f t="shared" si="192"/>
        <v>photobooks</v>
      </c>
      <c r="S1793" s="9">
        <f t="shared" si="193"/>
        <v>42033.740335648203</v>
      </c>
      <c r="T1793" s="9">
        <f t="shared" si="194"/>
        <v>41973.740335648203</v>
      </c>
      <c r="U1793" s="8">
        <f t="shared" si="195"/>
        <v>60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90"/>
        <v>61.124000000000002</v>
      </c>
      <c r="P1794">
        <f t="shared" si="196"/>
        <v>109.93525179856115</v>
      </c>
      <c r="Q1794" t="str">
        <f t="shared" si="191"/>
        <v>photography</v>
      </c>
      <c r="R1794" t="str">
        <f t="shared" si="192"/>
        <v>photobooks</v>
      </c>
      <c r="S1794" s="9">
        <f t="shared" si="193"/>
        <v>42226.290972222203</v>
      </c>
      <c r="T1794" s="9">
        <f t="shared" si="194"/>
        <v>42189.031041666698</v>
      </c>
      <c r="U1794" s="8">
        <f t="shared" si="195"/>
        <v>37.25993055550498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97">E1795/D1795*100</f>
        <v>1.3333333333333335</v>
      </c>
      <c r="P1795">
        <f t="shared" si="196"/>
        <v>20</v>
      </c>
      <c r="Q1795" t="str">
        <f t="shared" ref="Q1795:Q1858" si="198">LEFT(N1795,_xlfn.NUMBERVALUE(FIND("/",N1795)-1))</f>
        <v>photography</v>
      </c>
      <c r="R1795" t="str">
        <f t="shared" ref="R1795:R1858" si="199">RIGHT(N1795,LEN(N1795)-LEN(Q1795)-1)</f>
        <v>photobooks</v>
      </c>
      <c r="S1795" s="9">
        <f t="shared" ref="S1795:S1858" si="200">_xlfn.NUMBERVALUE((((I1795/60)/60)/24)+DATE(1970,1,1))</f>
        <v>41970.933333333298</v>
      </c>
      <c r="T1795" s="9">
        <f t="shared" ref="T1795:T1858" si="201">_xlfn.NUMBERVALUE((((J1795/60)/60)/24)+DATE(1970,1,1))</f>
        <v>41940.891666666699</v>
      </c>
      <c r="U1795" s="8">
        <f t="shared" ref="U1795:U1858" si="202">S1795-T1795</f>
        <v>30.041666666598758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97"/>
        <v>11.077777777777778</v>
      </c>
      <c r="P1796">
        <f t="shared" si="196"/>
        <v>55.388888888888886</v>
      </c>
      <c r="Q1796" t="str">
        <f t="shared" si="198"/>
        <v>photography</v>
      </c>
      <c r="R1796" t="str">
        <f t="shared" si="199"/>
        <v>photobooks</v>
      </c>
      <c r="S1796" s="9">
        <f t="shared" si="200"/>
        <v>42046.551180555602</v>
      </c>
      <c r="T1796" s="9">
        <f t="shared" si="201"/>
        <v>42011.551180555602</v>
      </c>
      <c r="U1796" s="8">
        <f t="shared" si="202"/>
        <v>35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97"/>
        <v>38.735714285714288</v>
      </c>
      <c r="P1797">
        <f t="shared" si="196"/>
        <v>133.90123456790124</v>
      </c>
      <c r="Q1797" t="str">
        <f t="shared" si="198"/>
        <v>photography</v>
      </c>
      <c r="R1797" t="str">
        <f t="shared" si="199"/>
        <v>photobooks</v>
      </c>
      <c r="S1797" s="9">
        <f t="shared" si="200"/>
        <v>42657.666666666701</v>
      </c>
      <c r="T1797" s="9">
        <f t="shared" si="201"/>
        <v>42628.288668981499</v>
      </c>
      <c r="U1797" s="8">
        <f t="shared" si="202"/>
        <v>29.37799768520199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97"/>
        <v>22.05263157894737</v>
      </c>
      <c r="P1798">
        <f t="shared" si="196"/>
        <v>48.720930232558139</v>
      </c>
      <c r="Q1798" t="str">
        <f t="shared" si="198"/>
        <v>photography</v>
      </c>
      <c r="R1798" t="str">
        <f t="shared" si="199"/>
        <v>photobooks</v>
      </c>
      <c r="S1798" s="9">
        <f t="shared" si="200"/>
        <v>42575.439421296302</v>
      </c>
      <c r="T1798" s="9">
        <f t="shared" si="201"/>
        <v>42515.439421296302</v>
      </c>
      <c r="U1798" s="8">
        <f t="shared" si="202"/>
        <v>60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97"/>
        <v>67.55</v>
      </c>
      <c r="P1799">
        <f t="shared" si="196"/>
        <v>48.25</v>
      </c>
      <c r="Q1799" t="str">
        <f t="shared" si="198"/>
        <v>photography</v>
      </c>
      <c r="R1799" t="str">
        <f t="shared" si="199"/>
        <v>photobooks</v>
      </c>
      <c r="S1799" s="9">
        <f t="shared" si="200"/>
        <v>42719.569317129601</v>
      </c>
      <c r="T1799" s="9">
        <f t="shared" si="201"/>
        <v>42689.569317129601</v>
      </c>
      <c r="U1799" s="8">
        <f t="shared" si="202"/>
        <v>30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97"/>
        <v>13.637499999999999</v>
      </c>
      <c r="P1800">
        <f t="shared" si="196"/>
        <v>58.972972972972975</v>
      </c>
      <c r="Q1800" t="str">
        <f t="shared" si="198"/>
        <v>photography</v>
      </c>
      <c r="R1800" t="str">
        <f t="shared" si="199"/>
        <v>photobooks</v>
      </c>
      <c r="S1800" s="9">
        <f t="shared" si="200"/>
        <v>42404.326770833301</v>
      </c>
      <c r="T1800" s="9">
        <f t="shared" si="201"/>
        <v>42344.326770833301</v>
      </c>
      <c r="U1800" s="8">
        <f t="shared" si="202"/>
        <v>60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97"/>
        <v>1.7457500000000001</v>
      </c>
      <c r="P1801">
        <f t="shared" si="196"/>
        <v>11.638333333333334</v>
      </c>
      <c r="Q1801" t="str">
        <f t="shared" si="198"/>
        <v>photography</v>
      </c>
      <c r="R1801" t="str">
        <f t="shared" si="199"/>
        <v>photobooks</v>
      </c>
      <c r="S1801" s="9">
        <f t="shared" si="200"/>
        <v>41954.884351851899</v>
      </c>
      <c r="T1801" s="9">
        <f t="shared" si="201"/>
        <v>41934.842685185198</v>
      </c>
      <c r="U1801" s="8">
        <f t="shared" si="202"/>
        <v>20.041666666700621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97"/>
        <v>20.44963251188932</v>
      </c>
      <c r="P1802">
        <f t="shared" si="196"/>
        <v>83.716814159292042</v>
      </c>
      <c r="Q1802" t="str">
        <f t="shared" si="198"/>
        <v>photography</v>
      </c>
      <c r="R1802" t="str">
        <f t="shared" si="199"/>
        <v>photobooks</v>
      </c>
      <c r="S1802" s="9">
        <f t="shared" si="200"/>
        <v>42653.606134259302</v>
      </c>
      <c r="T1802" s="9">
        <f t="shared" si="201"/>
        <v>42623.606134259302</v>
      </c>
      <c r="U1802" s="8">
        <f t="shared" si="202"/>
        <v>30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97"/>
        <v>13.852941176470587</v>
      </c>
      <c r="P1803">
        <f t="shared" si="196"/>
        <v>63.648648648648646</v>
      </c>
      <c r="Q1803" t="str">
        <f t="shared" si="198"/>
        <v>photography</v>
      </c>
      <c r="R1803" t="str">
        <f t="shared" si="199"/>
        <v>photobooks</v>
      </c>
      <c r="S1803" s="9">
        <f t="shared" si="200"/>
        <v>42353.506944444402</v>
      </c>
      <c r="T1803" s="9">
        <f t="shared" si="201"/>
        <v>42321.660509259302</v>
      </c>
      <c r="U1803" s="8">
        <f t="shared" si="202"/>
        <v>31.846435185099836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97"/>
        <v>48.485714285714288</v>
      </c>
      <c r="P1804">
        <f t="shared" si="196"/>
        <v>94.277777777777771</v>
      </c>
      <c r="Q1804" t="str">
        <f t="shared" si="198"/>
        <v>photography</v>
      </c>
      <c r="R1804" t="str">
        <f t="shared" si="199"/>
        <v>photobooks</v>
      </c>
      <c r="S1804" s="9">
        <f t="shared" si="200"/>
        <v>42182.915972222203</v>
      </c>
      <c r="T1804" s="9">
        <f t="shared" si="201"/>
        <v>42159.472569444399</v>
      </c>
      <c r="U1804" s="8">
        <f t="shared" si="202"/>
        <v>23.443402777804295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97"/>
        <v>30.8</v>
      </c>
      <c r="P1805">
        <f t="shared" si="196"/>
        <v>71.86666666666666</v>
      </c>
      <c r="Q1805" t="str">
        <f t="shared" si="198"/>
        <v>photography</v>
      </c>
      <c r="R1805" t="str">
        <f t="shared" si="199"/>
        <v>photobooks</v>
      </c>
      <c r="S1805" s="9">
        <f t="shared" si="200"/>
        <v>42049.071550925903</v>
      </c>
      <c r="T1805" s="9">
        <f t="shared" si="201"/>
        <v>42018.071550925903</v>
      </c>
      <c r="U1805" s="8">
        <f t="shared" si="202"/>
        <v>31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97"/>
        <v>35.174193548387095</v>
      </c>
      <c r="P1806">
        <f t="shared" si="196"/>
        <v>104.84615384615384</v>
      </c>
      <c r="Q1806" t="str">
        <f t="shared" si="198"/>
        <v>photography</v>
      </c>
      <c r="R1806" t="str">
        <f t="shared" si="199"/>
        <v>photobooks</v>
      </c>
      <c r="S1806" s="9">
        <f t="shared" si="200"/>
        <v>42322.719953703701</v>
      </c>
      <c r="T1806" s="9">
        <f t="shared" si="201"/>
        <v>42282.678287037001</v>
      </c>
      <c r="U1806" s="8">
        <f t="shared" si="202"/>
        <v>40.041666666700621</v>
      </c>
    </row>
    <row r="1807" spans="1:21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97"/>
        <v>36.404444444444444</v>
      </c>
      <c r="P1807">
        <f t="shared" si="196"/>
        <v>67.139344262295083</v>
      </c>
      <c r="Q1807" t="str">
        <f t="shared" si="198"/>
        <v>photography</v>
      </c>
      <c r="R1807" t="str">
        <f t="shared" si="199"/>
        <v>photobooks</v>
      </c>
      <c r="S1807" s="9">
        <f t="shared" si="200"/>
        <v>42279.75</v>
      </c>
      <c r="T1807" s="9">
        <f t="shared" si="201"/>
        <v>42247.803912037001</v>
      </c>
      <c r="U1807" s="8">
        <f t="shared" si="202"/>
        <v>31.946087962998718</v>
      </c>
    </row>
    <row r="1808" spans="1:21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97"/>
        <v>2.9550000000000001</v>
      </c>
      <c r="P1808">
        <f t="shared" si="196"/>
        <v>73.875</v>
      </c>
      <c r="Q1808" t="str">
        <f t="shared" si="198"/>
        <v>photography</v>
      </c>
      <c r="R1808" t="str">
        <f t="shared" si="199"/>
        <v>photobooks</v>
      </c>
      <c r="S1808" s="9">
        <f t="shared" si="200"/>
        <v>41912.638298611098</v>
      </c>
      <c r="T1808" s="9">
        <f t="shared" si="201"/>
        <v>41877.638298611098</v>
      </c>
      <c r="U1808" s="8">
        <f t="shared" si="202"/>
        <v>35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97"/>
        <v>11.06</v>
      </c>
      <c r="P1809">
        <f t="shared" si="196"/>
        <v>69.125</v>
      </c>
      <c r="Q1809" t="str">
        <f t="shared" si="198"/>
        <v>photography</v>
      </c>
      <c r="R1809" t="str">
        <f t="shared" si="199"/>
        <v>photobooks</v>
      </c>
      <c r="S1809" s="9">
        <f t="shared" si="200"/>
        <v>41910.068437499998</v>
      </c>
      <c r="T1809" s="9">
        <f t="shared" si="201"/>
        <v>41880.068437499998</v>
      </c>
      <c r="U1809" s="8">
        <f t="shared" si="202"/>
        <v>30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97"/>
        <v>41.407142857142858</v>
      </c>
      <c r="P1810">
        <f t="shared" si="196"/>
        <v>120.77083333333333</v>
      </c>
      <c r="Q1810" t="str">
        <f t="shared" si="198"/>
        <v>photography</v>
      </c>
      <c r="R1810" t="str">
        <f t="shared" si="199"/>
        <v>photobooks</v>
      </c>
      <c r="S1810" s="9">
        <f t="shared" si="200"/>
        <v>42777.6809027778</v>
      </c>
      <c r="T1810" s="9">
        <f t="shared" si="201"/>
        <v>42742.6809027778</v>
      </c>
      <c r="U1810" s="8">
        <f t="shared" si="202"/>
        <v>35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97"/>
        <v>10.857142857142858</v>
      </c>
      <c r="P1811">
        <f t="shared" si="196"/>
        <v>42.222222222222221</v>
      </c>
      <c r="Q1811" t="str">
        <f t="shared" si="198"/>
        <v>photography</v>
      </c>
      <c r="R1811" t="str">
        <f t="shared" si="199"/>
        <v>photobooks</v>
      </c>
      <c r="S1811" s="9">
        <f t="shared" si="200"/>
        <v>42064.907858796301</v>
      </c>
      <c r="T1811" s="9">
        <f t="shared" si="201"/>
        <v>42029.907858796301</v>
      </c>
      <c r="U1811" s="8">
        <f t="shared" si="202"/>
        <v>35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97"/>
        <v>3.3333333333333335</v>
      </c>
      <c r="P1812">
        <f t="shared" si="196"/>
        <v>7.5</v>
      </c>
      <c r="Q1812" t="str">
        <f t="shared" si="198"/>
        <v>photography</v>
      </c>
      <c r="R1812" t="str">
        <f t="shared" si="199"/>
        <v>photobooks</v>
      </c>
      <c r="S1812" s="9">
        <f t="shared" si="200"/>
        <v>41872.910023148099</v>
      </c>
      <c r="T1812" s="9">
        <f t="shared" si="201"/>
        <v>41860.910023148099</v>
      </c>
      <c r="U1812" s="8">
        <f t="shared" si="202"/>
        <v>12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97"/>
        <v>7.407407407407407E-2</v>
      </c>
      <c r="P1813">
        <f t="shared" si="196"/>
        <v>1.5384615384615385</v>
      </c>
      <c r="Q1813" t="str">
        <f t="shared" si="198"/>
        <v>photography</v>
      </c>
      <c r="R1813" t="str">
        <f t="shared" si="199"/>
        <v>photobooks</v>
      </c>
      <c r="S1813" s="9">
        <f t="shared" si="200"/>
        <v>41936.166666666701</v>
      </c>
      <c r="T1813" s="9">
        <f t="shared" si="201"/>
        <v>41876.433680555601</v>
      </c>
      <c r="U1813" s="8">
        <f t="shared" si="202"/>
        <v>59.732986111099308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97"/>
        <v>13.307692307692307</v>
      </c>
      <c r="P1814">
        <f t="shared" si="196"/>
        <v>37.608695652173914</v>
      </c>
      <c r="Q1814" t="str">
        <f t="shared" si="198"/>
        <v>photography</v>
      </c>
      <c r="R1814" t="str">
        <f t="shared" si="199"/>
        <v>photobooks</v>
      </c>
      <c r="S1814" s="9">
        <f t="shared" si="200"/>
        <v>42554.318703703699</v>
      </c>
      <c r="T1814" s="9">
        <f t="shared" si="201"/>
        <v>42524.318703703699</v>
      </c>
      <c r="U1814" s="8">
        <f t="shared" si="202"/>
        <v>30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97"/>
        <v>0</v>
      </c>
      <c r="P1815">
        <f t="shared" si="196"/>
        <v>0</v>
      </c>
      <c r="Q1815" t="str">
        <f t="shared" si="198"/>
        <v>photography</v>
      </c>
      <c r="R1815" t="str">
        <f t="shared" si="199"/>
        <v>photobooks</v>
      </c>
      <c r="S1815" s="9">
        <f t="shared" si="200"/>
        <v>41859.889027777797</v>
      </c>
      <c r="T1815" s="9">
        <f t="shared" si="201"/>
        <v>41829.889027777797</v>
      </c>
      <c r="U1815" s="8">
        <f t="shared" si="202"/>
        <v>30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97"/>
        <v>49.183333333333337</v>
      </c>
      <c r="P1816">
        <f t="shared" si="196"/>
        <v>42.157142857142858</v>
      </c>
      <c r="Q1816" t="str">
        <f t="shared" si="198"/>
        <v>photography</v>
      </c>
      <c r="R1816" t="str">
        <f t="shared" si="199"/>
        <v>photobooks</v>
      </c>
      <c r="S1816" s="9">
        <f t="shared" si="200"/>
        <v>42063.3140740741</v>
      </c>
      <c r="T1816" s="9">
        <f t="shared" si="201"/>
        <v>42033.3140740741</v>
      </c>
      <c r="U1816" s="8">
        <f t="shared" si="202"/>
        <v>30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97"/>
        <v>0</v>
      </c>
      <c r="P1817">
        <f t="shared" si="196"/>
        <v>0</v>
      </c>
      <c r="Q1817" t="str">
        <f t="shared" si="198"/>
        <v>photography</v>
      </c>
      <c r="R1817" t="str">
        <f t="shared" si="199"/>
        <v>photobooks</v>
      </c>
      <c r="S1817" s="9">
        <f t="shared" si="200"/>
        <v>42186.906678240703</v>
      </c>
      <c r="T1817" s="9">
        <f t="shared" si="201"/>
        <v>42172.906678240703</v>
      </c>
      <c r="U1817" s="8">
        <f t="shared" si="202"/>
        <v>14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97"/>
        <v>2.036</v>
      </c>
      <c r="P1818">
        <f t="shared" si="196"/>
        <v>84.833333333333329</v>
      </c>
      <c r="Q1818" t="str">
        <f t="shared" si="198"/>
        <v>photography</v>
      </c>
      <c r="R1818" t="str">
        <f t="shared" si="199"/>
        <v>photobooks</v>
      </c>
      <c r="S1818" s="9">
        <f t="shared" si="200"/>
        <v>42576.791666666701</v>
      </c>
      <c r="T1818" s="9">
        <f t="shared" si="201"/>
        <v>42548.876192129603</v>
      </c>
      <c r="U1818" s="8">
        <f t="shared" si="202"/>
        <v>27.915474537097907</v>
      </c>
    </row>
    <row r="1819" spans="1:21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97"/>
        <v>52.327777777777776</v>
      </c>
      <c r="P1819">
        <f t="shared" si="196"/>
        <v>94.19</v>
      </c>
      <c r="Q1819" t="str">
        <f t="shared" si="198"/>
        <v>photography</v>
      </c>
      <c r="R1819" t="str">
        <f t="shared" si="199"/>
        <v>photobooks</v>
      </c>
      <c r="S1819" s="9">
        <f t="shared" si="200"/>
        <v>42765.290972222203</v>
      </c>
      <c r="T1819" s="9">
        <f t="shared" si="201"/>
        <v>42705.662118055603</v>
      </c>
      <c r="U1819" s="8">
        <f t="shared" si="202"/>
        <v>59.628854166599922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97"/>
        <v>0</v>
      </c>
      <c r="P1820">
        <f t="shared" si="196"/>
        <v>0</v>
      </c>
      <c r="Q1820" t="str">
        <f t="shared" si="198"/>
        <v>photography</v>
      </c>
      <c r="R1820" t="str">
        <f t="shared" si="199"/>
        <v>photobooks</v>
      </c>
      <c r="S1820" s="9">
        <f t="shared" si="200"/>
        <v>42097.192708333299</v>
      </c>
      <c r="T1820" s="9">
        <f t="shared" si="201"/>
        <v>42067.234375</v>
      </c>
      <c r="U1820" s="8">
        <f t="shared" si="202"/>
        <v>29.958333333299379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97"/>
        <v>2.083333333333333</v>
      </c>
      <c r="P1821">
        <f t="shared" si="196"/>
        <v>6.25</v>
      </c>
      <c r="Q1821" t="str">
        <f t="shared" si="198"/>
        <v>photography</v>
      </c>
      <c r="R1821" t="str">
        <f t="shared" si="199"/>
        <v>photobooks</v>
      </c>
      <c r="S1821" s="9">
        <f t="shared" si="200"/>
        <v>41850.752268518503</v>
      </c>
      <c r="T1821" s="9">
        <f t="shared" si="201"/>
        <v>41820.752268518503</v>
      </c>
      <c r="U1821" s="8">
        <f t="shared" si="202"/>
        <v>30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97"/>
        <v>6.565384615384616</v>
      </c>
      <c r="P1822">
        <f t="shared" si="196"/>
        <v>213.375</v>
      </c>
      <c r="Q1822" t="str">
        <f t="shared" si="198"/>
        <v>photography</v>
      </c>
      <c r="R1822" t="str">
        <f t="shared" si="199"/>
        <v>photobooks</v>
      </c>
      <c r="S1822" s="9">
        <f t="shared" si="200"/>
        <v>42095.042708333298</v>
      </c>
      <c r="T1822" s="9">
        <f t="shared" si="201"/>
        <v>42065.084374999999</v>
      </c>
      <c r="U1822" s="8">
        <f t="shared" si="202"/>
        <v>29.958333333299379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97"/>
        <v>134.88999999999999</v>
      </c>
      <c r="P1823">
        <f t="shared" si="196"/>
        <v>59.162280701754383</v>
      </c>
      <c r="Q1823" t="str">
        <f t="shared" si="198"/>
        <v>music</v>
      </c>
      <c r="R1823" t="str">
        <f t="shared" si="199"/>
        <v>rock</v>
      </c>
      <c r="S1823" s="9">
        <f t="shared" si="200"/>
        <v>40971.319062499999</v>
      </c>
      <c r="T1823" s="9">
        <f t="shared" si="201"/>
        <v>40926.319062499999</v>
      </c>
      <c r="U1823" s="8">
        <f t="shared" si="202"/>
        <v>45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97"/>
        <v>100</v>
      </c>
      <c r="P1824">
        <f t="shared" si="196"/>
        <v>27.272727272727273</v>
      </c>
      <c r="Q1824" t="str">
        <f t="shared" si="198"/>
        <v>music</v>
      </c>
      <c r="R1824" t="str">
        <f t="shared" si="199"/>
        <v>rock</v>
      </c>
      <c r="S1824" s="9">
        <f t="shared" si="200"/>
        <v>41670.792361111096</v>
      </c>
      <c r="T1824" s="9">
        <f t="shared" si="201"/>
        <v>41634.7970138889</v>
      </c>
      <c r="U1824" s="8">
        <f t="shared" si="202"/>
        <v>35.99534722219687</v>
      </c>
    </row>
    <row r="1825" spans="1:21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97"/>
        <v>115.85714285714286</v>
      </c>
      <c r="P1825">
        <f t="shared" si="196"/>
        <v>24.575757575757574</v>
      </c>
      <c r="Q1825" t="str">
        <f t="shared" si="198"/>
        <v>music</v>
      </c>
      <c r="R1825" t="str">
        <f t="shared" si="199"/>
        <v>rock</v>
      </c>
      <c r="S1825" s="9">
        <f t="shared" si="200"/>
        <v>41206.684907407398</v>
      </c>
      <c r="T1825" s="9">
        <f t="shared" si="201"/>
        <v>41176.684907407398</v>
      </c>
      <c r="U1825" s="8">
        <f t="shared" si="202"/>
        <v>30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97"/>
        <v>100.06666666666666</v>
      </c>
      <c r="P1826">
        <f t="shared" ref="P1826:P1889" si="203">IF(L1826=0, 0,E1826/L1826)</f>
        <v>75.05</v>
      </c>
      <c r="Q1826" t="str">
        <f t="shared" si="198"/>
        <v>music</v>
      </c>
      <c r="R1826" t="str">
        <f t="shared" si="199"/>
        <v>rock</v>
      </c>
      <c r="S1826" s="9">
        <f t="shared" si="200"/>
        <v>41647.088888888902</v>
      </c>
      <c r="T1826" s="9">
        <f t="shared" si="201"/>
        <v>41626.916284722203</v>
      </c>
      <c r="U1826" s="8">
        <f t="shared" si="202"/>
        <v>20.172604166698875</v>
      </c>
    </row>
    <row r="1827" spans="1:21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97"/>
        <v>105.05</v>
      </c>
      <c r="P1827">
        <f t="shared" si="203"/>
        <v>42.02</v>
      </c>
      <c r="Q1827" t="str">
        <f t="shared" si="198"/>
        <v>music</v>
      </c>
      <c r="R1827" t="str">
        <f t="shared" si="199"/>
        <v>rock</v>
      </c>
      <c r="S1827" s="9">
        <f t="shared" si="200"/>
        <v>41466.834525462997</v>
      </c>
      <c r="T1827" s="9">
        <f t="shared" si="201"/>
        <v>41443.834525462997</v>
      </c>
      <c r="U1827" s="8">
        <f t="shared" si="202"/>
        <v>23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97"/>
        <v>101</v>
      </c>
      <c r="P1828">
        <f t="shared" si="203"/>
        <v>53.157894736842103</v>
      </c>
      <c r="Q1828" t="str">
        <f t="shared" si="198"/>
        <v>music</v>
      </c>
      <c r="R1828" t="str">
        <f t="shared" si="199"/>
        <v>rock</v>
      </c>
      <c r="S1828" s="9">
        <f t="shared" si="200"/>
        <v>41687.9238078704</v>
      </c>
      <c r="T1828" s="9">
        <f t="shared" si="201"/>
        <v>41657.9238078704</v>
      </c>
      <c r="U1828" s="8">
        <f t="shared" si="202"/>
        <v>30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97"/>
        <v>100.66250000000001</v>
      </c>
      <c r="P1829">
        <f t="shared" si="203"/>
        <v>83.885416666666671</v>
      </c>
      <c r="Q1829" t="str">
        <f t="shared" si="198"/>
        <v>music</v>
      </c>
      <c r="R1829" t="str">
        <f t="shared" si="199"/>
        <v>rock</v>
      </c>
      <c r="S1829" s="9">
        <f t="shared" si="200"/>
        <v>40605.325937499998</v>
      </c>
      <c r="T1829" s="9">
        <f t="shared" si="201"/>
        <v>40555.325937499998</v>
      </c>
      <c r="U1829" s="8">
        <f t="shared" si="202"/>
        <v>50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97"/>
        <v>100.16000000000001</v>
      </c>
      <c r="P1830">
        <f t="shared" si="203"/>
        <v>417.33333333333331</v>
      </c>
      <c r="Q1830" t="str">
        <f t="shared" si="198"/>
        <v>music</v>
      </c>
      <c r="R1830" t="str">
        <f t="shared" si="199"/>
        <v>rock</v>
      </c>
      <c r="S1830" s="9">
        <f t="shared" si="200"/>
        <v>41768.916666666701</v>
      </c>
      <c r="T1830" s="9">
        <f t="shared" si="201"/>
        <v>41736.8996527778</v>
      </c>
      <c r="U1830" s="8">
        <f t="shared" si="202"/>
        <v>32.017013888900692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97"/>
        <v>166.68333333333334</v>
      </c>
      <c r="P1831">
        <f t="shared" si="203"/>
        <v>75.765151515151516</v>
      </c>
      <c r="Q1831" t="str">
        <f t="shared" si="198"/>
        <v>music</v>
      </c>
      <c r="R1831" t="str">
        <f t="shared" si="199"/>
        <v>rock</v>
      </c>
      <c r="S1831" s="9">
        <f t="shared" si="200"/>
        <v>40564.916666666701</v>
      </c>
      <c r="T1831" s="9">
        <f t="shared" si="201"/>
        <v>40516.087627314802</v>
      </c>
      <c r="U1831" s="8">
        <f t="shared" si="202"/>
        <v>48.829039351898246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97"/>
        <v>101.53333333333335</v>
      </c>
      <c r="P1832">
        <f t="shared" si="203"/>
        <v>67.389380530973455</v>
      </c>
      <c r="Q1832" t="str">
        <f t="shared" si="198"/>
        <v>music</v>
      </c>
      <c r="R1832" t="str">
        <f t="shared" si="199"/>
        <v>rock</v>
      </c>
      <c r="S1832" s="9">
        <f t="shared" si="200"/>
        <v>41694.684108796202</v>
      </c>
      <c r="T1832" s="9">
        <f t="shared" si="201"/>
        <v>41664.684108796202</v>
      </c>
      <c r="U1832" s="8">
        <f t="shared" si="202"/>
        <v>30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97"/>
        <v>103</v>
      </c>
      <c r="P1833">
        <f t="shared" si="203"/>
        <v>73.571428571428569</v>
      </c>
      <c r="Q1833" t="str">
        <f t="shared" si="198"/>
        <v>music</v>
      </c>
      <c r="R1833" t="str">
        <f t="shared" si="199"/>
        <v>rock</v>
      </c>
      <c r="S1833" s="9">
        <f t="shared" si="200"/>
        <v>41041.996099536998</v>
      </c>
      <c r="T1833" s="9">
        <f t="shared" si="201"/>
        <v>41026.996099536998</v>
      </c>
      <c r="U1833" s="8">
        <f t="shared" si="202"/>
        <v>15</v>
      </c>
    </row>
    <row r="1834" spans="1:21" ht="4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97"/>
        <v>142.85714285714286</v>
      </c>
      <c r="P1834">
        <f t="shared" si="203"/>
        <v>25</v>
      </c>
      <c r="Q1834" t="str">
        <f t="shared" si="198"/>
        <v>music</v>
      </c>
      <c r="R1834" t="str">
        <f t="shared" si="199"/>
        <v>rock</v>
      </c>
      <c r="S1834" s="9">
        <f t="shared" si="200"/>
        <v>40606.539664351898</v>
      </c>
      <c r="T1834" s="9">
        <f t="shared" si="201"/>
        <v>40576.539664351898</v>
      </c>
      <c r="U1834" s="8">
        <f t="shared" si="202"/>
        <v>30</v>
      </c>
    </row>
    <row r="1835" spans="1:21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97"/>
        <v>262.5</v>
      </c>
      <c r="P1835">
        <f t="shared" si="203"/>
        <v>42</v>
      </c>
      <c r="Q1835" t="str">
        <f t="shared" si="198"/>
        <v>music</v>
      </c>
      <c r="R1835" t="str">
        <f t="shared" si="199"/>
        <v>rock</v>
      </c>
      <c r="S1835" s="9">
        <f t="shared" si="200"/>
        <v>41335.332638888904</v>
      </c>
      <c r="T1835" s="9">
        <f t="shared" si="201"/>
        <v>41303.044016203698</v>
      </c>
      <c r="U1835" s="8">
        <f t="shared" si="202"/>
        <v>32.288622685206064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97"/>
        <v>118.05000000000001</v>
      </c>
      <c r="P1836">
        <f t="shared" si="203"/>
        <v>131.16666666666666</v>
      </c>
      <c r="Q1836" t="str">
        <f t="shared" si="198"/>
        <v>music</v>
      </c>
      <c r="R1836" t="str">
        <f t="shared" si="199"/>
        <v>rock</v>
      </c>
      <c r="S1836" s="9">
        <f t="shared" si="200"/>
        <v>42028.964062500003</v>
      </c>
      <c r="T1836" s="9">
        <f t="shared" si="201"/>
        <v>41988.964062500003</v>
      </c>
      <c r="U1836" s="8">
        <f t="shared" si="202"/>
        <v>40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97"/>
        <v>104</v>
      </c>
      <c r="P1837">
        <f t="shared" si="203"/>
        <v>47.272727272727273</v>
      </c>
      <c r="Q1837" t="str">
        <f t="shared" si="198"/>
        <v>music</v>
      </c>
      <c r="R1837" t="str">
        <f t="shared" si="199"/>
        <v>rock</v>
      </c>
      <c r="S1837" s="9">
        <f t="shared" si="200"/>
        <v>42460.660543981503</v>
      </c>
      <c r="T1837" s="9">
        <f t="shared" si="201"/>
        <v>42430.702210648102</v>
      </c>
      <c r="U1837" s="8">
        <f t="shared" si="202"/>
        <v>29.958333333401242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97"/>
        <v>200.34</v>
      </c>
      <c r="P1838">
        <f t="shared" si="203"/>
        <v>182.12727272727273</v>
      </c>
      <c r="Q1838" t="str">
        <f t="shared" si="198"/>
        <v>music</v>
      </c>
      <c r="R1838" t="str">
        <f t="shared" si="199"/>
        <v>rock</v>
      </c>
      <c r="S1838" s="9">
        <f t="shared" si="200"/>
        <v>41322.809363425898</v>
      </c>
      <c r="T1838" s="9">
        <f t="shared" si="201"/>
        <v>41305.809363425898</v>
      </c>
      <c r="U1838" s="8">
        <f t="shared" si="202"/>
        <v>17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97"/>
        <v>306.83333333333331</v>
      </c>
      <c r="P1839">
        <f t="shared" si="203"/>
        <v>61.366666666666667</v>
      </c>
      <c r="Q1839" t="str">
        <f t="shared" si="198"/>
        <v>music</v>
      </c>
      <c r="R1839" t="str">
        <f t="shared" si="199"/>
        <v>rock</v>
      </c>
      <c r="S1839" s="9">
        <f t="shared" si="200"/>
        <v>40986.0061921296</v>
      </c>
      <c r="T1839" s="9">
        <f t="shared" si="201"/>
        <v>40926.047858796301</v>
      </c>
      <c r="U1839" s="8">
        <f t="shared" si="202"/>
        <v>59.958333333299379</v>
      </c>
    </row>
    <row r="1840" spans="1:21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97"/>
        <v>100.149</v>
      </c>
      <c r="P1840">
        <f t="shared" si="203"/>
        <v>35.767499999999998</v>
      </c>
      <c r="Q1840" t="str">
        <f t="shared" si="198"/>
        <v>music</v>
      </c>
      <c r="R1840" t="str">
        <f t="shared" si="199"/>
        <v>rock</v>
      </c>
      <c r="S1840" s="9">
        <f t="shared" si="200"/>
        <v>40817.125</v>
      </c>
      <c r="T1840" s="9">
        <f t="shared" si="201"/>
        <v>40788.786539351902</v>
      </c>
      <c r="U1840" s="8">
        <f t="shared" si="202"/>
        <v>28.33846064809768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97"/>
        <v>205.29999999999998</v>
      </c>
      <c r="P1841">
        <f t="shared" si="203"/>
        <v>45.62222222222222</v>
      </c>
      <c r="Q1841" t="str">
        <f t="shared" si="198"/>
        <v>music</v>
      </c>
      <c r="R1841" t="str">
        <f t="shared" si="199"/>
        <v>rock</v>
      </c>
      <c r="S1841" s="9">
        <f t="shared" si="200"/>
        <v>42644.722013888902</v>
      </c>
      <c r="T1841" s="9">
        <f t="shared" si="201"/>
        <v>42614.722013888902</v>
      </c>
      <c r="U1841" s="8">
        <f t="shared" si="202"/>
        <v>30</v>
      </c>
    </row>
    <row r="1842" spans="1:21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97"/>
        <v>108.88888888888889</v>
      </c>
      <c r="P1842">
        <f t="shared" si="203"/>
        <v>75.384615384615387</v>
      </c>
      <c r="Q1842" t="str">
        <f t="shared" si="198"/>
        <v>music</v>
      </c>
      <c r="R1842" t="str">
        <f t="shared" si="199"/>
        <v>rock</v>
      </c>
      <c r="S1842" s="9">
        <f t="shared" si="200"/>
        <v>41401.207638888904</v>
      </c>
      <c r="T1842" s="9">
        <f t="shared" si="201"/>
        <v>41382.0961805556</v>
      </c>
      <c r="U1842" s="8">
        <f t="shared" si="202"/>
        <v>19.111458333303744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97"/>
        <v>101.75</v>
      </c>
      <c r="P1843">
        <f t="shared" si="203"/>
        <v>50.875</v>
      </c>
      <c r="Q1843" t="str">
        <f t="shared" si="198"/>
        <v>music</v>
      </c>
      <c r="R1843" t="str">
        <f t="shared" si="199"/>
        <v>rock</v>
      </c>
      <c r="S1843" s="9">
        <f t="shared" si="200"/>
        <v>41779.207638888904</v>
      </c>
      <c r="T1843" s="9">
        <f t="shared" si="201"/>
        <v>41745.845428240696</v>
      </c>
      <c r="U1843" s="8">
        <f t="shared" si="202"/>
        <v>33.36221064820711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97"/>
        <v>125.25</v>
      </c>
      <c r="P1844">
        <f t="shared" si="203"/>
        <v>119.28571428571429</v>
      </c>
      <c r="Q1844" t="str">
        <f t="shared" si="198"/>
        <v>music</v>
      </c>
      <c r="R1844" t="str">
        <f t="shared" si="199"/>
        <v>rock</v>
      </c>
      <c r="S1844" s="9">
        <f t="shared" si="200"/>
        <v>42065.249305555597</v>
      </c>
      <c r="T1844" s="9">
        <f t="shared" si="201"/>
        <v>42031.631724537001</v>
      </c>
      <c r="U1844" s="8">
        <f t="shared" si="202"/>
        <v>33.617581018595956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97"/>
        <v>124.0061</v>
      </c>
      <c r="P1845">
        <f t="shared" si="203"/>
        <v>92.541865671641801</v>
      </c>
      <c r="Q1845" t="str">
        <f t="shared" si="198"/>
        <v>music</v>
      </c>
      <c r="R1845" t="str">
        <f t="shared" si="199"/>
        <v>rock</v>
      </c>
      <c r="S1845" s="9">
        <f t="shared" si="200"/>
        <v>40594.994837963</v>
      </c>
      <c r="T1845" s="9">
        <f t="shared" si="201"/>
        <v>40564.994837963</v>
      </c>
      <c r="U1845" s="8">
        <f t="shared" si="202"/>
        <v>30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97"/>
        <v>101.4</v>
      </c>
      <c r="P1846">
        <f t="shared" si="203"/>
        <v>76.05</v>
      </c>
      <c r="Q1846" t="str">
        <f t="shared" si="198"/>
        <v>music</v>
      </c>
      <c r="R1846" t="str">
        <f t="shared" si="199"/>
        <v>rock</v>
      </c>
      <c r="S1846" s="9">
        <f t="shared" si="200"/>
        <v>40705.125</v>
      </c>
      <c r="T1846" s="9">
        <f t="shared" si="201"/>
        <v>40666.973541666703</v>
      </c>
      <c r="U1846" s="8">
        <f t="shared" si="202"/>
        <v>38.151458333297342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97"/>
        <v>100</v>
      </c>
      <c r="P1847">
        <f t="shared" si="203"/>
        <v>52.631578947368418</v>
      </c>
      <c r="Q1847" t="str">
        <f t="shared" si="198"/>
        <v>music</v>
      </c>
      <c r="R1847" t="str">
        <f t="shared" si="199"/>
        <v>rock</v>
      </c>
      <c r="S1847" s="9">
        <f t="shared" si="200"/>
        <v>42538.204861111102</v>
      </c>
      <c r="T1847" s="9">
        <f t="shared" si="201"/>
        <v>42523.333310185197</v>
      </c>
      <c r="U1847" s="8">
        <f t="shared" si="202"/>
        <v>14.871550925905467</v>
      </c>
    </row>
    <row r="1848" spans="1:21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97"/>
        <v>137.92666666666668</v>
      </c>
      <c r="P1848">
        <f t="shared" si="203"/>
        <v>98.990430622009569</v>
      </c>
      <c r="Q1848" t="str">
        <f t="shared" si="198"/>
        <v>music</v>
      </c>
      <c r="R1848" t="str">
        <f t="shared" si="199"/>
        <v>rock</v>
      </c>
      <c r="S1848" s="9">
        <f t="shared" si="200"/>
        <v>41258.650196759198</v>
      </c>
      <c r="T1848" s="9">
        <f t="shared" si="201"/>
        <v>41228.650196759198</v>
      </c>
      <c r="U1848" s="8">
        <f t="shared" si="202"/>
        <v>30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97"/>
        <v>120.88000000000001</v>
      </c>
      <c r="P1849">
        <f t="shared" si="203"/>
        <v>79.526315789473685</v>
      </c>
      <c r="Q1849" t="str">
        <f t="shared" si="198"/>
        <v>music</v>
      </c>
      <c r="R1849" t="str">
        <f t="shared" si="199"/>
        <v>rock</v>
      </c>
      <c r="S1849" s="9">
        <f t="shared" si="200"/>
        <v>42115.236481481501</v>
      </c>
      <c r="T1849" s="9">
        <f t="shared" si="201"/>
        <v>42094.236481481501</v>
      </c>
      <c r="U1849" s="8">
        <f t="shared" si="202"/>
        <v>21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97"/>
        <v>107.36666666666667</v>
      </c>
      <c r="P1850">
        <f t="shared" si="203"/>
        <v>134.20833333333334</v>
      </c>
      <c r="Q1850" t="str">
        <f t="shared" si="198"/>
        <v>music</v>
      </c>
      <c r="R1850" t="str">
        <f t="shared" si="199"/>
        <v>rock</v>
      </c>
      <c r="S1850" s="9">
        <f t="shared" si="200"/>
        <v>40755.290972222203</v>
      </c>
      <c r="T1850" s="9">
        <f t="shared" si="201"/>
        <v>40691.788055555597</v>
      </c>
      <c r="U1850" s="8">
        <f t="shared" si="202"/>
        <v>63.502916666606325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97"/>
        <v>100.33333333333334</v>
      </c>
      <c r="P1851">
        <f t="shared" si="203"/>
        <v>37.625</v>
      </c>
      <c r="Q1851" t="str">
        <f t="shared" si="198"/>
        <v>music</v>
      </c>
      <c r="R1851" t="str">
        <f t="shared" si="199"/>
        <v>rock</v>
      </c>
      <c r="S1851" s="9">
        <f t="shared" si="200"/>
        <v>41199.845590277801</v>
      </c>
      <c r="T1851" s="9">
        <f t="shared" si="201"/>
        <v>41169.845590277801</v>
      </c>
      <c r="U1851" s="8">
        <f t="shared" si="202"/>
        <v>30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97"/>
        <v>101.52222222222223</v>
      </c>
      <c r="P1852">
        <f t="shared" si="203"/>
        <v>51.044692737430168</v>
      </c>
      <c r="Q1852" t="str">
        <f t="shared" si="198"/>
        <v>music</v>
      </c>
      <c r="R1852" t="str">
        <f t="shared" si="199"/>
        <v>rock</v>
      </c>
      <c r="S1852" s="9">
        <f t="shared" si="200"/>
        <v>41830.959490740701</v>
      </c>
      <c r="T1852" s="9">
        <f t="shared" si="201"/>
        <v>41800.959490740701</v>
      </c>
      <c r="U1852" s="8">
        <f t="shared" si="202"/>
        <v>30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97"/>
        <v>100.07692307692308</v>
      </c>
      <c r="P1853">
        <f t="shared" si="203"/>
        <v>50.03846153846154</v>
      </c>
      <c r="Q1853" t="str">
        <f t="shared" si="198"/>
        <v>music</v>
      </c>
      <c r="R1853" t="str">
        <f t="shared" si="199"/>
        <v>rock</v>
      </c>
      <c r="S1853" s="9">
        <f t="shared" si="200"/>
        <v>41848.041666666701</v>
      </c>
      <c r="T1853" s="9">
        <f t="shared" si="201"/>
        <v>41827.906689814801</v>
      </c>
      <c r="U1853" s="8">
        <f t="shared" si="202"/>
        <v>20.13497685189941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97"/>
        <v>116.96666666666667</v>
      </c>
      <c r="P1854">
        <f t="shared" si="203"/>
        <v>133.93129770992365</v>
      </c>
      <c r="Q1854" t="str">
        <f t="shared" si="198"/>
        <v>music</v>
      </c>
      <c r="R1854" t="str">
        <f t="shared" si="199"/>
        <v>rock</v>
      </c>
      <c r="S1854" s="9">
        <f t="shared" si="200"/>
        <v>42119</v>
      </c>
      <c r="T1854" s="9">
        <f t="shared" si="201"/>
        <v>42081.771435185197</v>
      </c>
      <c r="U1854" s="8">
        <f t="shared" si="202"/>
        <v>37.228564814802667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97"/>
        <v>101.875</v>
      </c>
      <c r="P1855">
        <f t="shared" si="203"/>
        <v>58.214285714285715</v>
      </c>
      <c r="Q1855" t="str">
        <f t="shared" si="198"/>
        <v>music</v>
      </c>
      <c r="R1855" t="str">
        <f t="shared" si="199"/>
        <v>rock</v>
      </c>
      <c r="S1855" s="9">
        <f t="shared" si="200"/>
        <v>41227.102048611101</v>
      </c>
      <c r="T1855" s="9">
        <f t="shared" si="201"/>
        <v>41177.0603819444</v>
      </c>
      <c r="U1855" s="8">
        <f t="shared" si="202"/>
        <v>50.041666666700621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97"/>
        <v>102.12366666666665</v>
      </c>
      <c r="P1856">
        <f t="shared" si="203"/>
        <v>88.037643678160919</v>
      </c>
      <c r="Q1856" t="str">
        <f t="shared" si="198"/>
        <v>music</v>
      </c>
      <c r="R1856" t="str">
        <f t="shared" si="199"/>
        <v>rock</v>
      </c>
      <c r="S1856" s="9">
        <f t="shared" si="200"/>
        <v>41418.021261574097</v>
      </c>
      <c r="T1856" s="9">
        <f t="shared" si="201"/>
        <v>41388.021261574097</v>
      </c>
      <c r="U1856" s="8">
        <f t="shared" si="202"/>
        <v>30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97"/>
        <v>154.05897142857143</v>
      </c>
      <c r="P1857">
        <f t="shared" si="203"/>
        <v>70.576753926701571</v>
      </c>
      <c r="Q1857" t="str">
        <f t="shared" si="198"/>
        <v>music</v>
      </c>
      <c r="R1857" t="str">
        <f t="shared" si="199"/>
        <v>rock</v>
      </c>
      <c r="S1857" s="9">
        <f t="shared" si="200"/>
        <v>41645.5386574074</v>
      </c>
      <c r="T1857" s="9">
        <f t="shared" si="201"/>
        <v>41600.5386574074</v>
      </c>
      <c r="U1857" s="8">
        <f t="shared" si="202"/>
        <v>45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97"/>
        <v>101.25</v>
      </c>
      <c r="P1858">
        <f t="shared" si="203"/>
        <v>53.289473684210527</v>
      </c>
      <c r="Q1858" t="str">
        <f t="shared" si="198"/>
        <v>music</v>
      </c>
      <c r="R1858" t="str">
        <f t="shared" si="199"/>
        <v>rock</v>
      </c>
      <c r="S1858" s="9">
        <f t="shared" si="200"/>
        <v>41838.855000000003</v>
      </c>
      <c r="T1858" s="9">
        <f t="shared" si="201"/>
        <v>41817.855000000003</v>
      </c>
      <c r="U1858" s="8">
        <f t="shared" si="202"/>
        <v>21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204">E1859/D1859*100</f>
        <v>100</v>
      </c>
      <c r="P1859">
        <f t="shared" si="203"/>
        <v>136.36363636363637</v>
      </c>
      <c r="Q1859" t="str">
        <f t="shared" ref="Q1859:Q1922" si="205">LEFT(N1859,_xlfn.NUMBERVALUE(FIND("/",N1859)-1))</f>
        <v>music</v>
      </c>
      <c r="R1859" t="str">
        <f t="shared" ref="R1859:R1922" si="206">RIGHT(N1859,LEN(N1859)-LEN(Q1859)-1)</f>
        <v>rock</v>
      </c>
      <c r="S1859" s="9">
        <f t="shared" ref="S1859:S1922" si="207">_xlfn.NUMBERVALUE((((I1859/60)/60)/24)+DATE(1970,1,1))</f>
        <v>41894.768668981502</v>
      </c>
      <c r="T1859" s="9">
        <f t="shared" ref="T1859:T1922" si="208">_xlfn.NUMBERVALUE((((J1859/60)/60)/24)+DATE(1970,1,1))</f>
        <v>41864.768668981502</v>
      </c>
      <c r="U1859" s="8">
        <f t="shared" ref="U1859:U1922" si="209">S1859-T1859</f>
        <v>30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204"/>
        <v>108.74800874800874</v>
      </c>
      <c r="P1860">
        <f t="shared" si="203"/>
        <v>40.547315436241611</v>
      </c>
      <c r="Q1860" t="str">
        <f t="shared" si="205"/>
        <v>music</v>
      </c>
      <c r="R1860" t="str">
        <f t="shared" si="206"/>
        <v>rock</v>
      </c>
      <c r="S1860" s="9">
        <f t="shared" si="207"/>
        <v>40893.2421412037</v>
      </c>
      <c r="T1860" s="9">
        <f t="shared" si="208"/>
        <v>40833.200474537</v>
      </c>
      <c r="U1860" s="8">
        <f t="shared" si="209"/>
        <v>60.041666666700621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204"/>
        <v>131.83333333333334</v>
      </c>
      <c r="P1861">
        <f t="shared" si="203"/>
        <v>70.625</v>
      </c>
      <c r="Q1861" t="str">
        <f t="shared" si="205"/>
        <v>music</v>
      </c>
      <c r="R1861" t="str">
        <f t="shared" si="206"/>
        <v>rock</v>
      </c>
      <c r="S1861" s="9">
        <f t="shared" si="207"/>
        <v>40808.770011574103</v>
      </c>
      <c r="T1861" s="9">
        <f t="shared" si="208"/>
        <v>40778.770011574103</v>
      </c>
      <c r="U1861" s="8">
        <f t="shared" si="209"/>
        <v>30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204"/>
        <v>133.46666666666667</v>
      </c>
      <c r="P1862">
        <f t="shared" si="203"/>
        <v>52.684210526315788</v>
      </c>
      <c r="Q1862" t="str">
        <f t="shared" si="205"/>
        <v>music</v>
      </c>
      <c r="R1862" t="str">
        <f t="shared" si="206"/>
        <v>rock</v>
      </c>
      <c r="S1862" s="9">
        <f t="shared" si="207"/>
        <v>41676.709305555603</v>
      </c>
      <c r="T1862" s="9">
        <f t="shared" si="208"/>
        <v>41655.709305555603</v>
      </c>
      <c r="U1862" s="8">
        <f t="shared" si="209"/>
        <v>21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204"/>
        <v>0</v>
      </c>
      <c r="P1863">
        <f t="shared" si="203"/>
        <v>0</v>
      </c>
      <c r="Q1863" t="str">
        <f t="shared" si="205"/>
        <v>games</v>
      </c>
      <c r="R1863" t="str">
        <f t="shared" si="206"/>
        <v>mobile games</v>
      </c>
      <c r="S1863" s="9">
        <f t="shared" si="207"/>
        <v>42030.300243055601</v>
      </c>
      <c r="T1863" s="9">
        <f t="shared" si="208"/>
        <v>42000.300243055601</v>
      </c>
      <c r="U1863" s="8">
        <f t="shared" si="209"/>
        <v>30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204"/>
        <v>8.0833333333333321</v>
      </c>
      <c r="P1864">
        <f t="shared" si="203"/>
        <v>90.9375</v>
      </c>
      <c r="Q1864" t="str">
        <f t="shared" si="205"/>
        <v>games</v>
      </c>
      <c r="R1864" t="str">
        <f t="shared" si="206"/>
        <v>mobile games</v>
      </c>
      <c r="S1864" s="9">
        <f t="shared" si="207"/>
        <v>42802.3125</v>
      </c>
      <c r="T1864" s="9">
        <f t="shared" si="208"/>
        <v>42755.492754629602</v>
      </c>
      <c r="U1864" s="8">
        <f t="shared" si="209"/>
        <v>46.819745370397868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204"/>
        <v>0.4</v>
      </c>
      <c r="P1865">
        <f t="shared" si="203"/>
        <v>5</v>
      </c>
      <c r="Q1865" t="str">
        <f t="shared" si="205"/>
        <v>games</v>
      </c>
      <c r="R1865" t="str">
        <f t="shared" si="206"/>
        <v>mobile games</v>
      </c>
      <c r="S1865" s="9">
        <f t="shared" si="207"/>
        <v>41802.7972800926</v>
      </c>
      <c r="T1865" s="9">
        <f t="shared" si="208"/>
        <v>41772.7972800926</v>
      </c>
      <c r="U1865" s="8">
        <f t="shared" si="209"/>
        <v>30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204"/>
        <v>42.892307692307689</v>
      </c>
      <c r="P1866">
        <f t="shared" si="203"/>
        <v>58.083333333333336</v>
      </c>
      <c r="Q1866" t="str">
        <f t="shared" si="205"/>
        <v>games</v>
      </c>
      <c r="R1866" t="str">
        <f t="shared" si="206"/>
        <v>mobile games</v>
      </c>
      <c r="S1866" s="9">
        <f t="shared" si="207"/>
        <v>41763.716435185197</v>
      </c>
      <c r="T1866" s="9">
        <f t="shared" si="208"/>
        <v>41733.716435185197</v>
      </c>
      <c r="U1866" s="8">
        <f t="shared" si="209"/>
        <v>30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204"/>
        <v>3.6363636363636364E-3</v>
      </c>
      <c r="P1867">
        <f t="shared" si="203"/>
        <v>2</v>
      </c>
      <c r="Q1867" t="str">
        <f t="shared" si="205"/>
        <v>games</v>
      </c>
      <c r="R1867" t="str">
        <f t="shared" si="206"/>
        <v>mobile games</v>
      </c>
      <c r="S1867" s="9">
        <f t="shared" si="207"/>
        <v>42680.409108796302</v>
      </c>
      <c r="T1867" s="9">
        <f t="shared" si="208"/>
        <v>42645.367442129602</v>
      </c>
      <c r="U1867" s="8">
        <f t="shared" si="209"/>
        <v>35.041666666700621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204"/>
        <v>0.5</v>
      </c>
      <c r="P1868">
        <f t="shared" si="203"/>
        <v>62.5</v>
      </c>
      <c r="Q1868" t="str">
        <f t="shared" si="205"/>
        <v>games</v>
      </c>
      <c r="R1868" t="str">
        <f t="shared" si="206"/>
        <v>mobile games</v>
      </c>
      <c r="S1868" s="9">
        <f t="shared" si="207"/>
        <v>42795.166666666701</v>
      </c>
      <c r="T1868" s="9">
        <f t="shared" si="208"/>
        <v>42742.246493055602</v>
      </c>
      <c r="U1868" s="8">
        <f t="shared" si="209"/>
        <v>52.920173611099017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204"/>
        <v>0.05</v>
      </c>
      <c r="P1869">
        <f t="shared" si="203"/>
        <v>10</v>
      </c>
      <c r="Q1869" t="str">
        <f t="shared" si="205"/>
        <v>games</v>
      </c>
      <c r="R1869" t="str">
        <f t="shared" si="206"/>
        <v>mobile games</v>
      </c>
      <c r="S1869" s="9">
        <f t="shared" si="207"/>
        <v>42679.924907407403</v>
      </c>
      <c r="T1869" s="9">
        <f t="shared" si="208"/>
        <v>42649.924907407403</v>
      </c>
      <c r="U1869" s="8">
        <f t="shared" si="209"/>
        <v>30</v>
      </c>
    </row>
    <row r="1870" spans="1:21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204"/>
        <v>4.8680000000000003</v>
      </c>
      <c r="P1870">
        <f t="shared" si="203"/>
        <v>71.588235294117652</v>
      </c>
      <c r="Q1870" t="str">
        <f t="shared" si="205"/>
        <v>games</v>
      </c>
      <c r="R1870" t="str">
        <f t="shared" si="206"/>
        <v>mobile games</v>
      </c>
      <c r="S1870" s="9">
        <f t="shared" si="207"/>
        <v>42353.332638888904</v>
      </c>
      <c r="T1870" s="9">
        <f t="shared" si="208"/>
        <v>42328.779224537</v>
      </c>
      <c r="U1870" s="8">
        <f t="shared" si="209"/>
        <v>24.553414351903484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204"/>
        <v>0</v>
      </c>
      <c r="P1871">
        <f t="shared" si="203"/>
        <v>0</v>
      </c>
      <c r="Q1871" t="str">
        <f t="shared" si="205"/>
        <v>games</v>
      </c>
      <c r="R1871" t="str">
        <f t="shared" si="206"/>
        <v>mobile games</v>
      </c>
      <c r="S1871" s="9">
        <f t="shared" si="207"/>
        <v>42739.002881944398</v>
      </c>
      <c r="T1871" s="9">
        <f t="shared" si="208"/>
        <v>42709.002881944398</v>
      </c>
      <c r="U1871" s="8">
        <f t="shared" si="209"/>
        <v>30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204"/>
        <v>10.314285714285715</v>
      </c>
      <c r="P1872">
        <f t="shared" si="203"/>
        <v>32.81818181818182</v>
      </c>
      <c r="Q1872" t="str">
        <f t="shared" si="205"/>
        <v>games</v>
      </c>
      <c r="R1872" t="str">
        <f t="shared" si="206"/>
        <v>mobile games</v>
      </c>
      <c r="S1872" s="9">
        <f t="shared" si="207"/>
        <v>42400.1784722222</v>
      </c>
      <c r="T1872" s="9">
        <f t="shared" si="208"/>
        <v>42371.355729166702</v>
      </c>
      <c r="U1872" s="8">
        <f t="shared" si="209"/>
        <v>28.822743055497995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204"/>
        <v>71.784615384615378</v>
      </c>
      <c r="P1873">
        <f t="shared" si="203"/>
        <v>49.11578947368421</v>
      </c>
      <c r="Q1873" t="str">
        <f t="shared" si="205"/>
        <v>games</v>
      </c>
      <c r="R1873" t="str">
        <f t="shared" si="206"/>
        <v>mobile games</v>
      </c>
      <c r="S1873" s="9">
        <f t="shared" si="207"/>
        <v>41963.825243055602</v>
      </c>
      <c r="T1873" s="9">
        <f t="shared" si="208"/>
        <v>41923.783576388902</v>
      </c>
      <c r="U1873" s="8">
        <f t="shared" si="209"/>
        <v>40.041666666700621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204"/>
        <v>1.06</v>
      </c>
      <c r="P1874">
        <f t="shared" si="203"/>
        <v>16.307692307692307</v>
      </c>
      <c r="Q1874" t="str">
        <f t="shared" si="205"/>
        <v>games</v>
      </c>
      <c r="R1874" t="str">
        <f t="shared" si="206"/>
        <v>mobile games</v>
      </c>
      <c r="S1874" s="9">
        <f t="shared" si="207"/>
        <v>42185.129652777803</v>
      </c>
      <c r="T1874" s="9">
        <f t="shared" si="208"/>
        <v>42155.129652777803</v>
      </c>
      <c r="U1874" s="8">
        <f t="shared" si="209"/>
        <v>30</v>
      </c>
    </row>
    <row r="1875" spans="1:21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204"/>
        <v>0.44999999999999996</v>
      </c>
      <c r="P1875">
        <f t="shared" si="203"/>
        <v>18</v>
      </c>
      <c r="Q1875" t="str">
        <f t="shared" si="205"/>
        <v>games</v>
      </c>
      <c r="R1875" t="str">
        <f t="shared" si="206"/>
        <v>mobile games</v>
      </c>
      <c r="S1875" s="9">
        <f t="shared" si="207"/>
        <v>42193.697916666701</v>
      </c>
      <c r="T1875" s="9">
        <f t="shared" si="208"/>
        <v>42164.615856481403</v>
      </c>
      <c r="U1875" s="8">
        <f t="shared" si="209"/>
        <v>29.082060185297451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204"/>
        <v>1.6250000000000001E-2</v>
      </c>
      <c r="P1876">
        <f t="shared" si="203"/>
        <v>13</v>
      </c>
      <c r="Q1876" t="str">
        <f t="shared" si="205"/>
        <v>games</v>
      </c>
      <c r="R1876" t="str">
        <f t="shared" si="206"/>
        <v>mobile games</v>
      </c>
      <c r="S1876" s="9">
        <f t="shared" si="207"/>
        <v>42549.969131944403</v>
      </c>
      <c r="T1876" s="9">
        <f t="shared" si="208"/>
        <v>42529.969131944403</v>
      </c>
      <c r="U1876" s="8">
        <f t="shared" si="209"/>
        <v>20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204"/>
        <v>0.51</v>
      </c>
      <c r="P1877">
        <f t="shared" si="203"/>
        <v>17</v>
      </c>
      <c r="Q1877" t="str">
        <f t="shared" si="205"/>
        <v>games</v>
      </c>
      <c r="R1877" t="str">
        <f t="shared" si="206"/>
        <v>mobile games</v>
      </c>
      <c r="S1877" s="9">
        <f t="shared" si="207"/>
        <v>42588.899398148104</v>
      </c>
      <c r="T1877" s="9">
        <f t="shared" si="208"/>
        <v>42528.899398148104</v>
      </c>
      <c r="U1877" s="8">
        <f t="shared" si="209"/>
        <v>60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204"/>
        <v>0</v>
      </c>
      <c r="P1878">
        <f t="shared" si="203"/>
        <v>0</v>
      </c>
      <c r="Q1878" t="str">
        <f t="shared" si="205"/>
        <v>games</v>
      </c>
      <c r="R1878" t="str">
        <f t="shared" si="206"/>
        <v>mobile games</v>
      </c>
      <c r="S1878" s="9">
        <f t="shared" si="207"/>
        <v>41806.284780092603</v>
      </c>
      <c r="T1878" s="9">
        <f t="shared" si="208"/>
        <v>41776.284780092603</v>
      </c>
      <c r="U1878" s="8">
        <f t="shared" si="209"/>
        <v>30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204"/>
        <v>0</v>
      </c>
      <c r="P1879">
        <f t="shared" si="203"/>
        <v>0</v>
      </c>
      <c r="Q1879" t="str">
        <f t="shared" si="205"/>
        <v>games</v>
      </c>
      <c r="R1879" t="str">
        <f t="shared" si="206"/>
        <v>mobile games</v>
      </c>
      <c r="S1879" s="9">
        <f t="shared" si="207"/>
        <v>42064.029224537</v>
      </c>
      <c r="T1879" s="9">
        <f t="shared" si="208"/>
        <v>42035.029224537</v>
      </c>
      <c r="U1879" s="8">
        <f t="shared" si="209"/>
        <v>29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204"/>
        <v>0</v>
      </c>
      <c r="P1880">
        <f t="shared" si="203"/>
        <v>0</v>
      </c>
      <c r="Q1880" t="str">
        <f t="shared" si="205"/>
        <v>games</v>
      </c>
      <c r="R1880" t="str">
        <f t="shared" si="206"/>
        <v>mobile games</v>
      </c>
      <c r="S1880" s="9">
        <f t="shared" si="207"/>
        <v>41803.008738425902</v>
      </c>
      <c r="T1880" s="9">
        <f t="shared" si="208"/>
        <v>41773.008738425902</v>
      </c>
      <c r="U1880" s="8">
        <f t="shared" si="209"/>
        <v>30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204"/>
        <v>0.12</v>
      </c>
      <c r="P1881">
        <f t="shared" si="203"/>
        <v>3</v>
      </c>
      <c r="Q1881" t="str">
        <f t="shared" si="205"/>
        <v>games</v>
      </c>
      <c r="R1881" t="str">
        <f t="shared" si="206"/>
        <v>mobile games</v>
      </c>
      <c r="S1881" s="9">
        <f t="shared" si="207"/>
        <v>42443.607974537001</v>
      </c>
      <c r="T1881" s="9">
        <f t="shared" si="208"/>
        <v>42413.649641203701</v>
      </c>
      <c r="U1881" s="8">
        <f t="shared" si="209"/>
        <v>29.958333333299379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204"/>
        <v>20.080000000000002</v>
      </c>
      <c r="P1882">
        <f t="shared" si="203"/>
        <v>41.833333333333336</v>
      </c>
      <c r="Q1882" t="str">
        <f t="shared" si="205"/>
        <v>games</v>
      </c>
      <c r="R1882" t="str">
        <f t="shared" si="206"/>
        <v>mobile games</v>
      </c>
      <c r="S1882" s="9">
        <f t="shared" si="207"/>
        <v>42459.525231481501</v>
      </c>
      <c r="T1882" s="9">
        <f t="shared" si="208"/>
        <v>42430.566898148099</v>
      </c>
      <c r="U1882" s="8">
        <f t="shared" si="209"/>
        <v>28.958333333401242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204"/>
        <v>172.68449999999999</v>
      </c>
      <c r="P1883">
        <f t="shared" si="203"/>
        <v>49.338428571428572</v>
      </c>
      <c r="Q1883" t="str">
        <f t="shared" si="205"/>
        <v>music</v>
      </c>
      <c r="R1883" t="str">
        <f t="shared" si="206"/>
        <v>indie rock</v>
      </c>
      <c r="S1883" s="9">
        <f t="shared" si="207"/>
        <v>42073.110983796301</v>
      </c>
      <c r="T1883" s="9">
        <f t="shared" si="208"/>
        <v>42043.152650463002</v>
      </c>
      <c r="U1883" s="8">
        <f t="shared" si="209"/>
        <v>29.958333333299379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204"/>
        <v>100.8955223880597</v>
      </c>
      <c r="P1884">
        <f t="shared" si="203"/>
        <v>41.728395061728392</v>
      </c>
      <c r="Q1884" t="str">
        <f t="shared" si="205"/>
        <v>music</v>
      </c>
      <c r="R1884" t="str">
        <f t="shared" si="206"/>
        <v>indie rock</v>
      </c>
      <c r="S1884" s="9">
        <f t="shared" si="207"/>
        <v>41100.991666666698</v>
      </c>
      <c r="T1884" s="9">
        <f t="shared" si="208"/>
        <v>41067.949212963002</v>
      </c>
      <c r="U1884" s="8">
        <f t="shared" si="209"/>
        <v>33.042453703696083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204"/>
        <v>104.8048048048048</v>
      </c>
      <c r="P1885">
        <f t="shared" si="203"/>
        <v>32.71875</v>
      </c>
      <c r="Q1885" t="str">
        <f t="shared" si="205"/>
        <v>music</v>
      </c>
      <c r="R1885" t="str">
        <f t="shared" si="206"/>
        <v>indie rock</v>
      </c>
      <c r="S1885" s="9">
        <f t="shared" si="207"/>
        <v>41007.9063425926</v>
      </c>
      <c r="T1885" s="9">
        <f t="shared" si="208"/>
        <v>40977.9480092593</v>
      </c>
      <c r="U1885" s="8">
        <f t="shared" si="209"/>
        <v>29.958333333299379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204"/>
        <v>135.1</v>
      </c>
      <c r="P1886">
        <f t="shared" si="203"/>
        <v>51.96153846153846</v>
      </c>
      <c r="Q1886" t="str">
        <f t="shared" si="205"/>
        <v>music</v>
      </c>
      <c r="R1886" t="str">
        <f t="shared" si="206"/>
        <v>indie rock</v>
      </c>
      <c r="S1886" s="9">
        <f t="shared" si="207"/>
        <v>41240.5</v>
      </c>
      <c r="T1886" s="9">
        <f t="shared" si="208"/>
        <v>41205.198321759301</v>
      </c>
      <c r="U1886" s="8">
        <f t="shared" si="209"/>
        <v>35.301678240699403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204"/>
        <v>116.32786885245903</v>
      </c>
      <c r="P1887">
        <f t="shared" si="203"/>
        <v>50.685714285714283</v>
      </c>
      <c r="Q1887" t="str">
        <f t="shared" si="205"/>
        <v>music</v>
      </c>
      <c r="R1887" t="str">
        <f t="shared" si="206"/>
        <v>indie rock</v>
      </c>
      <c r="S1887" s="9">
        <f t="shared" si="207"/>
        <v>41131.916666666701</v>
      </c>
      <c r="T1887" s="9">
        <f t="shared" si="208"/>
        <v>41099.093865740702</v>
      </c>
      <c r="U1887" s="8">
        <f t="shared" si="209"/>
        <v>32.822800925998308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204"/>
        <v>102.08333333333333</v>
      </c>
      <c r="P1888">
        <f t="shared" si="203"/>
        <v>42.241379310344826</v>
      </c>
      <c r="Q1888" t="str">
        <f t="shared" si="205"/>
        <v>music</v>
      </c>
      <c r="R1888" t="str">
        <f t="shared" si="206"/>
        <v>indie rock</v>
      </c>
      <c r="S1888" s="9">
        <f t="shared" si="207"/>
        <v>41955.948356481502</v>
      </c>
      <c r="T1888" s="9">
        <f t="shared" si="208"/>
        <v>41925.906689814801</v>
      </c>
      <c r="U1888" s="8">
        <f t="shared" si="209"/>
        <v>30.041666666700621</v>
      </c>
    </row>
    <row r="1889" spans="1:21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204"/>
        <v>111.16666666666666</v>
      </c>
      <c r="P1889">
        <f t="shared" si="203"/>
        <v>416.875</v>
      </c>
      <c r="Q1889" t="str">
        <f t="shared" si="205"/>
        <v>music</v>
      </c>
      <c r="R1889" t="str">
        <f t="shared" si="206"/>
        <v>indie rock</v>
      </c>
      <c r="S1889" s="9">
        <f t="shared" si="207"/>
        <v>42341.895833333299</v>
      </c>
      <c r="T1889" s="9">
        <f t="shared" si="208"/>
        <v>42323.800138888902</v>
      </c>
      <c r="U1889" s="8">
        <f t="shared" si="209"/>
        <v>18.095694444396941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204"/>
        <v>166.08</v>
      </c>
      <c r="P1890">
        <f t="shared" ref="P1890:P1953" si="210">IF(L1890=0, 0,E1890/L1890)</f>
        <v>46.651685393258425</v>
      </c>
      <c r="Q1890" t="str">
        <f t="shared" si="205"/>
        <v>music</v>
      </c>
      <c r="R1890" t="str">
        <f t="shared" si="206"/>
        <v>indie rock</v>
      </c>
      <c r="S1890" s="9">
        <f t="shared" si="207"/>
        <v>40330.207638888904</v>
      </c>
      <c r="T1890" s="9">
        <f t="shared" si="208"/>
        <v>40299.239953703698</v>
      </c>
      <c r="U1890" s="8">
        <f t="shared" si="209"/>
        <v>30.967685185205482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204"/>
        <v>106.60000000000001</v>
      </c>
      <c r="P1891">
        <f t="shared" si="210"/>
        <v>48.454545454545453</v>
      </c>
      <c r="Q1891" t="str">
        <f t="shared" si="205"/>
        <v>music</v>
      </c>
      <c r="R1891" t="str">
        <f t="shared" si="206"/>
        <v>indie rock</v>
      </c>
      <c r="S1891" s="9">
        <f t="shared" si="207"/>
        <v>41344.751689814802</v>
      </c>
      <c r="T1891" s="9">
        <f t="shared" si="208"/>
        <v>41299.793356481503</v>
      </c>
      <c r="U1891" s="8">
        <f t="shared" si="209"/>
        <v>44.958333333299379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204"/>
        <v>144.58441666666667</v>
      </c>
      <c r="P1892">
        <f t="shared" si="210"/>
        <v>70.5289837398374</v>
      </c>
      <c r="Q1892" t="str">
        <f t="shared" si="205"/>
        <v>music</v>
      </c>
      <c r="R1892" t="str">
        <f t="shared" si="206"/>
        <v>indie rock</v>
      </c>
      <c r="S1892" s="9">
        <f t="shared" si="207"/>
        <v>41258.786203703698</v>
      </c>
      <c r="T1892" s="9">
        <f t="shared" si="208"/>
        <v>41228.786203703698</v>
      </c>
      <c r="U1892" s="8">
        <f t="shared" si="209"/>
        <v>30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204"/>
        <v>105.55000000000001</v>
      </c>
      <c r="P1893">
        <f t="shared" si="210"/>
        <v>87.958333333333329</v>
      </c>
      <c r="Q1893" t="str">
        <f t="shared" si="205"/>
        <v>music</v>
      </c>
      <c r="R1893" t="str">
        <f t="shared" si="206"/>
        <v>indie rock</v>
      </c>
      <c r="S1893" s="9">
        <f t="shared" si="207"/>
        <v>40381.25</v>
      </c>
      <c r="T1893" s="9">
        <f t="shared" si="208"/>
        <v>40335.798078703701</v>
      </c>
      <c r="U1893" s="8">
        <f t="shared" si="209"/>
        <v>45.451921296298678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204"/>
        <v>136.60000000000002</v>
      </c>
      <c r="P1894">
        <f t="shared" si="210"/>
        <v>26.26923076923077</v>
      </c>
      <c r="Q1894" t="str">
        <f t="shared" si="205"/>
        <v>music</v>
      </c>
      <c r="R1894" t="str">
        <f t="shared" si="206"/>
        <v>indie rock</v>
      </c>
      <c r="S1894" s="9">
        <f t="shared" si="207"/>
        <v>40701.637511574103</v>
      </c>
      <c r="T1894" s="9">
        <f t="shared" si="208"/>
        <v>40671.637511574103</v>
      </c>
      <c r="U1894" s="8">
        <f t="shared" si="209"/>
        <v>30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204"/>
        <v>104</v>
      </c>
      <c r="P1895">
        <f t="shared" si="210"/>
        <v>57.777777777777779</v>
      </c>
      <c r="Q1895" t="str">
        <f t="shared" si="205"/>
        <v>music</v>
      </c>
      <c r="R1895" t="str">
        <f t="shared" si="206"/>
        <v>indie rock</v>
      </c>
      <c r="S1895" s="9">
        <f t="shared" si="207"/>
        <v>40649.165972222203</v>
      </c>
      <c r="T1895" s="9">
        <f t="shared" si="208"/>
        <v>40632.941956018498</v>
      </c>
      <c r="U1895" s="8">
        <f t="shared" si="209"/>
        <v>16.224016203705105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204"/>
        <v>114.5</v>
      </c>
      <c r="P1896">
        <f t="shared" si="210"/>
        <v>57.25</v>
      </c>
      <c r="Q1896" t="str">
        <f t="shared" si="205"/>
        <v>music</v>
      </c>
      <c r="R1896" t="str">
        <f t="shared" si="206"/>
        <v>indie rock</v>
      </c>
      <c r="S1896" s="9">
        <f t="shared" si="207"/>
        <v>40951.904895833301</v>
      </c>
      <c r="T1896" s="9">
        <f t="shared" si="208"/>
        <v>40920.904895833301</v>
      </c>
      <c r="U1896" s="8">
        <f t="shared" si="209"/>
        <v>31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204"/>
        <v>101.71957671957672</v>
      </c>
      <c r="P1897">
        <f t="shared" si="210"/>
        <v>196.34042553191489</v>
      </c>
      <c r="Q1897" t="str">
        <f t="shared" si="205"/>
        <v>music</v>
      </c>
      <c r="R1897" t="str">
        <f t="shared" si="206"/>
        <v>indie rock</v>
      </c>
      <c r="S1897" s="9">
        <f t="shared" si="207"/>
        <v>42297.746782407397</v>
      </c>
      <c r="T1897" s="9">
        <f t="shared" si="208"/>
        <v>42267.746782407397</v>
      </c>
      <c r="U1897" s="8">
        <f t="shared" si="209"/>
        <v>30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204"/>
        <v>123.94678492239468</v>
      </c>
      <c r="P1898">
        <f t="shared" si="210"/>
        <v>43</v>
      </c>
      <c r="Q1898" t="str">
        <f t="shared" si="205"/>
        <v>music</v>
      </c>
      <c r="R1898" t="str">
        <f t="shared" si="206"/>
        <v>indie rock</v>
      </c>
      <c r="S1898" s="9">
        <f t="shared" si="207"/>
        <v>41011.710243055597</v>
      </c>
      <c r="T1898" s="9">
        <f t="shared" si="208"/>
        <v>40981.710243055597</v>
      </c>
      <c r="U1898" s="8">
        <f t="shared" si="209"/>
        <v>30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204"/>
        <v>102.45669291338582</v>
      </c>
      <c r="P1899">
        <f t="shared" si="210"/>
        <v>35.551912568306008</v>
      </c>
      <c r="Q1899" t="str">
        <f t="shared" si="205"/>
        <v>music</v>
      </c>
      <c r="R1899" t="str">
        <f t="shared" si="206"/>
        <v>indie rock</v>
      </c>
      <c r="S1899" s="9">
        <f t="shared" si="207"/>
        <v>41702.875</v>
      </c>
      <c r="T1899" s="9">
        <f t="shared" si="208"/>
        <v>41680.583402777796</v>
      </c>
      <c r="U1899" s="8">
        <f t="shared" si="209"/>
        <v>22.291597222203563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204"/>
        <v>144.5</v>
      </c>
      <c r="P1900">
        <f t="shared" si="210"/>
        <v>68.80952380952381</v>
      </c>
      <c r="Q1900" t="str">
        <f t="shared" si="205"/>
        <v>music</v>
      </c>
      <c r="R1900" t="str">
        <f t="shared" si="206"/>
        <v>indie rock</v>
      </c>
      <c r="S1900" s="9">
        <f t="shared" si="207"/>
        <v>42401.75</v>
      </c>
      <c r="T1900" s="9">
        <f t="shared" si="208"/>
        <v>42366.192974537</v>
      </c>
      <c r="U1900" s="8">
        <f t="shared" si="209"/>
        <v>35.557025463000173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204"/>
        <v>133.33333333333331</v>
      </c>
      <c r="P1901">
        <f t="shared" si="210"/>
        <v>28.571428571428573</v>
      </c>
      <c r="Q1901" t="str">
        <f t="shared" si="205"/>
        <v>music</v>
      </c>
      <c r="R1901" t="str">
        <f t="shared" si="206"/>
        <v>indie rock</v>
      </c>
      <c r="S1901" s="9">
        <f t="shared" si="207"/>
        <v>42088.900069444397</v>
      </c>
      <c r="T1901" s="9">
        <f t="shared" si="208"/>
        <v>42058.941736111097</v>
      </c>
      <c r="U1901" s="8">
        <f t="shared" si="209"/>
        <v>29.958333333299379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204"/>
        <v>109.3644</v>
      </c>
      <c r="P1902">
        <f t="shared" si="210"/>
        <v>50.631666666666668</v>
      </c>
      <c r="Q1902" t="str">
        <f t="shared" si="205"/>
        <v>music</v>
      </c>
      <c r="R1902" t="str">
        <f t="shared" si="206"/>
        <v>indie rock</v>
      </c>
      <c r="S1902" s="9">
        <f t="shared" si="207"/>
        <v>41188.415972222203</v>
      </c>
      <c r="T1902" s="9">
        <f t="shared" si="208"/>
        <v>41160.871886574103</v>
      </c>
      <c r="U1902" s="8">
        <f t="shared" si="209"/>
        <v>27.544085648100008</v>
      </c>
    </row>
    <row r="1903" spans="1:21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204"/>
        <v>2.6969696969696968</v>
      </c>
      <c r="P1903">
        <f t="shared" si="210"/>
        <v>106.8</v>
      </c>
      <c r="Q1903" t="str">
        <f t="shared" si="205"/>
        <v>technology</v>
      </c>
      <c r="R1903" t="str">
        <f t="shared" si="206"/>
        <v>gadgets</v>
      </c>
      <c r="S1903" s="9">
        <f t="shared" si="207"/>
        <v>42146.541666666701</v>
      </c>
      <c r="T1903" s="9">
        <f t="shared" si="208"/>
        <v>42116.543159722198</v>
      </c>
      <c r="U1903" s="8">
        <f t="shared" si="209"/>
        <v>29.998506944502878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204"/>
        <v>1.2</v>
      </c>
      <c r="P1904">
        <f t="shared" si="210"/>
        <v>4</v>
      </c>
      <c r="Q1904" t="str">
        <f t="shared" si="205"/>
        <v>technology</v>
      </c>
      <c r="R1904" t="str">
        <f t="shared" si="206"/>
        <v>gadgets</v>
      </c>
      <c r="S1904" s="9">
        <f t="shared" si="207"/>
        <v>42067.789895833303</v>
      </c>
      <c r="T1904" s="9">
        <f t="shared" si="208"/>
        <v>42037.789895833303</v>
      </c>
      <c r="U1904" s="8">
        <f t="shared" si="209"/>
        <v>30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204"/>
        <v>46.6</v>
      </c>
      <c r="P1905">
        <f t="shared" si="210"/>
        <v>34.097560975609753</v>
      </c>
      <c r="Q1905" t="str">
        <f t="shared" si="205"/>
        <v>technology</v>
      </c>
      <c r="R1905" t="str">
        <f t="shared" si="206"/>
        <v>gadgets</v>
      </c>
      <c r="S1905" s="9">
        <f t="shared" si="207"/>
        <v>42762.770729166703</v>
      </c>
      <c r="T1905" s="9">
        <f t="shared" si="208"/>
        <v>42702.770729166703</v>
      </c>
      <c r="U1905" s="8">
        <f t="shared" si="209"/>
        <v>60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204"/>
        <v>0.1</v>
      </c>
      <c r="P1906">
        <f t="shared" si="210"/>
        <v>25</v>
      </c>
      <c r="Q1906" t="str">
        <f t="shared" si="205"/>
        <v>technology</v>
      </c>
      <c r="R1906" t="str">
        <f t="shared" si="206"/>
        <v>gadgets</v>
      </c>
      <c r="S1906" s="9">
        <f t="shared" si="207"/>
        <v>42371.6854282407</v>
      </c>
      <c r="T1906" s="9">
        <f t="shared" si="208"/>
        <v>42326.6854282407</v>
      </c>
      <c r="U1906" s="8">
        <f t="shared" si="209"/>
        <v>45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204"/>
        <v>0.16800000000000001</v>
      </c>
      <c r="P1907">
        <f t="shared" si="210"/>
        <v>10.5</v>
      </c>
      <c r="Q1907" t="str">
        <f t="shared" si="205"/>
        <v>technology</v>
      </c>
      <c r="R1907" t="str">
        <f t="shared" si="206"/>
        <v>gadgets</v>
      </c>
      <c r="S1907" s="9">
        <f t="shared" si="207"/>
        <v>41889.925856481503</v>
      </c>
      <c r="T1907" s="9">
        <f t="shared" si="208"/>
        <v>41859.925856481503</v>
      </c>
      <c r="U1907" s="8">
        <f t="shared" si="209"/>
        <v>30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204"/>
        <v>42.76</v>
      </c>
      <c r="P1908">
        <f t="shared" si="210"/>
        <v>215.95959595959596</v>
      </c>
      <c r="Q1908" t="str">
        <f t="shared" si="205"/>
        <v>technology</v>
      </c>
      <c r="R1908" t="str">
        <f t="shared" si="206"/>
        <v>gadgets</v>
      </c>
      <c r="S1908" s="9">
        <f t="shared" si="207"/>
        <v>42544.671099537001</v>
      </c>
      <c r="T1908" s="9">
        <f t="shared" si="208"/>
        <v>42514.671099537001</v>
      </c>
      <c r="U1908" s="8">
        <f t="shared" si="209"/>
        <v>30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204"/>
        <v>0.28333333333333333</v>
      </c>
      <c r="P1909">
        <f t="shared" si="210"/>
        <v>21.25</v>
      </c>
      <c r="Q1909" t="str">
        <f t="shared" si="205"/>
        <v>technology</v>
      </c>
      <c r="R1909" t="str">
        <f t="shared" si="206"/>
        <v>gadgets</v>
      </c>
      <c r="S1909" s="9">
        <f t="shared" si="207"/>
        <v>41782.587094907401</v>
      </c>
      <c r="T1909" s="9">
        <f t="shared" si="208"/>
        <v>41767.587094907401</v>
      </c>
      <c r="U1909" s="8">
        <f t="shared" si="209"/>
        <v>15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204"/>
        <v>1.7319999999999998</v>
      </c>
      <c r="P1910">
        <f t="shared" si="210"/>
        <v>108.25</v>
      </c>
      <c r="Q1910" t="str">
        <f t="shared" si="205"/>
        <v>technology</v>
      </c>
      <c r="R1910" t="str">
        <f t="shared" si="206"/>
        <v>gadgets</v>
      </c>
      <c r="S1910" s="9">
        <f t="shared" si="207"/>
        <v>42733.917824074102</v>
      </c>
      <c r="T1910" s="9">
        <f t="shared" si="208"/>
        <v>42703.917824074102</v>
      </c>
      <c r="U1910" s="8">
        <f t="shared" si="209"/>
        <v>30</v>
      </c>
    </row>
    <row r="1911" spans="1:21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204"/>
        <v>14.111428571428572</v>
      </c>
      <c r="P1911">
        <f t="shared" si="210"/>
        <v>129.97368421052633</v>
      </c>
      <c r="Q1911" t="str">
        <f t="shared" si="205"/>
        <v>technology</v>
      </c>
      <c r="R1911" t="str">
        <f t="shared" si="206"/>
        <v>gadgets</v>
      </c>
      <c r="S1911" s="9">
        <f t="shared" si="207"/>
        <v>41935.429155092599</v>
      </c>
      <c r="T1911" s="9">
        <f t="shared" si="208"/>
        <v>41905.429155092599</v>
      </c>
      <c r="U1911" s="8">
        <f t="shared" si="209"/>
        <v>30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204"/>
        <v>39.395294117647055</v>
      </c>
      <c r="P1912">
        <f t="shared" si="210"/>
        <v>117.49473684210527</v>
      </c>
      <c r="Q1912" t="str">
        <f t="shared" si="205"/>
        <v>technology</v>
      </c>
      <c r="R1912" t="str">
        <f t="shared" si="206"/>
        <v>gadgets</v>
      </c>
      <c r="S1912" s="9">
        <f t="shared" si="207"/>
        <v>42308.947916666701</v>
      </c>
      <c r="T1912" s="9">
        <f t="shared" si="208"/>
        <v>42264.963159722203</v>
      </c>
      <c r="U1912" s="8">
        <f t="shared" si="209"/>
        <v>43.984756944497349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204"/>
        <v>2.3529411764705882E-2</v>
      </c>
      <c r="P1913">
        <f t="shared" si="210"/>
        <v>10</v>
      </c>
      <c r="Q1913" t="str">
        <f t="shared" si="205"/>
        <v>technology</v>
      </c>
      <c r="R1913" t="str">
        <f t="shared" si="206"/>
        <v>gadgets</v>
      </c>
      <c r="S1913" s="9">
        <f t="shared" si="207"/>
        <v>41860.033958333297</v>
      </c>
      <c r="T1913" s="9">
        <f t="shared" si="208"/>
        <v>41830.033958333297</v>
      </c>
      <c r="U1913" s="8">
        <f t="shared" si="209"/>
        <v>30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204"/>
        <v>59.3</v>
      </c>
      <c r="P1914">
        <f t="shared" si="210"/>
        <v>70.595238095238102</v>
      </c>
      <c r="Q1914" t="str">
        <f t="shared" si="205"/>
        <v>technology</v>
      </c>
      <c r="R1914" t="str">
        <f t="shared" si="206"/>
        <v>gadgets</v>
      </c>
      <c r="S1914" s="9">
        <f t="shared" si="207"/>
        <v>42159.226388888899</v>
      </c>
      <c r="T1914" s="9">
        <f t="shared" si="208"/>
        <v>42129.226388888899</v>
      </c>
      <c r="U1914" s="8">
        <f t="shared" si="209"/>
        <v>30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204"/>
        <v>1.3270833333333334</v>
      </c>
      <c r="P1915">
        <f t="shared" si="210"/>
        <v>24.5</v>
      </c>
      <c r="Q1915" t="str">
        <f t="shared" si="205"/>
        <v>technology</v>
      </c>
      <c r="R1915" t="str">
        <f t="shared" si="206"/>
        <v>gadgets</v>
      </c>
      <c r="S1915" s="9">
        <f t="shared" si="207"/>
        <v>41920.511319444398</v>
      </c>
      <c r="T1915" s="9">
        <f t="shared" si="208"/>
        <v>41890.511319444398</v>
      </c>
      <c r="U1915" s="8">
        <f t="shared" si="209"/>
        <v>30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204"/>
        <v>9.0090090090090094</v>
      </c>
      <c r="P1916">
        <f t="shared" si="210"/>
        <v>30</v>
      </c>
      <c r="Q1916" t="str">
        <f t="shared" si="205"/>
        <v>technology</v>
      </c>
      <c r="R1916" t="str">
        <f t="shared" si="206"/>
        <v>gadgets</v>
      </c>
      <c r="S1916" s="9">
        <f t="shared" si="207"/>
        <v>41944.165972222203</v>
      </c>
      <c r="T1916" s="9">
        <f t="shared" si="208"/>
        <v>41929.174456018503</v>
      </c>
      <c r="U1916" s="8">
        <f t="shared" si="209"/>
        <v>14.991516203699575</v>
      </c>
    </row>
    <row r="1917" spans="1:21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204"/>
        <v>1.6</v>
      </c>
      <c r="P1917">
        <f t="shared" si="210"/>
        <v>2</v>
      </c>
      <c r="Q1917" t="str">
        <f t="shared" si="205"/>
        <v>technology</v>
      </c>
      <c r="R1917" t="str">
        <f t="shared" si="206"/>
        <v>gadgets</v>
      </c>
      <c r="S1917" s="9">
        <f t="shared" si="207"/>
        <v>41884.048865740697</v>
      </c>
      <c r="T1917" s="9">
        <f t="shared" si="208"/>
        <v>41864.048865740697</v>
      </c>
      <c r="U1917" s="8">
        <f t="shared" si="209"/>
        <v>20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204"/>
        <v>0.51</v>
      </c>
      <c r="P1918">
        <f t="shared" si="210"/>
        <v>17</v>
      </c>
      <c r="Q1918" t="str">
        <f t="shared" si="205"/>
        <v>technology</v>
      </c>
      <c r="R1918" t="str">
        <f t="shared" si="206"/>
        <v>gadgets</v>
      </c>
      <c r="S1918" s="9">
        <f t="shared" si="207"/>
        <v>42681.758969907401</v>
      </c>
      <c r="T1918" s="9">
        <f t="shared" si="208"/>
        <v>42656.717303240701</v>
      </c>
      <c r="U1918" s="8">
        <f t="shared" si="209"/>
        <v>25.041666666700621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204"/>
        <v>52.570512820512818</v>
      </c>
      <c r="P1919">
        <f t="shared" si="210"/>
        <v>2928.9285714285716</v>
      </c>
      <c r="Q1919" t="str">
        <f t="shared" si="205"/>
        <v>technology</v>
      </c>
      <c r="R1919" t="str">
        <f t="shared" si="206"/>
        <v>gadgets</v>
      </c>
      <c r="S1919" s="9">
        <f t="shared" si="207"/>
        <v>42776.270057870403</v>
      </c>
      <c r="T1919" s="9">
        <f t="shared" si="208"/>
        <v>42746.270057870403</v>
      </c>
      <c r="U1919" s="8">
        <f t="shared" si="209"/>
        <v>30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204"/>
        <v>1.04</v>
      </c>
      <c r="P1920">
        <f t="shared" si="210"/>
        <v>28.888888888888889</v>
      </c>
      <c r="Q1920" t="str">
        <f t="shared" si="205"/>
        <v>technology</v>
      </c>
      <c r="R1920" t="str">
        <f t="shared" si="206"/>
        <v>gadgets</v>
      </c>
      <c r="S1920" s="9">
        <f t="shared" si="207"/>
        <v>41863.789942129602</v>
      </c>
      <c r="T1920" s="9">
        <f t="shared" si="208"/>
        <v>41828.789942129602</v>
      </c>
      <c r="U1920" s="8">
        <f t="shared" si="209"/>
        <v>35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204"/>
        <v>47.4</v>
      </c>
      <c r="P1921">
        <f t="shared" si="210"/>
        <v>29.625</v>
      </c>
      <c r="Q1921" t="str">
        <f t="shared" si="205"/>
        <v>technology</v>
      </c>
      <c r="R1921" t="str">
        <f t="shared" si="206"/>
        <v>gadgets</v>
      </c>
      <c r="S1921" s="9">
        <f t="shared" si="207"/>
        <v>42143.875567129602</v>
      </c>
      <c r="T1921" s="9">
        <f t="shared" si="208"/>
        <v>42113.875567129602</v>
      </c>
      <c r="U1921" s="8">
        <f t="shared" si="209"/>
        <v>30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204"/>
        <v>43.03</v>
      </c>
      <c r="P1922">
        <f t="shared" si="210"/>
        <v>40.980952380952381</v>
      </c>
      <c r="Q1922" t="str">
        <f t="shared" si="205"/>
        <v>technology</v>
      </c>
      <c r="R1922" t="str">
        <f t="shared" si="206"/>
        <v>gadgets</v>
      </c>
      <c r="S1922" s="9">
        <f t="shared" si="207"/>
        <v>42298.958333333299</v>
      </c>
      <c r="T1922" s="9">
        <f t="shared" si="208"/>
        <v>42270.875706018502</v>
      </c>
      <c r="U1922" s="8">
        <f t="shared" si="209"/>
        <v>28.082627314797719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211">E1923/D1923*100</f>
        <v>136.80000000000001</v>
      </c>
      <c r="P1923">
        <f t="shared" si="210"/>
        <v>54</v>
      </c>
      <c r="Q1923" t="str">
        <f t="shared" ref="Q1923:Q1986" si="212">LEFT(N1923,_xlfn.NUMBERVALUE(FIND("/",N1923)-1))</f>
        <v>music</v>
      </c>
      <c r="R1923" t="str">
        <f t="shared" ref="R1923:R1986" si="213">RIGHT(N1923,LEN(N1923)-LEN(Q1923)-1)</f>
        <v>indie rock</v>
      </c>
      <c r="S1923" s="9">
        <f t="shared" ref="S1923:S1986" si="214">_xlfn.NUMBERVALUE((((I1923/60)/60)/24)+DATE(1970,1,1))</f>
        <v>41104.221562500003</v>
      </c>
      <c r="T1923" s="9">
        <f t="shared" ref="T1923:T1986" si="215">_xlfn.NUMBERVALUE((((J1923/60)/60)/24)+DATE(1970,1,1))</f>
        <v>41074.221562500003</v>
      </c>
      <c r="U1923" s="8">
        <f t="shared" ref="U1923:U1986" si="216">S1923-T1923</f>
        <v>30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211"/>
        <v>115.55</v>
      </c>
      <c r="P1924">
        <f t="shared" si="210"/>
        <v>36.109375</v>
      </c>
      <c r="Q1924" t="str">
        <f t="shared" si="212"/>
        <v>music</v>
      </c>
      <c r="R1924" t="str">
        <f t="shared" si="213"/>
        <v>indie rock</v>
      </c>
      <c r="S1924" s="9">
        <f t="shared" si="214"/>
        <v>41620.255868055603</v>
      </c>
      <c r="T1924" s="9">
        <f t="shared" si="215"/>
        <v>41590.255868055603</v>
      </c>
      <c r="U1924" s="8">
        <f t="shared" si="216"/>
        <v>30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211"/>
        <v>240.79999999999998</v>
      </c>
      <c r="P1925">
        <f t="shared" si="210"/>
        <v>23.153846153846153</v>
      </c>
      <c r="Q1925" t="str">
        <f t="shared" si="212"/>
        <v>music</v>
      </c>
      <c r="R1925" t="str">
        <f t="shared" si="213"/>
        <v>indie rock</v>
      </c>
      <c r="S1925" s="9">
        <f t="shared" si="214"/>
        <v>40813.207638888904</v>
      </c>
      <c r="T1925" s="9">
        <f t="shared" si="215"/>
        <v>40772.848749999997</v>
      </c>
      <c r="U1925" s="8">
        <f t="shared" si="216"/>
        <v>40.358888888906222</v>
      </c>
    </row>
    <row r="1926" spans="1:21" ht="60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211"/>
        <v>114.39999999999999</v>
      </c>
      <c r="P1926">
        <f t="shared" si="210"/>
        <v>104</v>
      </c>
      <c r="Q1926" t="str">
        <f t="shared" si="212"/>
        <v>music</v>
      </c>
      <c r="R1926" t="str">
        <f t="shared" si="213"/>
        <v>indie rock</v>
      </c>
      <c r="S1926" s="9">
        <f t="shared" si="214"/>
        <v>41654.814583333296</v>
      </c>
      <c r="T1926" s="9">
        <f t="shared" si="215"/>
        <v>41626.761053240698</v>
      </c>
      <c r="U1926" s="8">
        <f t="shared" si="216"/>
        <v>28.053530092598521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211"/>
        <v>110.33333333333333</v>
      </c>
      <c r="P1927">
        <f t="shared" si="210"/>
        <v>31.826923076923077</v>
      </c>
      <c r="Q1927" t="str">
        <f t="shared" si="212"/>
        <v>music</v>
      </c>
      <c r="R1927" t="str">
        <f t="shared" si="213"/>
        <v>indie rock</v>
      </c>
      <c r="S1927" s="9">
        <f t="shared" si="214"/>
        <v>41558</v>
      </c>
      <c r="T1927" s="9">
        <f t="shared" si="215"/>
        <v>41535.901481481502</v>
      </c>
      <c r="U1927" s="8">
        <f t="shared" si="216"/>
        <v>22.098518518498167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211"/>
        <v>195.37933333333334</v>
      </c>
      <c r="P1928">
        <f t="shared" si="210"/>
        <v>27.3896261682243</v>
      </c>
      <c r="Q1928" t="str">
        <f t="shared" si="212"/>
        <v>music</v>
      </c>
      <c r="R1928" t="str">
        <f t="shared" si="213"/>
        <v>indie rock</v>
      </c>
      <c r="S1928" s="9">
        <f t="shared" si="214"/>
        <v>40484.0180555556</v>
      </c>
      <c r="T1928" s="9">
        <f t="shared" si="215"/>
        <v>40456.954351851797</v>
      </c>
      <c r="U1928" s="8">
        <f t="shared" si="216"/>
        <v>27.063703703803185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211"/>
        <v>103.33333333333334</v>
      </c>
      <c r="P1929">
        <f t="shared" si="210"/>
        <v>56.363636363636367</v>
      </c>
      <c r="Q1929" t="str">
        <f t="shared" si="212"/>
        <v>music</v>
      </c>
      <c r="R1929" t="str">
        <f t="shared" si="213"/>
        <v>indie rock</v>
      </c>
      <c r="S1929" s="9">
        <f t="shared" si="214"/>
        <v>40976.207638888904</v>
      </c>
      <c r="T1929" s="9">
        <f t="shared" si="215"/>
        <v>40960.861562500002</v>
      </c>
      <c r="U1929" s="8">
        <f t="shared" si="216"/>
        <v>15.346076388901565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211"/>
        <v>103.1372549019608</v>
      </c>
      <c r="P1930">
        <f t="shared" si="210"/>
        <v>77.352941176470594</v>
      </c>
      <c r="Q1930" t="str">
        <f t="shared" si="212"/>
        <v>music</v>
      </c>
      <c r="R1930" t="str">
        <f t="shared" si="213"/>
        <v>indie rock</v>
      </c>
      <c r="S1930" s="9">
        <f t="shared" si="214"/>
        <v>41401.6480787037</v>
      </c>
      <c r="T1930" s="9">
        <f t="shared" si="215"/>
        <v>41371.6480787037</v>
      </c>
      <c r="U1930" s="8">
        <f t="shared" si="216"/>
        <v>30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211"/>
        <v>100.3125</v>
      </c>
      <c r="P1931">
        <f t="shared" si="210"/>
        <v>42.8</v>
      </c>
      <c r="Q1931" t="str">
        <f t="shared" si="212"/>
        <v>music</v>
      </c>
      <c r="R1931" t="str">
        <f t="shared" si="213"/>
        <v>indie rock</v>
      </c>
      <c r="S1931" s="9">
        <f t="shared" si="214"/>
        <v>40729.021597222199</v>
      </c>
      <c r="T1931" s="9">
        <f t="shared" si="215"/>
        <v>40687.021597222199</v>
      </c>
      <c r="U1931" s="8">
        <f t="shared" si="216"/>
        <v>42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211"/>
        <v>127</v>
      </c>
      <c r="P1932">
        <f t="shared" si="210"/>
        <v>48.846153846153847</v>
      </c>
      <c r="Q1932" t="str">
        <f t="shared" si="212"/>
        <v>music</v>
      </c>
      <c r="R1932" t="str">
        <f t="shared" si="213"/>
        <v>indie rock</v>
      </c>
      <c r="S1932" s="9">
        <f t="shared" si="214"/>
        <v>41462.558819444399</v>
      </c>
      <c r="T1932" s="9">
        <f t="shared" si="215"/>
        <v>41402.558819444399</v>
      </c>
      <c r="U1932" s="8">
        <f t="shared" si="216"/>
        <v>60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211"/>
        <v>120.601</v>
      </c>
      <c r="P1933">
        <f t="shared" si="210"/>
        <v>48.240400000000001</v>
      </c>
      <c r="Q1933" t="str">
        <f t="shared" si="212"/>
        <v>music</v>
      </c>
      <c r="R1933" t="str">
        <f t="shared" si="213"/>
        <v>indie rock</v>
      </c>
      <c r="S1933" s="9">
        <f t="shared" si="214"/>
        <v>41051.145833333299</v>
      </c>
      <c r="T1933" s="9">
        <f t="shared" si="215"/>
        <v>41037.892465277801</v>
      </c>
      <c r="U1933" s="8">
        <f t="shared" si="216"/>
        <v>13.253368055498868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211"/>
        <v>106.99047619047619</v>
      </c>
      <c r="P1934">
        <f t="shared" si="210"/>
        <v>70.212500000000006</v>
      </c>
      <c r="Q1934" t="str">
        <f t="shared" si="212"/>
        <v>music</v>
      </c>
      <c r="R1934" t="str">
        <f t="shared" si="213"/>
        <v>indie rock</v>
      </c>
      <c r="S1934" s="9">
        <f t="shared" si="214"/>
        <v>40932.809872685197</v>
      </c>
      <c r="T1934" s="9">
        <f t="shared" si="215"/>
        <v>40911.809872685197</v>
      </c>
      <c r="U1934" s="8">
        <f t="shared" si="216"/>
        <v>21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211"/>
        <v>172.43333333333334</v>
      </c>
      <c r="P1935">
        <f t="shared" si="210"/>
        <v>94.054545454545448</v>
      </c>
      <c r="Q1935" t="str">
        <f t="shared" si="212"/>
        <v>music</v>
      </c>
      <c r="R1935" t="str">
        <f t="shared" si="213"/>
        <v>indie rock</v>
      </c>
      <c r="S1935" s="9">
        <f t="shared" si="214"/>
        <v>41909.130868055603</v>
      </c>
      <c r="T1935" s="9">
        <f t="shared" si="215"/>
        <v>41879.130868055603</v>
      </c>
      <c r="U1935" s="8">
        <f t="shared" si="216"/>
        <v>30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211"/>
        <v>123.61999999999999</v>
      </c>
      <c r="P1936">
        <f t="shared" si="210"/>
        <v>80.272727272727266</v>
      </c>
      <c r="Q1936" t="str">
        <f t="shared" si="212"/>
        <v>music</v>
      </c>
      <c r="R1936" t="str">
        <f t="shared" si="213"/>
        <v>indie rock</v>
      </c>
      <c r="S1936" s="9">
        <f t="shared" si="214"/>
        <v>40902.208333333299</v>
      </c>
      <c r="T1936" s="9">
        <f t="shared" si="215"/>
        <v>40865.8671412037</v>
      </c>
      <c r="U1936" s="8">
        <f t="shared" si="216"/>
        <v>36.341192129599222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211"/>
        <v>108.4</v>
      </c>
      <c r="P1937">
        <f t="shared" si="210"/>
        <v>54.2</v>
      </c>
      <c r="Q1937" t="str">
        <f t="shared" si="212"/>
        <v>music</v>
      </c>
      <c r="R1937" t="str">
        <f t="shared" si="213"/>
        <v>indie rock</v>
      </c>
      <c r="S1937" s="9">
        <f t="shared" si="214"/>
        <v>41811.207638888904</v>
      </c>
      <c r="T1937" s="9">
        <f t="shared" si="215"/>
        <v>41773.932534722197</v>
      </c>
      <c r="U1937" s="8">
        <f t="shared" si="216"/>
        <v>37.275104166707024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211"/>
        <v>116.52013333333333</v>
      </c>
      <c r="P1938">
        <f t="shared" si="210"/>
        <v>60.26903448275862</v>
      </c>
      <c r="Q1938" t="str">
        <f t="shared" si="212"/>
        <v>music</v>
      </c>
      <c r="R1938" t="str">
        <f t="shared" si="213"/>
        <v>indie rock</v>
      </c>
      <c r="S1938" s="9">
        <f t="shared" si="214"/>
        <v>40883.249305555597</v>
      </c>
      <c r="T1938" s="9">
        <f t="shared" si="215"/>
        <v>40852.889699074098</v>
      </c>
      <c r="U1938" s="8">
        <f t="shared" si="216"/>
        <v>30.359606481499213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211"/>
        <v>187.245</v>
      </c>
      <c r="P1939">
        <f t="shared" si="210"/>
        <v>38.740344827586206</v>
      </c>
      <c r="Q1939" t="str">
        <f t="shared" si="212"/>
        <v>music</v>
      </c>
      <c r="R1939" t="str">
        <f t="shared" si="213"/>
        <v>indie rock</v>
      </c>
      <c r="S1939" s="9">
        <f t="shared" si="214"/>
        <v>41075.165972222203</v>
      </c>
      <c r="T1939" s="9">
        <f t="shared" si="215"/>
        <v>41059.118993055599</v>
      </c>
      <c r="U1939" s="8">
        <f t="shared" si="216"/>
        <v>16.046979166603705</v>
      </c>
    </row>
    <row r="1940" spans="1:21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211"/>
        <v>115.93333333333334</v>
      </c>
      <c r="P1940">
        <f t="shared" si="210"/>
        <v>152.54385964912279</v>
      </c>
      <c r="Q1940" t="str">
        <f t="shared" si="212"/>
        <v>music</v>
      </c>
      <c r="R1940" t="str">
        <f t="shared" si="213"/>
        <v>indie rock</v>
      </c>
      <c r="S1940" s="9">
        <f t="shared" si="214"/>
        <v>41457.208333333299</v>
      </c>
      <c r="T1940" s="9">
        <f t="shared" si="215"/>
        <v>41426.259618055599</v>
      </c>
      <c r="U1940" s="8">
        <f t="shared" si="216"/>
        <v>30.948715277700103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211"/>
        <v>110.7</v>
      </c>
      <c r="P1941">
        <f t="shared" si="210"/>
        <v>115.3125</v>
      </c>
      <c r="Q1941" t="str">
        <f t="shared" si="212"/>
        <v>music</v>
      </c>
      <c r="R1941" t="str">
        <f t="shared" si="213"/>
        <v>indie rock</v>
      </c>
      <c r="S1941" s="9">
        <f t="shared" si="214"/>
        <v>41343.9433796296</v>
      </c>
      <c r="T1941" s="9">
        <f t="shared" si="215"/>
        <v>41313.9850462963</v>
      </c>
      <c r="U1941" s="8">
        <f t="shared" si="216"/>
        <v>29.958333333299379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211"/>
        <v>170.92307692307693</v>
      </c>
      <c r="P1942">
        <f t="shared" si="210"/>
        <v>35.838709677419352</v>
      </c>
      <c r="Q1942" t="str">
        <f t="shared" si="212"/>
        <v>music</v>
      </c>
      <c r="R1942" t="str">
        <f t="shared" si="213"/>
        <v>indie rock</v>
      </c>
      <c r="S1942" s="9">
        <f t="shared" si="214"/>
        <v>40709.165972222203</v>
      </c>
      <c r="T1942" s="9">
        <f t="shared" si="215"/>
        <v>40670.507326388899</v>
      </c>
      <c r="U1942" s="8">
        <f t="shared" si="216"/>
        <v>38.658645833304035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211"/>
        <v>126.11835600000001</v>
      </c>
      <c r="P1943">
        <f t="shared" si="210"/>
        <v>64.570118779438872</v>
      </c>
      <c r="Q1943" t="str">
        <f t="shared" si="212"/>
        <v>technology</v>
      </c>
      <c r="R1943" t="str">
        <f t="shared" si="213"/>
        <v>hardware</v>
      </c>
      <c r="S1943" s="9">
        <f t="shared" si="214"/>
        <v>41774.290868055599</v>
      </c>
      <c r="T1943" s="9">
        <f t="shared" si="215"/>
        <v>41744.290868055599</v>
      </c>
      <c r="U1943" s="8">
        <f t="shared" si="216"/>
        <v>30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211"/>
        <v>138.44033333333334</v>
      </c>
      <c r="P1944">
        <f t="shared" si="210"/>
        <v>87.436000000000007</v>
      </c>
      <c r="Q1944" t="str">
        <f t="shared" si="212"/>
        <v>technology</v>
      </c>
      <c r="R1944" t="str">
        <f t="shared" si="213"/>
        <v>hardware</v>
      </c>
      <c r="S1944" s="9">
        <f t="shared" si="214"/>
        <v>40728.828009259298</v>
      </c>
      <c r="T1944" s="9">
        <f t="shared" si="215"/>
        <v>40638.828009259298</v>
      </c>
      <c r="U1944" s="8">
        <f t="shared" si="216"/>
        <v>90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211"/>
        <v>1705.2499999999998</v>
      </c>
      <c r="P1945">
        <f t="shared" si="210"/>
        <v>68.815577078288939</v>
      </c>
      <c r="Q1945" t="str">
        <f t="shared" si="212"/>
        <v>technology</v>
      </c>
      <c r="R1945" t="str">
        <f t="shared" si="213"/>
        <v>hardware</v>
      </c>
      <c r="S1945" s="9">
        <f t="shared" si="214"/>
        <v>42593.269861111097</v>
      </c>
      <c r="T1945" s="9">
        <f t="shared" si="215"/>
        <v>42548.269861111097</v>
      </c>
      <c r="U1945" s="8">
        <f t="shared" si="216"/>
        <v>45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211"/>
        <v>788.05550000000005</v>
      </c>
      <c r="P1946">
        <f t="shared" si="210"/>
        <v>176.200223588597</v>
      </c>
      <c r="Q1946" t="str">
        <f t="shared" si="212"/>
        <v>technology</v>
      </c>
      <c r="R1946" t="str">
        <f t="shared" si="213"/>
        <v>hardware</v>
      </c>
      <c r="S1946" s="9">
        <f t="shared" si="214"/>
        <v>41760.584374999999</v>
      </c>
      <c r="T1946" s="9">
        <f t="shared" si="215"/>
        <v>41730.584374999999</v>
      </c>
      <c r="U1946" s="8">
        <f t="shared" si="216"/>
        <v>30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211"/>
        <v>348.01799999999997</v>
      </c>
      <c r="P1947">
        <f t="shared" si="210"/>
        <v>511.79117647058825</v>
      </c>
      <c r="Q1947" t="str">
        <f t="shared" si="212"/>
        <v>technology</v>
      </c>
      <c r="R1947" t="str">
        <f t="shared" si="213"/>
        <v>hardware</v>
      </c>
      <c r="S1947" s="9">
        <f t="shared" si="214"/>
        <v>42197.251828703702</v>
      </c>
      <c r="T1947" s="9">
        <f t="shared" si="215"/>
        <v>42157.251828703702</v>
      </c>
      <c r="U1947" s="8">
        <f t="shared" si="216"/>
        <v>40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211"/>
        <v>149.74666666666667</v>
      </c>
      <c r="P1948">
        <f t="shared" si="210"/>
        <v>160.44285714285715</v>
      </c>
      <c r="Q1948" t="str">
        <f t="shared" si="212"/>
        <v>technology</v>
      </c>
      <c r="R1948" t="str">
        <f t="shared" si="213"/>
        <v>hardware</v>
      </c>
      <c r="S1948" s="9">
        <f t="shared" si="214"/>
        <v>41749.108344907399</v>
      </c>
      <c r="T1948" s="9">
        <f t="shared" si="215"/>
        <v>41689.1500115741</v>
      </c>
      <c r="U1948" s="8">
        <f t="shared" si="216"/>
        <v>59.958333333299379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211"/>
        <v>100.63375000000001</v>
      </c>
      <c r="P1949">
        <f t="shared" si="210"/>
        <v>35.003043478260871</v>
      </c>
      <c r="Q1949" t="str">
        <f t="shared" si="212"/>
        <v>technology</v>
      </c>
      <c r="R1949" t="str">
        <f t="shared" si="213"/>
        <v>hardware</v>
      </c>
      <c r="S1949" s="9">
        <f t="shared" si="214"/>
        <v>40140.249305555597</v>
      </c>
      <c r="T1949" s="9">
        <f t="shared" si="215"/>
        <v>40102.918055555601</v>
      </c>
      <c r="U1949" s="8">
        <f t="shared" si="216"/>
        <v>37.331249999995634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211"/>
        <v>800.21100000000001</v>
      </c>
      <c r="P1950">
        <f t="shared" si="210"/>
        <v>188.50671378091872</v>
      </c>
      <c r="Q1950" t="str">
        <f t="shared" si="212"/>
        <v>technology</v>
      </c>
      <c r="R1950" t="str">
        <f t="shared" si="213"/>
        <v>hardware</v>
      </c>
      <c r="S1950" s="9">
        <f t="shared" si="214"/>
        <v>42527.7097222222</v>
      </c>
      <c r="T1950" s="9">
        <f t="shared" si="215"/>
        <v>42473.604270833297</v>
      </c>
      <c r="U1950" s="8">
        <f t="shared" si="216"/>
        <v>54.10545138890302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211"/>
        <v>106.00260000000002</v>
      </c>
      <c r="P1951">
        <f t="shared" si="210"/>
        <v>56.204984093319197</v>
      </c>
      <c r="Q1951" t="str">
        <f t="shared" si="212"/>
        <v>technology</v>
      </c>
      <c r="R1951" t="str">
        <f t="shared" si="213"/>
        <v>hardware</v>
      </c>
      <c r="S1951" s="9">
        <f t="shared" si="214"/>
        <v>41830.4230439815</v>
      </c>
      <c r="T1951" s="9">
        <f t="shared" si="215"/>
        <v>41800.4230439815</v>
      </c>
      <c r="U1951" s="8">
        <f t="shared" si="216"/>
        <v>30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211"/>
        <v>200.51866666666669</v>
      </c>
      <c r="P1952">
        <f t="shared" si="210"/>
        <v>51.3054157782516</v>
      </c>
      <c r="Q1952" t="str">
        <f t="shared" si="212"/>
        <v>technology</v>
      </c>
      <c r="R1952" t="str">
        <f t="shared" si="213"/>
        <v>hardware</v>
      </c>
      <c r="S1952" s="9">
        <f t="shared" si="214"/>
        <v>40655.181400463</v>
      </c>
      <c r="T1952" s="9">
        <f t="shared" si="215"/>
        <v>40624.181400463</v>
      </c>
      <c r="U1952" s="8">
        <f t="shared" si="216"/>
        <v>31</v>
      </c>
    </row>
    <row r="1953" spans="1:21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211"/>
        <v>212.44399999999999</v>
      </c>
      <c r="P1953">
        <f t="shared" si="210"/>
        <v>127.36450839328538</v>
      </c>
      <c r="Q1953" t="str">
        <f t="shared" si="212"/>
        <v>technology</v>
      </c>
      <c r="R1953" t="str">
        <f t="shared" si="213"/>
        <v>hardware</v>
      </c>
      <c r="S1953" s="9">
        <f t="shared" si="214"/>
        <v>42681.462233796301</v>
      </c>
      <c r="T1953" s="9">
        <f t="shared" si="215"/>
        <v>42651.4205671296</v>
      </c>
      <c r="U1953" s="8">
        <f t="shared" si="216"/>
        <v>30.041666666700621</v>
      </c>
    </row>
    <row r="1954" spans="1:21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211"/>
        <v>198.47237142857145</v>
      </c>
      <c r="P1954">
        <f t="shared" ref="P1954:P2017" si="217">IF(L1954=0, 0,E1954/L1954)</f>
        <v>101.85532258064516</v>
      </c>
      <c r="Q1954" t="str">
        <f t="shared" si="212"/>
        <v>technology</v>
      </c>
      <c r="R1954" t="str">
        <f t="shared" si="213"/>
        <v>hardware</v>
      </c>
      <c r="S1954" s="9">
        <f t="shared" si="214"/>
        <v>41563.606655092597</v>
      </c>
      <c r="T1954" s="9">
        <f t="shared" si="215"/>
        <v>41526.606655092597</v>
      </c>
      <c r="U1954" s="8">
        <f t="shared" si="216"/>
        <v>37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211"/>
        <v>225.94666666666666</v>
      </c>
      <c r="P1955">
        <f t="shared" si="217"/>
        <v>230.55782312925169</v>
      </c>
      <c r="Q1955" t="str">
        <f t="shared" si="212"/>
        <v>technology</v>
      </c>
      <c r="R1955" t="str">
        <f t="shared" si="213"/>
        <v>hardware</v>
      </c>
      <c r="S1955" s="9">
        <f t="shared" si="214"/>
        <v>40970.125</v>
      </c>
      <c r="T1955" s="9">
        <f t="shared" si="215"/>
        <v>40941.199826388904</v>
      </c>
      <c r="U1955" s="8">
        <f t="shared" si="216"/>
        <v>28.925173611096398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211"/>
        <v>698.94800000000009</v>
      </c>
      <c r="P1956">
        <f t="shared" si="217"/>
        <v>842.10602409638557</v>
      </c>
      <c r="Q1956" t="str">
        <f t="shared" si="212"/>
        <v>technology</v>
      </c>
      <c r="R1956" t="str">
        <f t="shared" si="213"/>
        <v>hardware</v>
      </c>
      <c r="S1956" s="9">
        <f t="shared" si="214"/>
        <v>42441.208333333299</v>
      </c>
      <c r="T1956" s="9">
        <f t="shared" si="215"/>
        <v>42394.580740740697</v>
      </c>
      <c r="U1956" s="8">
        <f t="shared" si="216"/>
        <v>46.627592592602014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211"/>
        <v>398.59528571428569</v>
      </c>
      <c r="P1957">
        <f t="shared" si="217"/>
        <v>577.27593103448271</v>
      </c>
      <c r="Q1957" t="str">
        <f t="shared" si="212"/>
        <v>technology</v>
      </c>
      <c r="R1957" t="str">
        <f t="shared" si="213"/>
        <v>hardware</v>
      </c>
      <c r="S1957" s="9">
        <f t="shared" si="214"/>
        <v>41052.791666666701</v>
      </c>
      <c r="T1957" s="9">
        <f t="shared" si="215"/>
        <v>41020.2717708333</v>
      </c>
      <c r="U1957" s="8">
        <f t="shared" si="216"/>
        <v>32.519895833400369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211"/>
        <v>294.0333333333333</v>
      </c>
      <c r="P1958">
        <f t="shared" si="217"/>
        <v>483.34246575342468</v>
      </c>
      <c r="Q1958" t="str">
        <f t="shared" si="212"/>
        <v>technology</v>
      </c>
      <c r="R1958" t="str">
        <f t="shared" si="213"/>
        <v>hardware</v>
      </c>
      <c r="S1958" s="9">
        <f t="shared" si="214"/>
        <v>42112.8820023148</v>
      </c>
      <c r="T1958" s="9">
        <f t="shared" si="215"/>
        <v>42067.923668981501</v>
      </c>
      <c r="U1958" s="8">
        <f t="shared" si="216"/>
        <v>44.958333333299379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211"/>
        <v>167.50470000000001</v>
      </c>
      <c r="P1959">
        <f t="shared" si="217"/>
        <v>76.138500000000008</v>
      </c>
      <c r="Q1959" t="str">
        <f t="shared" si="212"/>
        <v>technology</v>
      </c>
      <c r="R1959" t="str">
        <f t="shared" si="213"/>
        <v>hardware</v>
      </c>
      <c r="S1959" s="9">
        <f t="shared" si="214"/>
        <v>41209.098530092597</v>
      </c>
      <c r="T1959" s="9">
        <f t="shared" si="215"/>
        <v>41179.098530092597</v>
      </c>
      <c r="U1959" s="8">
        <f t="shared" si="216"/>
        <v>30</v>
      </c>
    </row>
    <row r="1960" spans="1:21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211"/>
        <v>1435.5717142857143</v>
      </c>
      <c r="P1960">
        <f t="shared" si="217"/>
        <v>74.107684365781708</v>
      </c>
      <c r="Q1960" t="str">
        <f t="shared" si="212"/>
        <v>technology</v>
      </c>
      <c r="R1960" t="str">
        <f t="shared" si="213"/>
        <v>hardware</v>
      </c>
      <c r="S1960" s="9">
        <f t="shared" si="214"/>
        <v>41356.946307870399</v>
      </c>
      <c r="T1960" s="9">
        <f t="shared" si="215"/>
        <v>41326.987974536998</v>
      </c>
      <c r="U1960" s="8">
        <f t="shared" si="216"/>
        <v>29.958333333401242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211"/>
        <v>156.73439999999999</v>
      </c>
      <c r="P1961">
        <f t="shared" si="217"/>
        <v>36.965660377358489</v>
      </c>
      <c r="Q1961" t="str">
        <f t="shared" si="212"/>
        <v>technology</v>
      </c>
      <c r="R1961" t="str">
        <f t="shared" si="213"/>
        <v>hardware</v>
      </c>
      <c r="S1961" s="9">
        <f t="shared" si="214"/>
        <v>41913</v>
      </c>
      <c r="T1961" s="9">
        <f t="shared" si="215"/>
        <v>41871.845601851899</v>
      </c>
      <c r="U1961" s="8">
        <f t="shared" si="216"/>
        <v>41.154398148100881</v>
      </c>
    </row>
    <row r="1962" spans="1:21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211"/>
        <v>117.90285714285716</v>
      </c>
      <c r="P1962">
        <f t="shared" si="217"/>
        <v>2500.969696969697</v>
      </c>
      <c r="Q1962" t="str">
        <f t="shared" si="212"/>
        <v>technology</v>
      </c>
      <c r="R1962" t="str">
        <f t="shared" si="213"/>
        <v>hardware</v>
      </c>
      <c r="S1962" s="9">
        <f t="shared" si="214"/>
        <v>41994.362743055601</v>
      </c>
      <c r="T1962" s="9">
        <f t="shared" si="215"/>
        <v>41964.362743055601</v>
      </c>
      <c r="U1962" s="8">
        <f t="shared" si="216"/>
        <v>30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211"/>
        <v>1105.3811999999998</v>
      </c>
      <c r="P1963">
        <f t="shared" si="217"/>
        <v>67.690214329454989</v>
      </c>
      <c r="Q1963" t="str">
        <f t="shared" si="212"/>
        <v>technology</v>
      </c>
      <c r="R1963" t="str">
        <f t="shared" si="213"/>
        <v>hardware</v>
      </c>
      <c r="S1963" s="9">
        <f t="shared" si="214"/>
        <v>41188.165972222203</v>
      </c>
      <c r="T1963" s="9">
        <f t="shared" si="215"/>
        <v>41148.1946412037</v>
      </c>
      <c r="U1963" s="8">
        <f t="shared" si="216"/>
        <v>39.971331018503406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211"/>
        <v>192.92499999999998</v>
      </c>
      <c r="P1964">
        <f t="shared" si="217"/>
        <v>63.04738562091503</v>
      </c>
      <c r="Q1964" t="str">
        <f t="shared" si="212"/>
        <v>technology</v>
      </c>
      <c r="R1964" t="str">
        <f t="shared" si="213"/>
        <v>hardware</v>
      </c>
      <c r="S1964" s="9">
        <f t="shared" si="214"/>
        <v>41772.780509259297</v>
      </c>
      <c r="T1964" s="9">
        <f t="shared" si="215"/>
        <v>41742.780509259297</v>
      </c>
      <c r="U1964" s="8">
        <f t="shared" si="216"/>
        <v>30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211"/>
        <v>126.8842105263158</v>
      </c>
      <c r="P1965">
        <f t="shared" si="217"/>
        <v>117.6</v>
      </c>
      <c r="Q1965" t="str">
        <f t="shared" si="212"/>
        <v>technology</v>
      </c>
      <c r="R1965" t="str">
        <f t="shared" si="213"/>
        <v>hardware</v>
      </c>
      <c r="S1965" s="9">
        <f t="shared" si="214"/>
        <v>41898.429791666698</v>
      </c>
      <c r="T1965" s="9">
        <f t="shared" si="215"/>
        <v>41863.429791666698</v>
      </c>
      <c r="U1965" s="8">
        <f t="shared" si="216"/>
        <v>35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211"/>
        <v>259.57748878923763</v>
      </c>
      <c r="P1966">
        <f t="shared" si="217"/>
        <v>180.75185011709601</v>
      </c>
      <c r="Q1966" t="str">
        <f t="shared" si="212"/>
        <v>technology</v>
      </c>
      <c r="R1966" t="str">
        <f t="shared" si="213"/>
        <v>hardware</v>
      </c>
      <c r="S1966" s="9">
        <f t="shared" si="214"/>
        <v>42482.272824074098</v>
      </c>
      <c r="T1966" s="9">
        <f t="shared" si="215"/>
        <v>42452.272824074098</v>
      </c>
      <c r="U1966" s="8">
        <f t="shared" si="216"/>
        <v>30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211"/>
        <v>262.27999999999997</v>
      </c>
      <c r="P1967">
        <f t="shared" si="217"/>
        <v>127.32038834951456</v>
      </c>
      <c r="Q1967" t="str">
        <f t="shared" si="212"/>
        <v>technology</v>
      </c>
      <c r="R1967" t="str">
        <f t="shared" si="213"/>
        <v>hardware</v>
      </c>
      <c r="S1967" s="9">
        <f t="shared" si="214"/>
        <v>40920.041666666701</v>
      </c>
      <c r="T1967" s="9">
        <f t="shared" si="215"/>
        <v>40898.089236111096</v>
      </c>
      <c r="U1967" s="8">
        <f t="shared" si="216"/>
        <v>21.952430555604224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211"/>
        <v>206.74309000000002</v>
      </c>
      <c r="P1968">
        <f t="shared" si="217"/>
        <v>136.6444745538665</v>
      </c>
      <c r="Q1968" t="str">
        <f t="shared" si="212"/>
        <v>technology</v>
      </c>
      <c r="R1968" t="str">
        <f t="shared" si="213"/>
        <v>hardware</v>
      </c>
      <c r="S1968" s="9">
        <f t="shared" si="214"/>
        <v>41865.540486111102</v>
      </c>
      <c r="T1968" s="9">
        <f t="shared" si="215"/>
        <v>41835.540486111102</v>
      </c>
      <c r="U1968" s="8">
        <f t="shared" si="216"/>
        <v>30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211"/>
        <v>370.13</v>
      </c>
      <c r="P1969">
        <f t="shared" si="217"/>
        <v>182.78024691358024</v>
      </c>
      <c r="Q1969" t="str">
        <f t="shared" si="212"/>
        <v>technology</v>
      </c>
      <c r="R1969" t="str">
        <f t="shared" si="213"/>
        <v>hardware</v>
      </c>
      <c r="S1969" s="9">
        <f t="shared" si="214"/>
        <v>41760.663530092599</v>
      </c>
      <c r="T1969" s="9">
        <f t="shared" si="215"/>
        <v>41730.663530092599</v>
      </c>
      <c r="U1969" s="8">
        <f t="shared" si="216"/>
        <v>30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211"/>
        <v>284.96600000000001</v>
      </c>
      <c r="P1970">
        <f t="shared" si="217"/>
        <v>279.37843137254902</v>
      </c>
      <c r="Q1970" t="str">
        <f t="shared" si="212"/>
        <v>technology</v>
      </c>
      <c r="R1970" t="str">
        <f t="shared" si="213"/>
        <v>hardware</v>
      </c>
      <c r="S1970" s="9">
        <f t="shared" si="214"/>
        <v>42707.628645833298</v>
      </c>
      <c r="T1970" s="9">
        <f t="shared" si="215"/>
        <v>42676.586979166699</v>
      </c>
      <c r="U1970" s="8">
        <f t="shared" si="216"/>
        <v>31.041666666598758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211"/>
        <v>579.08000000000004</v>
      </c>
      <c r="P1971">
        <f t="shared" si="217"/>
        <v>61.375728669846318</v>
      </c>
      <c r="Q1971" t="str">
        <f t="shared" si="212"/>
        <v>technology</v>
      </c>
      <c r="R1971" t="str">
        <f t="shared" si="213"/>
        <v>hardware</v>
      </c>
      <c r="S1971" s="9">
        <f t="shared" si="214"/>
        <v>42587.792453703703</v>
      </c>
      <c r="T1971" s="9">
        <f t="shared" si="215"/>
        <v>42557.792453703703</v>
      </c>
      <c r="U1971" s="8">
        <f t="shared" si="216"/>
        <v>30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211"/>
        <v>1131.8</v>
      </c>
      <c r="P1972">
        <f t="shared" si="217"/>
        <v>80.727532097004286</v>
      </c>
      <c r="Q1972" t="str">
        <f t="shared" si="212"/>
        <v>technology</v>
      </c>
      <c r="R1972" t="str">
        <f t="shared" si="213"/>
        <v>hardware</v>
      </c>
      <c r="S1972" s="9">
        <f t="shared" si="214"/>
        <v>41384.151631944398</v>
      </c>
      <c r="T1972" s="9">
        <f t="shared" si="215"/>
        <v>41324.193298611099</v>
      </c>
      <c r="U1972" s="8">
        <f t="shared" si="216"/>
        <v>59.958333333299379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211"/>
        <v>263.02771750000005</v>
      </c>
      <c r="P1973">
        <f t="shared" si="217"/>
        <v>272.35590732591254</v>
      </c>
      <c r="Q1973" t="str">
        <f t="shared" si="212"/>
        <v>technology</v>
      </c>
      <c r="R1973" t="str">
        <f t="shared" si="213"/>
        <v>hardware</v>
      </c>
      <c r="S1973" s="9">
        <f t="shared" si="214"/>
        <v>41593.166666666701</v>
      </c>
      <c r="T1973" s="9">
        <f t="shared" si="215"/>
        <v>41561.500706018502</v>
      </c>
      <c r="U1973" s="8">
        <f t="shared" si="216"/>
        <v>31.665960648198961</v>
      </c>
    </row>
    <row r="1974" spans="1:21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211"/>
        <v>674.48</v>
      </c>
      <c r="P1974">
        <f t="shared" si="217"/>
        <v>70.848739495798313</v>
      </c>
      <c r="Q1974" t="str">
        <f t="shared" si="212"/>
        <v>technology</v>
      </c>
      <c r="R1974" t="str">
        <f t="shared" si="213"/>
        <v>hardware</v>
      </c>
      <c r="S1974" s="9">
        <f t="shared" si="214"/>
        <v>41231.053749999999</v>
      </c>
      <c r="T1974" s="9">
        <f t="shared" si="215"/>
        <v>41201.012083333299</v>
      </c>
      <c r="U1974" s="8">
        <f t="shared" si="216"/>
        <v>30.041666666700621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211"/>
        <v>256.83081313131316</v>
      </c>
      <c r="P1975">
        <f t="shared" si="217"/>
        <v>247.94003412969283</v>
      </c>
      <c r="Q1975" t="str">
        <f t="shared" si="212"/>
        <v>technology</v>
      </c>
      <c r="R1975" t="str">
        <f t="shared" si="213"/>
        <v>hardware</v>
      </c>
      <c r="S1975" s="9">
        <f t="shared" si="214"/>
        <v>42588.291666666701</v>
      </c>
      <c r="T1975" s="9">
        <f t="shared" si="215"/>
        <v>42549.722962963002</v>
      </c>
      <c r="U1975" s="8">
        <f t="shared" si="216"/>
        <v>38.568703703698702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211"/>
        <v>375.49599999999998</v>
      </c>
      <c r="P1976">
        <f t="shared" si="217"/>
        <v>186.81393034825871</v>
      </c>
      <c r="Q1976" t="str">
        <f t="shared" si="212"/>
        <v>technology</v>
      </c>
      <c r="R1976" t="str">
        <f t="shared" si="213"/>
        <v>hardware</v>
      </c>
      <c r="S1976" s="9">
        <f t="shared" si="214"/>
        <v>41505.334131944401</v>
      </c>
      <c r="T1976" s="9">
        <f t="shared" si="215"/>
        <v>41445.334131944401</v>
      </c>
      <c r="U1976" s="8">
        <f t="shared" si="216"/>
        <v>60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211"/>
        <v>208.70837499999996</v>
      </c>
      <c r="P1977">
        <f t="shared" si="217"/>
        <v>131.98948616600788</v>
      </c>
      <c r="Q1977" t="str">
        <f t="shared" si="212"/>
        <v>technology</v>
      </c>
      <c r="R1977" t="str">
        <f t="shared" si="213"/>
        <v>hardware</v>
      </c>
      <c r="S1977" s="9">
        <f t="shared" si="214"/>
        <v>41343.755219907398</v>
      </c>
      <c r="T1977" s="9">
        <f t="shared" si="215"/>
        <v>41313.755219907398</v>
      </c>
      <c r="U1977" s="8">
        <f t="shared" si="216"/>
        <v>30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211"/>
        <v>346.6</v>
      </c>
      <c r="P1978">
        <f t="shared" si="217"/>
        <v>29.310782241014799</v>
      </c>
      <c r="Q1978" t="str">
        <f t="shared" si="212"/>
        <v>technology</v>
      </c>
      <c r="R1978" t="str">
        <f t="shared" si="213"/>
        <v>hardware</v>
      </c>
      <c r="S1978" s="9">
        <f t="shared" si="214"/>
        <v>41468.899594907401</v>
      </c>
      <c r="T1978" s="9">
        <f t="shared" si="215"/>
        <v>41438.899594907401</v>
      </c>
      <c r="U1978" s="8">
        <f t="shared" si="216"/>
        <v>30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211"/>
        <v>402.33</v>
      </c>
      <c r="P1979">
        <f t="shared" si="217"/>
        <v>245.02436053593178</v>
      </c>
      <c r="Q1979" t="str">
        <f t="shared" si="212"/>
        <v>technology</v>
      </c>
      <c r="R1979" t="str">
        <f t="shared" si="213"/>
        <v>hardware</v>
      </c>
      <c r="S1979" s="9">
        <f t="shared" si="214"/>
        <v>42357.332638888904</v>
      </c>
      <c r="T1979" s="9">
        <f t="shared" si="215"/>
        <v>42311.216898148203</v>
      </c>
      <c r="U1979" s="8">
        <f t="shared" si="216"/>
        <v>46.115740740700858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211"/>
        <v>1026.8451399999999</v>
      </c>
      <c r="P1980">
        <f t="shared" si="217"/>
        <v>1323.2540463917526</v>
      </c>
      <c r="Q1980" t="str">
        <f t="shared" si="212"/>
        <v>technology</v>
      </c>
      <c r="R1980" t="str">
        <f t="shared" si="213"/>
        <v>hardware</v>
      </c>
      <c r="S1980" s="9">
        <f t="shared" si="214"/>
        <v>41072.291666666701</v>
      </c>
      <c r="T1980" s="9">
        <f t="shared" si="215"/>
        <v>41039.225601851896</v>
      </c>
      <c r="U1980" s="8">
        <f t="shared" si="216"/>
        <v>33.066064814804122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211"/>
        <v>114.901155</v>
      </c>
      <c r="P1981">
        <f t="shared" si="217"/>
        <v>282.65966789667897</v>
      </c>
      <c r="Q1981" t="str">
        <f t="shared" si="212"/>
        <v>technology</v>
      </c>
      <c r="R1981" t="str">
        <f t="shared" si="213"/>
        <v>hardware</v>
      </c>
      <c r="S1981" s="9">
        <f t="shared" si="214"/>
        <v>42327.207638888904</v>
      </c>
      <c r="T1981" s="9">
        <f t="shared" si="215"/>
        <v>42290.460023148102</v>
      </c>
      <c r="U1981" s="8">
        <f t="shared" si="216"/>
        <v>36.747615740801848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211"/>
        <v>354.82402000000002</v>
      </c>
      <c r="P1982">
        <f t="shared" si="217"/>
        <v>91.214401028277635</v>
      </c>
      <c r="Q1982" t="str">
        <f t="shared" si="212"/>
        <v>technology</v>
      </c>
      <c r="R1982" t="str">
        <f t="shared" si="213"/>
        <v>hardware</v>
      </c>
      <c r="S1982" s="9">
        <f t="shared" si="214"/>
        <v>42463.5007175926</v>
      </c>
      <c r="T1982" s="9">
        <f t="shared" si="215"/>
        <v>42423.542384259301</v>
      </c>
      <c r="U1982" s="8">
        <f t="shared" si="216"/>
        <v>39.958333333299379</v>
      </c>
    </row>
    <row r="1983" spans="1:21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211"/>
        <v>5.08</v>
      </c>
      <c r="P1983">
        <f t="shared" si="217"/>
        <v>31.75</v>
      </c>
      <c r="Q1983" t="str">
        <f t="shared" si="212"/>
        <v>photography</v>
      </c>
      <c r="R1983" t="str">
        <f t="shared" si="213"/>
        <v>people</v>
      </c>
      <c r="S1983" s="9">
        <f t="shared" si="214"/>
        <v>41829.725289351903</v>
      </c>
      <c r="T1983" s="9">
        <f t="shared" si="215"/>
        <v>41799.725289351903</v>
      </c>
      <c r="U1983" s="8">
        <f t="shared" si="216"/>
        <v>30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211"/>
        <v>0</v>
      </c>
      <c r="P1984">
        <f t="shared" si="217"/>
        <v>0</v>
      </c>
      <c r="Q1984" t="str">
        <f t="shared" si="212"/>
        <v>photography</v>
      </c>
      <c r="R1984" t="str">
        <f t="shared" si="213"/>
        <v>people</v>
      </c>
      <c r="S1984" s="9">
        <f t="shared" si="214"/>
        <v>42708.628321759301</v>
      </c>
      <c r="T1984" s="9">
        <f t="shared" si="215"/>
        <v>42678.5866550926</v>
      </c>
      <c r="U1984" s="8">
        <f t="shared" si="216"/>
        <v>30.041666666700621</v>
      </c>
    </row>
    <row r="1985" spans="1:21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211"/>
        <v>4.3</v>
      </c>
      <c r="P1985">
        <f t="shared" si="217"/>
        <v>88.6875</v>
      </c>
      <c r="Q1985" t="str">
        <f t="shared" si="212"/>
        <v>photography</v>
      </c>
      <c r="R1985" t="str">
        <f t="shared" si="213"/>
        <v>people</v>
      </c>
      <c r="S1985" s="9">
        <f t="shared" si="214"/>
        <v>42615.291666666701</v>
      </c>
      <c r="T1985" s="9">
        <f t="shared" si="215"/>
        <v>42593.011782407397</v>
      </c>
      <c r="U1985" s="8">
        <f t="shared" si="216"/>
        <v>22.279884259303799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211"/>
        <v>21.146666666666665</v>
      </c>
      <c r="P1986">
        <f t="shared" si="217"/>
        <v>453.14285714285717</v>
      </c>
      <c r="Q1986" t="str">
        <f t="shared" si="212"/>
        <v>photography</v>
      </c>
      <c r="R1986" t="str">
        <f t="shared" si="213"/>
        <v>people</v>
      </c>
      <c r="S1986" s="9">
        <f t="shared" si="214"/>
        <v>41973.831956018497</v>
      </c>
      <c r="T1986" s="9">
        <f t="shared" si="215"/>
        <v>41913.790289351797</v>
      </c>
      <c r="U1986" s="8">
        <f t="shared" si="216"/>
        <v>60.041666666700621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218">E1987/D1987*100</f>
        <v>3.1875</v>
      </c>
      <c r="P1987">
        <f t="shared" si="217"/>
        <v>12.75</v>
      </c>
      <c r="Q1987" t="str">
        <f t="shared" ref="Q1987:Q2050" si="219">LEFT(N1987,_xlfn.NUMBERVALUE(FIND("/",N1987)-1))</f>
        <v>photography</v>
      </c>
      <c r="R1987" t="str">
        <f t="shared" ref="R1987:R2050" si="220">RIGHT(N1987,LEN(N1987)-LEN(Q1987)-1)</f>
        <v>people</v>
      </c>
      <c r="S1987" s="9">
        <f t="shared" ref="S1987:S2050" si="221">_xlfn.NUMBERVALUE((((I1987/60)/60)/24)+DATE(1970,1,1))</f>
        <v>42584.958333333299</v>
      </c>
      <c r="T1987" s="9">
        <f t="shared" ref="T1987:T2050" si="222">_xlfn.NUMBERVALUE((((J1987/60)/60)/24)+DATE(1970,1,1))</f>
        <v>42555.698738425897</v>
      </c>
      <c r="U1987" s="8">
        <f t="shared" ref="U1987:U2050" si="223">S1987-T1987</f>
        <v>29.259594907402061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218"/>
        <v>0.05</v>
      </c>
      <c r="P1988">
        <f t="shared" si="217"/>
        <v>1</v>
      </c>
      <c r="Q1988" t="str">
        <f t="shared" si="219"/>
        <v>photography</v>
      </c>
      <c r="R1988" t="str">
        <f t="shared" si="220"/>
        <v>people</v>
      </c>
      <c r="S1988" s="9">
        <f t="shared" si="221"/>
        <v>42443.392164351899</v>
      </c>
      <c r="T1988" s="9">
        <f t="shared" si="222"/>
        <v>42413.433831018498</v>
      </c>
      <c r="U1988" s="8">
        <f t="shared" si="223"/>
        <v>29.958333333401242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218"/>
        <v>42.472727272727276</v>
      </c>
      <c r="P1989">
        <f t="shared" si="217"/>
        <v>83.428571428571431</v>
      </c>
      <c r="Q1989" t="str">
        <f t="shared" si="219"/>
        <v>photography</v>
      </c>
      <c r="R1989" t="str">
        <f t="shared" si="220"/>
        <v>people</v>
      </c>
      <c r="S1989" s="9">
        <f t="shared" si="221"/>
        <v>42064.6397685185</v>
      </c>
      <c r="T1989" s="9">
        <f t="shared" si="222"/>
        <v>42034.6397685185</v>
      </c>
      <c r="U1989" s="8">
        <f t="shared" si="223"/>
        <v>30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218"/>
        <v>0.41666666666666669</v>
      </c>
      <c r="P1990">
        <f t="shared" si="217"/>
        <v>25</v>
      </c>
      <c r="Q1990" t="str">
        <f t="shared" si="219"/>
        <v>photography</v>
      </c>
      <c r="R1990" t="str">
        <f t="shared" si="220"/>
        <v>people</v>
      </c>
      <c r="S1990" s="9">
        <f t="shared" si="221"/>
        <v>42236.763217592597</v>
      </c>
      <c r="T1990" s="9">
        <f t="shared" si="222"/>
        <v>42206.763217592597</v>
      </c>
      <c r="U1990" s="8">
        <f t="shared" si="223"/>
        <v>30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218"/>
        <v>1</v>
      </c>
      <c r="P1991">
        <f t="shared" si="217"/>
        <v>50</v>
      </c>
      <c r="Q1991" t="str">
        <f t="shared" si="219"/>
        <v>photography</v>
      </c>
      <c r="R1991" t="str">
        <f t="shared" si="220"/>
        <v>people</v>
      </c>
      <c r="S1991" s="9">
        <f t="shared" si="221"/>
        <v>42715.680648148104</v>
      </c>
      <c r="T1991" s="9">
        <f t="shared" si="222"/>
        <v>42685.680648148104</v>
      </c>
      <c r="U1991" s="8">
        <f t="shared" si="223"/>
        <v>30</v>
      </c>
    </row>
    <row r="1992" spans="1:21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218"/>
        <v>16.966666666666665</v>
      </c>
      <c r="P1992">
        <f t="shared" si="217"/>
        <v>101.8</v>
      </c>
      <c r="Q1992" t="str">
        <f t="shared" si="219"/>
        <v>photography</v>
      </c>
      <c r="R1992" t="str">
        <f t="shared" si="220"/>
        <v>people</v>
      </c>
      <c r="S1992" s="9">
        <f t="shared" si="221"/>
        <v>42413.195972222202</v>
      </c>
      <c r="T1992" s="9">
        <f t="shared" si="222"/>
        <v>42398.195972222202</v>
      </c>
      <c r="U1992" s="8">
        <f t="shared" si="223"/>
        <v>15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218"/>
        <v>7.0000000000000009</v>
      </c>
      <c r="P1993">
        <f t="shared" si="217"/>
        <v>46.666666666666664</v>
      </c>
      <c r="Q1993" t="str">
        <f t="shared" si="219"/>
        <v>photography</v>
      </c>
      <c r="R1993" t="str">
        <f t="shared" si="220"/>
        <v>people</v>
      </c>
      <c r="S1993" s="9">
        <f t="shared" si="221"/>
        <v>42188.893356481502</v>
      </c>
      <c r="T1993" s="9">
        <f t="shared" si="222"/>
        <v>42167.893356481502</v>
      </c>
      <c r="U1993" s="8">
        <f t="shared" si="223"/>
        <v>21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218"/>
        <v>0.13333333333333333</v>
      </c>
      <c r="P1994">
        <f t="shared" si="217"/>
        <v>1</v>
      </c>
      <c r="Q1994" t="str">
        <f t="shared" si="219"/>
        <v>photography</v>
      </c>
      <c r="R1994" t="str">
        <f t="shared" si="220"/>
        <v>people</v>
      </c>
      <c r="S1994" s="9">
        <f t="shared" si="221"/>
        <v>42053.143414351798</v>
      </c>
      <c r="T1994" s="9">
        <f t="shared" si="222"/>
        <v>42023.143414351798</v>
      </c>
      <c r="U1994" s="8">
        <f t="shared" si="223"/>
        <v>30</v>
      </c>
    </row>
    <row r="1995" spans="1:21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218"/>
        <v>0</v>
      </c>
      <c r="P1995">
        <f t="shared" si="217"/>
        <v>0</v>
      </c>
      <c r="Q1995" t="str">
        <f t="shared" si="219"/>
        <v>photography</v>
      </c>
      <c r="R1995" t="str">
        <f t="shared" si="220"/>
        <v>people</v>
      </c>
      <c r="S1995" s="9">
        <f t="shared" si="221"/>
        <v>42359.588391203702</v>
      </c>
      <c r="T1995" s="9">
        <f t="shared" si="222"/>
        <v>42329.588391203702</v>
      </c>
      <c r="U1995" s="8">
        <f t="shared" si="223"/>
        <v>30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218"/>
        <v>0</v>
      </c>
      <c r="P1996">
        <f t="shared" si="217"/>
        <v>0</v>
      </c>
      <c r="Q1996" t="str">
        <f t="shared" si="219"/>
        <v>photography</v>
      </c>
      <c r="R1996" t="str">
        <f t="shared" si="220"/>
        <v>people</v>
      </c>
      <c r="S1996" s="9">
        <f t="shared" si="221"/>
        <v>42711.047939814802</v>
      </c>
      <c r="T1996" s="9">
        <f t="shared" si="222"/>
        <v>42651.006273148101</v>
      </c>
      <c r="U1996" s="8">
        <f t="shared" si="223"/>
        <v>60.041666666700621</v>
      </c>
    </row>
    <row r="1997" spans="1:21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218"/>
        <v>7.8</v>
      </c>
      <c r="P1997">
        <f t="shared" si="217"/>
        <v>26</v>
      </c>
      <c r="Q1997" t="str">
        <f t="shared" si="219"/>
        <v>photography</v>
      </c>
      <c r="R1997" t="str">
        <f t="shared" si="220"/>
        <v>people</v>
      </c>
      <c r="S1997" s="9">
        <f t="shared" si="221"/>
        <v>42201.902037036998</v>
      </c>
      <c r="T1997" s="9">
        <f t="shared" si="222"/>
        <v>42181.902037036998</v>
      </c>
      <c r="U1997" s="8">
        <f t="shared" si="223"/>
        <v>20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218"/>
        <v>0</v>
      </c>
      <c r="P1998">
        <f t="shared" si="217"/>
        <v>0</v>
      </c>
      <c r="Q1998" t="str">
        <f t="shared" si="219"/>
        <v>photography</v>
      </c>
      <c r="R1998" t="str">
        <f t="shared" si="220"/>
        <v>people</v>
      </c>
      <c r="S1998" s="9">
        <f t="shared" si="221"/>
        <v>41830.819571759297</v>
      </c>
      <c r="T1998" s="9">
        <f t="shared" si="222"/>
        <v>41800.819571759297</v>
      </c>
      <c r="U1998" s="8">
        <f t="shared" si="223"/>
        <v>30</v>
      </c>
    </row>
    <row r="1999" spans="1:21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218"/>
        <v>0</v>
      </c>
      <c r="P1999">
        <f t="shared" si="217"/>
        <v>0</v>
      </c>
      <c r="Q1999" t="str">
        <f t="shared" si="219"/>
        <v>photography</v>
      </c>
      <c r="R1999" t="str">
        <f t="shared" si="220"/>
        <v>people</v>
      </c>
      <c r="S1999" s="9">
        <f t="shared" si="221"/>
        <v>41877.930694444403</v>
      </c>
      <c r="T1999" s="9">
        <f t="shared" si="222"/>
        <v>41847.930694444403</v>
      </c>
      <c r="U1999" s="8">
        <f t="shared" si="223"/>
        <v>30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218"/>
        <v>26.200000000000003</v>
      </c>
      <c r="P2000">
        <f t="shared" si="217"/>
        <v>218.33333333333334</v>
      </c>
      <c r="Q2000" t="str">
        <f t="shared" si="219"/>
        <v>photography</v>
      </c>
      <c r="R2000" t="str">
        <f t="shared" si="220"/>
        <v>people</v>
      </c>
      <c r="S2000" s="9">
        <f t="shared" si="221"/>
        <v>41852.1184953704</v>
      </c>
      <c r="T2000" s="9">
        <f t="shared" si="222"/>
        <v>41807.1184953704</v>
      </c>
      <c r="U2000" s="8">
        <f t="shared" si="223"/>
        <v>45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218"/>
        <v>0.76129032258064511</v>
      </c>
      <c r="P2001">
        <f t="shared" si="217"/>
        <v>33.714285714285715</v>
      </c>
      <c r="Q2001" t="str">
        <f t="shared" si="219"/>
        <v>photography</v>
      </c>
      <c r="R2001" t="str">
        <f t="shared" si="220"/>
        <v>people</v>
      </c>
      <c r="S2001" s="9">
        <f t="shared" si="221"/>
        <v>41956.524398148104</v>
      </c>
      <c r="T2001" s="9">
        <f t="shared" si="222"/>
        <v>41926.482731481497</v>
      </c>
      <c r="U2001" s="8">
        <f t="shared" si="223"/>
        <v>30.041666666606034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218"/>
        <v>12.5</v>
      </c>
      <c r="P2002">
        <f t="shared" si="217"/>
        <v>25</v>
      </c>
      <c r="Q2002" t="str">
        <f t="shared" si="219"/>
        <v>photography</v>
      </c>
      <c r="R2002" t="str">
        <f t="shared" si="220"/>
        <v>people</v>
      </c>
      <c r="S2002" s="9">
        <f t="shared" si="221"/>
        <v>42375.951539351903</v>
      </c>
      <c r="T2002" s="9">
        <f t="shared" si="222"/>
        <v>42345.951539351903</v>
      </c>
      <c r="U2002" s="8">
        <f t="shared" si="223"/>
        <v>30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218"/>
        <v>382.12909090909091</v>
      </c>
      <c r="P2003">
        <f t="shared" si="217"/>
        <v>128.38790470372632</v>
      </c>
      <c r="Q2003" t="str">
        <f t="shared" si="219"/>
        <v>technology</v>
      </c>
      <c r="R2003" t="str">
        <f t="shared" si="220"/>
        <v>hardware</v>
      </c>
      <c r="S2003" s="9">
        <f t="shared" si="221"/>
        <v>42167.833333333299</v>
      </c>
      <c r="T2003" s="9">
        <f t="shared" si="222"/>
        <v>42136.2096759259</v>
      </c>
      <c r="U2003" s="8">
        <f t="shared" si="223"/>
        <v>31.623657407399151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218"/>
        <v>216.79422000000002</v>
      </c>
      <c r="P2004">
        <f t="shared" si="217"/>
        <v>78.834261818181815</v>
      </c>
      <c r="Q2004" t="str">
        <f t="shared" si="219"/>
        <v>technology</v>
      </c>
      <c r="R2004" t="str">
        <f t="shared" si="220"/>
        <v>hardware</v>
      </c>
      <c r="S2004" s="9">
        <f t="shared" si="221"/>
        <v>42758.712303240703</v>
      </c>
      <c r="T2004" s="9">
        <f t="shared" si="222"/>
        <v>42728.712303240703</v>
      </c>
      <c r="U2004" s="8">
        <f t="shared" si="223"/>
        <v>30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218"/>
        <v>312</v>
      </c>
      <c r="P2005">
        <f t="shared" si="217"/>
        <v>91.764705882352942</v>
      </c>
      <c r="Q2005" t="str">
        <f t="shared" si="219"/>
        <v>technology</v>
      </c>
      <c r="R2005" t="str">
        <f t="shared" si="220"/>
        <v>hardware</v>
      </c>
      <c r="S2005" s="9">
        <f t="shared" si="221"/>
        <v>40361.958333333299</v>
      </c>
      <c r="T2005" s="9">
        <f t="shared" si="222"/>
        <v>40347.125601851898</v>
      </c>
      <c r="U2005" s="8">
        <f t="shared" si="223"/>
        <v>14.832731481401424</v>
      </c>
    </row>
    <row r="2006" spans="1:21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218"/>
        <v>234.42048</v>
      </c>
      <c r="P2006">
        <f t="shared" si="217"/>
        <v>331.10237288135596</v>
      </c>
      <c r="Q2006" t="str">
        <f t="shared" si="219"/>
        <v>technology</v>
      </c>
      <c r="R2006" t="str">
        <f t="shared" si="220"/>
        <v>hardware</v>
      </c>
      <c r="S2006" s="9">
        <f t="shared" si="221"/>
        <v>41830.604895833298</v>
      </c>
      <c r="T2006" s="9">
        <f t="shared" si="222"/>
        <v>41800.604895833298</v>
      </c>
      <c r="U2006" s="8">
        <f t="shared" si="223"/>
        <v>30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218"/>
        <v>123.68010000000001</v>
      </c>
      <c r="P2007">
        <f t="shared" si="217"/>
        <v>194.26193717277485</v>
      </c>
      <c r="Q2007" t="str">
        <f t="shared" si="219"/>
        <v>technology</v>
      </c>
      <c r="R2007" t="str">
        <f t="shared" si="220"/>
        <v>hardware</v>
      </c>
      <c r="S2007" s="9">
        <f t="shared" si="221"/>
        <v>41563.165972222203</v>
      </c>
      <c r="T2007" s="9">
        <f t="shared" si="222"/>
        <v>41535.812708333302</v>
      </c>
      <c r="U2007" s="8">
        <f t="shared" si="223"/>
        <v>27.353263888900983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218"/>
        <v>247.84</v>
      </c>
      <c r="P2008">
        <f t="shared" si="217"/>
        <v>408.97689768976898</v>
      </c>
      <c r="Q2008" t="str">
        <f t="shared" si="219"/>
        <v>technology</v>
      </c>
      <c r="R2008" t="str">
        <f t="shared" si="220"/>
        <v>hardware</v>
      </c>
      <c r="S2008" s="9">
        <f t="shared" si="221"/>
        <v>41976.542187500003</v>
      </c>
      <c r="T2008" s="9">
        <f t="shared" si="222"/>
        <v>41941.500520833302</v>
      </c>
      <c r="U2008" s="8">
        <f t="shared" si="223"/>
        <v>35.041666666700621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218"/>
        <v>115.7092</v>
      </c>
      <c r="P2009">
        <f t="shared" si="217"/>
        <v>84.459270072992695</v>
      </c>
      <c r="Q2009" t="str">
        <f t="shared" si="219"/>
        <v>technology</v>
      </c>
      <c r="R2009" t="str">
        <f t="shared" si="220"/>
        <v>hardware</v>
      </c>
      <c r="S2009" s="9">
        <f t="shared" si="221"/>
        <v>40414.166666666701</v>
      </c>
      <c r="T2009" s="9">
        <f t="shared" si="222"/>
        <v>40347.837800925903</v>
      </c>
      <c r="U2009" s="8">
        <f t="shared" si="223"/>
        <v>66.328865740797482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218"/>
        <v>117.07484768810599</v>
      </c>
      <c r="P2010">
        <f t="shared" si="217"/>
        <v>44.853658536585364</v>
      </c>
      <c r="Q2010" t="str">
        <f t="shared" si="219"/>
        <v>technology</v>
      </c>
      <c r="R2010" t="str">
        <f t="shared" si="220"/>
        <v>hardware</v>
      </c>
      <c r="S2010" s="9">
        <f t="shared" si="221"/>
        <v>40805.604421296302</v>
      </c>
      <c r="T2010" s="9">
        <f t="shared" si="222"/>
        <v>40761.604421296302</v>
      </c>
      <c r="U2010" s="8">
        <f t="shared" si="223"/>
        <v>44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218"/>
        <v>305.15800000000002</v>
      </c>
      <c r="P2011">
        <f t="shared" si="217"/>
        <v>383.3643216080402</v>
      </c>
      <c r="Q2011" t="str">
        <f t="shared" si="219"/>
        <v>technology</v>
      </c>
      <c r="R2011" t="str">
        <f t="shared" si="220"/>
        <v>hardware</v>
      </c>
      <c r="S2011" s="9">
        <f t="shared" si="221"/>
        <v>42697.365081018499</v>
      </c>
      <c r="T2011" s="9">
        <f t="shared" si="222"/>
        <v>42661.323414351798</v>
      </c>
      <c r="U2011" s="8">
        <f t="shared" si="223"/>
        <v>36.041666666700621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218"/>
        <v>320.05299999999994</v>
      </c>
      <c r="P2012">
        <f t="shared" si="217"/>
        <v>55.276856649395505</v>
      </c>
      <c r="Q2012" t="str">
        <f t="shared" si="219"/>
        <v>technology</v>
      </c>
      <c r="R2012" t="str">
        <f t="shared" si="220"/>
        <v>hardware</v>
      </c>
      <c r="S2012" s="9">
        <f t="shared" si="221"/>
        <v>42600.996423611097</v>
      </c>
      <c r="T2012" s="9">
        <f t="shared" si="222"/>
        <v>42570.996423611097</v>
      </c>
      <c r="U2012" s="8">
        <f t="shared" si="223"/>
        <v>30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218"/>
        <v>819.56399999999996</v>
      </c>
      <c r="P2013">
        <f t="shared" si="217"/>
        <v>422.02059732234807</v>
      </c>
      <c r="Q2013" t="str">
        <f t="shared" si="219"/>
        <v>technology</v>
      </c>
      <c r="R2013" t="str">
        <f t="shared" si="220"/>
        <v>hardware</v>
      </c>
      <c r="S2013" s="9">
        <f t="shared" si="221"/>
        <v>42380.958333333299</v>
      </c>
      <c r="T2013" s="9">
        <f t="shared" si="222"/>
        <v>42347.358483796299</v>
      </c>
      <c r="U2013" s="8">
        <f t="shared" si="223"/>
        <v>33.599849537000409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218"/>
        <v>234.90000000000003</v>
      </c>
      <c r="P2014">
        <f t="shared" si="217"/>
        <v>64.180327868852459</v>
      </c>
      <c r="Q2014" t="str">
        <f t="shared" si="219"/>
        <v>technology</v>
      </c>
      <c r="R2014" t="str">
        <f t="shared" si="220"/>
        <v>hardware</v>
      </c>
      <c r="S2014" s="9">
        <f t="shared" si="221"/>
        <v>42040.822233796302</v>
      </c>
      <c r="T2014" s="9">
        <f t="shared" si="222"/>
        <v>42010.822233796302</v>
      </c>
      <c r="U2014" s="8">
        <f t="shared" si="223"/>
        <v>30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218"/>
        <v>494.91374999999999</v>
      </c>
      <c r="P2015">
        <f t="shared" si="217"/>
        <v>173.57781674704077</v>
      </c>
      <c r="Q2015" t="str">
        <f t="shared" si="219"/>
        <v>technology</v>
      </c>
      <c r="R2015" t="str">
        <f t="shared" si="220"/>
        <v>hardware</v>
      </c>
      <c r="S2015" s="9">
        <f t="shared" si="221"/>
        <v>42559.960810185199</v>
      </c>
      <c r="T2015" s="9">
        <f t="shared" si="222"/>
        <v>42499.960810185199</v>
      </c>
      <c r="U2015" s="8">
        <f t="shared" si="223"/>
        <v>60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218"/>
        <v>7813.7822333333334</v>
      </c>
      <c r="P2016">
        <f t="shared" si="217"/>
        <v>88.601680840609291</v>
      </c>
      <c r="Q2016" t="str">
        <f t="shared" si="219"/>
        <v>technology</v>
      </c>
      <c r="R2016" t="str">
        <f t="shared" si="220"/>
        <v>hardware</v>
      </c>
      <c r="S2016" s="9">
        <f t="shared" si="221"/>
        <v>41358.172905092499</v>
      </c>
      <c r="T2016" s="9">
        <f t="shared" si="222"/>
        <v>41324.214571759301</v>
      </c>
      <c r="U2016" s="8">
        <f t="shared" si="223"/>
        <v>33.958333333197515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218"/>
        <v>113.00013888888888</v>
      </c>
      <c r="P2017">
        <f t="shared" si="217"/>
        <v>50.222283950617282</v>
      </c>
      <c r="Q2017" t="str">
        <f t="shared" si="219"/>
        <v>technology</v>
      </c>
      <c r="R2017" t="str">
        <f t="shared" si="220"/>
        <v>hardware</v>
      </c>
      <c r="S2017" s="9">
        <f t="shared" si="221"/>
        <v>40795.8768865741</v>
      </c>
      <c r="T2017" s="9">
        <f t="shared" si="222"/>
        <v>40765.8768865741</v>
      </c>
      <c r="U2017" s="8">
        <f t="shared" si="223"/>
        <v>30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218"/>
        <v>921.54219999999998</v>
      </c>
      <c r="P2018">
        <f t="shared" ref="P2018:P2081" si="224">IF(L2018=0, 0,E2018/L2018)</f>
        <v>192.38876826722338</v>
      </c>
      <c r="Q2018" t="str">
        <f t="shared" si="219"/>
        <v>technology</v>
      </c>
      <c r="R2018" t="str">
        <f t="shared" si="220"/>
        <v>hardware</v>
      </c>
      <c r="S2018" s="9">
        <f t="shared" si="221"/>
        <v>41342.880775463003</v>
      </c>
      <c r="T2018" s="9">
        <f t="shared" si="222"/>
        <v>41312.880775463003</v>
      </c>
      <c r="U2018" s="8">
        <f t="shared" si="223"/>
        <v>30</v>
      </c>
    </row>
    <row r="2019" spans="1:21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218"/>
        <v>125.10239999999999</v>
      </c>
      <c r="P2019">
        <f t="shared" si="224"/>
        <v>73.416901408450698</v>
      </c>
      <c r="Q2019" t="str">
        <f t="shared" si="219"/>
        <v>technology</v>
      </c>
      <c r="R2019" t="str">
        <f t="shared" si="220"/>
        <v>hardware</v>
      </c>
      <c r="S2019" s="9">
        <f t="shared" si="221"/>
        <v>40992.166666666701</v>
      </c>
      <c r="T2019" s="9">
        <f t="shared" si="222"/>
        <v>40961.057349536997</v>
      </c>
      <c r="U2019" s="8">
        <f t="shared" si="223"/>
        <v>31.109317129703413</v>
      </c>
    </row>
    <row r="2020" spans="1:21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218"/>
        <v>102.24343076923077</v>
      </c>
      <c r="P2020">
        <f t="shared" si="224"/>
        <v>147.68495555555555</v>
      </c>
      <c r="Q2020" t="str">
        <f t="shared" si="219"/>
        <v>technology</v>
      </c>
      <c r="R2020" t="str">
        <f t="shared" si="220"/>
        <v>hardware</v>
      </c>
      <c r="S2020" s="9">
        <f t="shared" si="221"/>
        <v>42229.365844907399</v>
      </c>
      <c r="T2020" s="9">
        <f t="shared" si="222"/>
        <v>42199.365844907399</v>
      </c>
      <c r="U2020" s="8">
        <f t="shared" si="223"/>
        <v>30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218"/>
        <v>484.90975000000003</v>
      </c>
      <c r="P2021">
        <f t="shared" si="224"/>
        <v>108.96848314606741</v>
      </c>
      <c r="Q2021" t="str">
        <f t="shared" si="219"/>
        <v>technology</v>
      </c>
      <c r="R2021" t="str">
        <f t="shared" si="220"/>
        <v>hardware</v>
      </c>
      <c r="S2021" s="9">
        <f t="shared" si="221"/>
        <v>42635.708576388803</v>
      </c>
      <c r="T2021" s="9">
        <f t="shared" si="222"/>
        <v>42605.708576388803</v>
      </c>
      <c r="U2021" s="8">
        <f t="shared" si="223"/>
        <v>30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218"/>
        <v>192.33333333333334</v>
      </c>
      <c r="P2022">
        <f t="shared" si="224"/>
        <v>23.647540983606557</v>
      </c>
      <c r="Q2022" t="str">
        <f t="shared" si="219"/>
        <v>technology</v>
      </c>
      <c r="R2022" t="str">
        <f t="shared" si="220"/>
        <v>hardware</v>
      </c>
      <c r="S2022" s="9">
        <f t="shared" si="221"/>
        <v>41773.961111111101</v>
      </c>
      <c r="T2022" s="9">
        <f t="shared" si="222"/>
        <v>41737.097500000003</v>
      </c>
      <c r="U2022" s="8">
        <f t="shared" si="223"/>
        <v>36.863611111097271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218"/>
        <v>281.10000000000002</v>
      </c>
      <c r="P2023">
        <f t="shared" si="224"/>
        <v>147.94736842105263</v>
      </c>
      <c r="Q2023" t="str">
        <f t="shared" si="219"/>
        <v>technology</v>
      </c>
      <c r="R2023" t="str">
        <f t="shared" si="220"/>
        <v>hardware</v>
      </c>
      <c r="S2023" s="9">
        <f t="shared" si="221"/>
        <v>41906.070567129602</v>
      </c>
      <c r="T2023" s="9">
        <f t="shared" si="222"/>
        <v>41861.070567129602</v>
      </c>
      <c r="U2023" s="8">
        <f t="shared" si="223"/>
        <v>45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218"/>
        <v>125.13700000000001</v>
      </c>
      <c r="P2024">
        <f t="shared" si="224"/>
        <v>385.03692307692307</v>
      </c>
      <c r="Q2024" t="str">
        <f t="shared" si="219"/>
        <v>technology</v>
      </c>
      <c r="R2024" t="str">
        <f t="shared" si="220"/>
        <v>hardware</v>
      </c>
      <c r="S2024" s="9">
        <f t="shared" si="221"/>
        <v>42532.569120370397</v>
      </c>
      <c r="T2024" s="9">
        <f t="shared" si="222"/>
        <v>42502.569120370397</v>
      </c>
      <c r="U2024" s="8">
        <f t="shared" si="223"/>
        <v>30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218"/>
        <v>161.459</v>
      </c>
      <c r="P2025">
        <f t="shared" si="224"/>
        <v>457.39093484419266</v>
      </c>
      <c r="Q2025" t="str">
        <f t="shared" si="219"/>
        <v>technology</v>
      </c>
      <c r="R2025" t="str">
        <f t="shared" si="220"/>
        <v>hardware</v>
      </c>
      <c r="S2025" s="9">
        <f t="shared" si="221"/>
        <v>42166.4207523148</v>
      </c>
      <c r="T2025" s="9">
        <f t="shared" si="222"/>
        <v>42136.4207523148</v>
      </c>
      <c r="U2025" s="8">
        <f t="shared" si="223"/>
        <v>30</v>
      </c>
    </row>
    <row r="2026" spans="1:21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218"/>
        <v>585.35</v>
      </c>
      <c r="P2026">
        <f t="shared" si="224"/>
        <v>222.99047619047619</v>
      </c>
      <c r="Q2026" t="str">
        <f t="shared" si="219"/>
        <v>technology</v>
      </c>
      <c r="R2026" t="str">
        <f t="shared" si="220"/>
        <v>hardware</v>
      </c>
      <c r="S2026" s="9">
        <f t="shared" si="221"/>
        <v>41134.125</v>
      </c>
      <c r="T2026" s="9">
        <f t="shared" si="222"/>
        <v>41099.966944444401</v>
      </c>
      <c r="U2026" s="8">
        <f t="shared" si="223"/>
        <v>34.158055555599276</v>
      </c>
    </row>
    <row r="2027" spans="1:21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218"/>
        <v>201.14999999999998</v>
      </c>
      <c r="P2027">
        <f t="shared" si="224"/>
        <v>220.74074074074073</v>
      </c>
      <c r="Q2027" t="str">
        <f t="shared" si="219"/>
        <v>technology</v>
      </c>
      <c r="R2027" t="str">
        <f t="shared" si="220"/>
        <v>hardware</v>
      </c>
      <c r="S2027" s="9">
        <f t="shared" si="221"/>
        <v>42166.184560185196</v>
      </c>
      <c r="T2027" s="9">
        <f t="shared" si="222"/>
        <v>42136.184560185196</v>
      </c>
      <c r="U2027" s="8">
        <f t="shared" si="223"/>
        <v>30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218"/>
        <v>133.48307999999997</v>
      </c>
      <c r="P2028">
        <f t="shared" si="224"/>
        <v>73.503898678414089</v>
      </c>
      <c r="Q2028" t="str">
        <f t="shared" si="219"/>
        <v>technology</v>
      </c>
      <c r="R2028" t="str">
        <f t="shared" si="220"/>
        <v>hardware</v>
      </c>
      <c r="S2028" s="9">
        <f t="shared" si="221"/>
        <v>41750.165972222203</v>
      </c>
      <c r="T2028" s="9">
        <f t="shared" si="222"/>
        <v>41704.735937500001</v>
      </c>
      <c r="U2028" s="8">
        <f t="shared" si="223"/>
        <v>45.430034722201526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218"/>
        <v>120.24900000000001</v>
      </c>
      <c r="P2029">
        <f t="shared" si="224"/>
        <v>223.09647495361781</v>
      </c>
      <c r="Q2029" t="str">
        <f t="shared" si="219"/>
        <v>technology</v>
      </c>
      <c r="R2029" t="str">
        <f t="shared" si="220"/>
        <v>hardware</v>
      </c>
      <c r="S2029" s="9">
        <f t="shared" si="221"/>
        <v>42093.772210648203</v>
      </c>
      <c r="T2029" s="9">
        <f t="shared" si="222"/>
        <v>42048.813877314802</v>
      </c>
      <c r="U2029" s="8">
        <f t="shared" si="223"/>
        <v>44.958333333401242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218"/>
        <v>126.16666666666667</v>
      </c>
      <c r="P2030">
        <f t="shared" si="224"/>
        <v>47.911392405063289</v>
      </c>
      <c r="Q2030" t="str">
        <f t="shared" si="219"/>
        <v>technology</v>
      </c>
      <c r="R2030" t="str">
        <f t="shared" si="220"/>
        <v>hardware</v>
      </c>
      <c r="S2030" s="9">
        <f t="shared" si="221"/>
        <v>40252.913194444402</v>
      </c>
      <c r="T2030" s="9">
        <f t="shared" si="222"/>
        <v>40215.919050925899</v>
      </c>
      <c r="U2030" s="8">
        <f t="shared" si="223"/>
        <v>36.994143518502824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218"/>
        <v>361.2</v>
      </c>
      <c r="P2031">
        <f t="shared" si="224"/>
        <v>96.063829787234042</v>
      </c>
      <c r="Q2031" t="str">
        <f t="shared" si="219"/>
        <v>technology</v>
      </c>
      <c r="R2031" t="str">
        <f t="shared" si="220"/>
        <v>hardware</v>
      </c>
      <c r="S2031" s="9">
        <f t="shared" si="221"/>
        <v>41878.0217708333</v>
      </c>
      <c r="T2031" s="9">
        <f t="shared" si="222"/>
        <v>41848.0217708333</v>
      </c>
      <c r="U2031" s="8">
        <f t="shared" si="223"/>
        <v>30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218"/>
        <v>226.239013671875</v>
      </c>
      <c r="P2032">
        <f t="shared" si="224"/>
        <v>118.6144</v>
      </c>
      <c r="Q2032" t="str">
        <f t="shared" si="219"/>
        <v>technology</v>
      </c>
      <c r="R2032" t="str">
        <f t="shared" si="220"/>
        <v>hardware</v>
      </c>
      <c r="S2032" s="9">
        <f t="shared" si="221"/>
        <v>41242.996481481503</v>
      </c>
      <c r="T2032" s="9">
        <f t="shared" si="222"/>
        <v>41212.996481481503</v>
      </c>
      <c r="U2032" s="8">
        <f t="shared" si="223"/>
        <v>30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218"/>
        <v>120.35</v>
      </c>
      <c r="P2033">
        <f t="shared" si="224"/>
        <v>118.45472440944881</v>
      </c>
      <c r="Q2033" t="str">
        <f t="shared" si="219"/>
        <v>technology</v>
      </c>
      <c r="R2033" t="str">
        <f t="shared" si="220"/>
        <v>hardware</v>
      </c>
      <c r="S2033" s="9">
        <f t="shared" si="221"/>
        <v>42013.041666666701</v>
      </c>
      <c r="T2033" s="9">
        <f t="shared" si="222"/>
        <v>41975.329317129603</v>
      </c>
      <c r="U2033" s="8">
        <f t="shared" si="223"/>
        <v>37.712349537097907</v>
      </c>
    </row>
    <row r="2034" spans="1:21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218"/>
        <v>304.18799999999999</v>
      </c>
      <c r="P2034">
        <f t="shared" si="224"/>
        <v>143.21468926553672</v>
      </c>
      <c r="Q2034" t="str">
        <f t="shared" si="219"/>
        <v>technology</v>
      </c>
      <c r="R2034" t="str">
        <f t="shared" si="220"/>
        <v>hardware</v>
      </c>
      <c r="S2034" s="9">
        <f t="shared" si="221"/>
        <v>42719.208333333299</v>
      </c>
      <c r="T2034" s="9">
        <f t="shared" si="222"/>
        <v>42689.565671296303</v>
      </c>
      <c r="U2034" s="8">
        <f t="shared" si="223"/>
        <v>29.642662036996626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218"/>
        <v>178.67599999999999</v>
      </c>
      <c r="P2035">
        <f t="shared" si="224"/>
        <v>282.71518987341773</v>
      </c>
      <c r="Q2035" t="str">
        <f t="shared" si="219"/>
        <v>technology</v>
      </c>
      <c r="R2035" t="str">
        <f t="shared" si="220"/>
        <v>hardware</v>
      </c>
      <c r="S2035" s="9">
        <f t="shared" si="221"/>
        <v>41755.082384259302</v>
      </c>
      <c r="T2035" s="9">
        <f t="shared" si="222"/>
        <v>41725.082384259302</v>
      </c>
      <c r="U2035" s="8">
        <f t="shared" si="223"/>
        <v>30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218"/>
        <v>386.81998717948721</v>
      </c>
      <c r="P2036">
        <f t="shared" si="224"/>
        <v>593.93620078740162</v>
      </c>
      <c r="Q2036" t="str">
        <f t="shared" si="219"/>
        <v>technology</v>
      </c>
      <c r="R2036" t="str">
        <f t="shared" si="220"/>
        <v>hardware</v>
      </c>
      <c r="S2036" s="9">
        <f t="shared" si="221"/>
        <v>42131.2902777778</v>
      </c>
      <c r="T2036" s="9">
        <f t="shared" si="222"/>
        <v>42076.130011574103</v>
      </c>
      <c r="U2036" s="8">
        <f t="shared" si="223"/>
        <v>55.160266203696665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218"/>
        <v>211.03642500000004</v>
      </c>
      <c r="P2037">
        <f t="shared" si="224"/>
        <v>262.15704968944101</v>
      </c>
      <c r="Q2037" t="str">
        <f t="shared" si="219"/>
        <v>technology</v>
      </c>
      <c r="R2037" t="str">
        <f t="shared" si="220"/>
        <v>hardware</v>
      </c>
      <c r="S2037" s="9">
        <f t="shared" si="221"/>
        <v>42357.041666666701</v>
      </c>
      <c r="T2037" s="9">
        <f t="shared" si="222"/>
        <v>42311.625081018501</v>
      </c>
      <c r="U2037" s="8">
        <f t="shared" si="223"/>
        <v>45.416585648199543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218"/>
        <v>131.66833333333335</v>
      </c>
      <c r="P2038">
        <f t="shared" si="224"/>
        <v>46.580778301886795</v>
      </c>
      <c r="Q2038" t="str">
        <f t="shared" si="219"/>
        <v>technology</v>
      </c>
      <c r="R2038" t="str">
        <f t="shared" si="220"/>
        <v>hardware</v>
      </c>
      <c r="S2038" s="9">
        <f t="shared" si="221"/>
        <v>41768.8648032407</v>
      </c>
      <c r="T2038" s="9">
        <f t="shared" si="222"/>
        <v>41738.8648032407</v>
      </c>
      <c r="U2038" s="8">
        <f t="shared" si="223"/>
        <v>30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218"/>
        <v>300.47639999999996</v>
      </c>
      <c r="P2039">
        <f t="shared" si="224"/>
        <v>70.041118881118877</v>
      </c>
      <c r="Q2039" t="str">
        <f t="shared" si="219"/>
        <v>technology</v>
      </c>
      <c r="R2039" t="str">
        <f t="shared" si="220"/>
        <v>hardware</v>
      </c>
      <c r="S2039" s="9">
        <f t="shared" si="221"/>
        <v>41638.251770833303</v>
      </c>
      <c r="T2039" s="9">
        <f t="shared" si="222"/>
        <v>41578.210104166697</v>
      </c>
      <c r="U2039" s="8">
        <f t="shared" si="223"/>
        <v>60.041666666606034</v>
      </c>
    </row>
    <row r="2040" spans="1:21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218"/>
        <v>420.51249999999999</v>
      </c>
      <c r="P2040">
        <f t="shared" si="224"/>
        <v>164.90686274509804</v>
      </c>
      <c r="Q2040" t="str">
        <f t="shared" si="219"/>
        <v>technology</v>
      </c>
      <c r="R2040" t="str">
        <f t="shared" si="220"/>
        <v>hardware</v>
      </c>
      <c r="S2040" s="9">
        <f t="shared" si="221"/>
        <v>41456.75</v>
      </c>
      <c r="T2040" s="9">
        <f t="shared" si="222"/>
        <v>41424.271076388803</v>
      </c>
      <c r="U2040" s="8">
        <f t="shared" si="223"/>
        <v>32.478923611197388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218"/>
        <v>136.21680000000001</v>
      </c>
      <c r="P2041">
        <f t="shared" si="224"/>
        <v>449.26385224274406</v>
      </c>
      <c r="Q2041" t="str">
        <f t="shared" si="219"/>
        <v>technology</v>
      </c>
      <c r="R2041" t="str">
        <f t="shared" si="220"/>
        <v>hardware</v>
      </c>
      <c r="S2041" s="9">
        <f t="shared" si="221"/>
        <v>42705.207638888904</v>
      </c>
      <c r="T2041" s="9">
        <f t="shared" si="222"/>
        <v>42675.438946759299</v>
      </c>
      <c r="U2041" s="8">
        <f t="shared" si="223"/>
        <v>29.76869212960446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218"/>
        <v>248.17133333333334</v>
      </c>
      <c r="P2042">
        <f t="shared" si="224"/>
        <v>27.472841328413285</v>
      </c>
      <c r="Q2042" t="str">
        <f t="shared" si="219"/>
        <v>technology</v>
      </c>
      <c r="R2042" t="str">
        <f t="shared" si="220"/>
        <v>hardware</v>
      </c>
      <c r="S2042" s="9">
        <f t="shared" si="221"/>
        <v>41593.968784722201</v>
      </c>
      <c r="T2042" s="9">
        <f t="shared" si="222"/>
        <v>41578.927118055602</v>
      </c>
      <c r="U2042" s="8">
        <f t="shared" si="223"/>
        <v>15.041666666598758</v>
      </c>
    </row>
    <row r="2043" spans="1:21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218"/>
        <v>181.86315789473684</v>
      </c>
      <c r="P2043">
        <f t="shared" si="224"/>
        <v>143.97499999999999</v>
      </c>
      <c r="Q2043" t="str">
        <f t="shared" si="219"/>
        <v>technology</v>
      </c>
      <c r="R2043" t="str">
        <f t="shared" si="220"/>
        <v>hardware</v>
      </c>
      <c r="S2043" s="9">
        <f t="shared" si="221"/>
        <v>42684.567442129599</v>
      </c>
      <c r="T2043" s="9">
        <f t="shared" si="222"/>
        <v>42654.525775463</v>
      </c>
      <c r="U2043" s="8">
        <f t="shared" si="223"/>
        <v>30.041666666598758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218"/>
        <v>123.53</v>
      </c>
      <c r="P2044">
        <f t="shared" si="224"/>
        <v>88.23571428571428</v>
      </c>
      <c r="Q2044" t="str">
        <f t="shared" si="219"/>
        <v>technology</v>
      </c>
      <c r="R2044" t="str">
        <f t="shared" si="220"/>
        <v>hardware</v>
      </c>
      <c r="S2044" s="9">
        <f t="shared" si="221"/>
        <v>42391.708032407398</v>
      </c>
      <c r="T2044" s="9">
        <f t="shared" si="222"/>
        <v>42331.708032407398</v>
      </c>
      <c r="U2044" s="8">
        <f t="shared" si="223"/>
        <v>60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218"/>
        <v>506.20938628158842</v>
      </c>
      <c r="P2045">
        <f t="shared" si="224"/>
        <v>36.326424870466319</v>
      </c>
      <c r="Q2045" t="str">
        <f t="shared" si="219"/>
        <v>technology</v>
      </c>
      <c r="R2045" t="str">
        <f t="shared" si="220"/>
        <v>hardware</v>
      </c>
      <c r="S2045" s="9">
        <f t="shared" si="221"/>
        <v>42715.207638888904</v>
      </c>
      <c r="T2045" s="9">
        <f t="shared" si="222"/>
        <v>42661.176817129599</v>
      </c>
      <c r="U2045" s="8">
        <f t="shared" si="223"/>
        <v>54.030821759304672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218"/>
        <v>108.21333333333334</v>
      </c>
      <c r="P2046">
        <f t="shared" si="224"/>
        <v>90.177777777777777</v>
      </c>
      <c r="Q2046" t="str">
        <f t="shared" si="219"/>
        <v>technology</v>
      </c>
      <c r="R2046" t="str">
        <f t="shared" si="220"/>
        <v>hardware</v>
      </c>
      <c r="S2046" s="9">
        <f t="shared" si="221"/>
        <v>42168.684189814798</v>
      </c>
      <c r="T2046" s="9">
        <f t="shared" si="222"/>
        <v>42138.684189814798</v>
      </c>
      <c r="U2046" s="8">
        <f t="shared" si="223"/>
        <v>30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218"/>
        <v>819.18387755102037</v>
      </c>
      <c r="P2047">
        <f t="shared" si="224"/>
        <v>152.62361216730039</v>
      </c>
      <c r="Q2047" t="str">
        <f t="shared" si="219"/>
        <v>technology</v>
      </c>
      <c r="R2047" t="str">
        <f t="shared" si="220"/>
        <v>hardware</v>
      </c>
      <c r="S2047" s="9">
        <f t="shared" si="221"/>
        <v>41099.088506944398</v>
      </c>
      <c r="T2047" s="9">
        <f t="shared" si="222"/>
        <v>41069.088506944398</v>
      </c>
      <c r="U2047" s="8">
        <f t="shared" si="223"/>
        <v>30</v>
      </c>
    </row>
    <row r="2048" spans="1:21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218"/>
        <v>121.10000000000001</v>
      </c>
      <c r="P2048">
        <f t="shared" si="224"/>
        <v>55.806451612903224</v>
      </c>
      <c r="Q2048" t="str">
        <f t="shared" si="219"/>
        <v>technology</v>
      </c>
      <c r="R2048" t="str">
        <f t="shared" si="220"/>
        <v>hardware</v>
      </c>
      <c r="S2048" s="9">
        <f t="shared" si="221"/>
        <v>41417.171805555598</v>
      </c>
      <c r="T2048" s="9">
        <f t="shared" si="222"/>
        <v>41387.171805555598</v>
      </c>
      <c r="U2048" s="8">
        <f t="shared" si="223"/>
        <v>30</v>
      </c>
    </row>
    <row r="2049" spans="1:21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218"/>
        <v>102.99897959183673</v>
      </c>
      <c r="P2049">
        <f t="shared" si="224"/>
        <v>227.85327313769753</v>
      </c>
      <c r="Q2049" t="str">
        <f t="shared" si="219"/>
        <v>technology</v>
      </c>
      <c r="R2049" t="str">
        <f t="shared" si="220"/>
        <v>hardware</v>
      </c>
      <c r="S2049" s="9">
        <f t="shared" si="221"/>
        <v>42111</v>
      </c>
      <c r="T2049" s="9">
        <f t="shared" si="222"/>
        <v>42081.903587962901</v>
      </c>
      <c r="U2049" s="8">
        <f t="shared" si="223"/>
        <v>29.096412037099071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218"/>
        <v>148.33229411764705</v>
      </c>
      <c r="P2050">
        <f t="shared" si="224"/>
        <v>91.82989803350327</v>
      </c>
      <c r="Q2050" t="str">
        <f t="shared" si="219"/>
        <v>technology</v>
      </c>
      <c r="R2050" t="str">
        <f t="shared" si="220"/>
        <v>hardware</v>
      </c>
      <c r="S2050" s="9">
        <f t="shared" si="221"/>
        <v>41417.651516203703</v>
      </c>
      <c r="T2050" s="9">
        <f t="shared" si="222"/>
        <v>41387.651516203703</v>
      </c>
      <c r="U2050" s="8">
        <f t="shared" si="223"/>
        <v>30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225">E2051/D2051*100</f>
        <v>120.19070000000001</v>
      </c>
      <c r="P2051">
        <f t="shared" si="224"/>
        <v>80.991037735849048</v>
      </c>
      <c r="Q2051" t="str">
        <f t="shared" ref="Q2051:Q2114" si="226">LEFT(N2051,_xlfn.NUMBERVALUE(FIND("/",N2051)-1))</f>
        <v>technology</v>
      </c>
      <c r="R2051" t="str">
        <f t="shared" ref="R2051:R2114" si="227">RIGHT(N2051,LEN(N2051)-LEN(Q2051)-1)</f>
        <v>hardware</v>
      </c>
      <c r="S2051" s="9">
        <f t="shared" ref="S2051:S2114" si="228">_xlfn.NUMBERVALUE((((I2051/60)/60)/24)+DATE(1970,1,1))</f>
        <v>41610.957638888904</v>
      </c>
      <c r="T2051" s="9">
        <f t="shared" ref="T2051:T2114" si="229">_xlfn.NUMBERVALUE((((J2051/60)/60)/24)+DATE(1970,1,1))</f>
        <v>41575.527349536998</v>
      </c>
      <c r="U2051" s="8">
        <f t="shared" ref="U2051:U2114" si="230">S2051-T2051</f>
        <v>35.43028935190523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225"/>
        <v>473.27000000000004</v>
      </c>
      <c r="P2052">
        <f t="shared" si="224"/>
        <v>278.39411764705881</v>
      </c>
      <c r="Q2052" t="str">
        <f t="shared" si="226"/>
        <v>technology</v>
      </c>
      <c r="R2052" t="str">
        <f t="shared" si="227"/>
        <v>hardware</v>
      </c>
      <c r="S2052" s="9">
        <f t="shared" si="228"/>
        <v>42155.071504629603</v>
      </c>
      <c r="T2052" s="9">
        <f t="shared" si="229"/>
        <v>42115.071504629603</v>
      </c>
      <c r="U2052" s="8">
        <f t="shared" si="230"/>
        <v>40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225"/>
        <v>130.36250000000001</v>
      </c>
      <c r="P2053">
        <f t="shared" si="224"/>
        <v>43.095041322314053</v>
      </c>
      <c r="Q2053" t="str">
        <f t="shared" si="226"/>
        <v>technology</v>
      </c>
      <c r="R2053" t="str">
        <f t="shared" si="227"/>
        <v>hardware</v>
      </c>
      <c r="S2053" s="9">
        <f t="shared" si="228"/>
        <v>41634.022418981498</v>
      </c>
      <c r="T2053" s="9">
        <f t="shared" si="229"/>
        <v>41604.022418981498</v>
      </c>
      <c r="U2053" s="8">
        <f t="shared" si="230"/>
        <v>30</v>
      </c>
    </row>
    <row r="2054" spans="1:21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225"/>
        <v>353.048</v>
      </c>
      <c r="P2054">
        <f t="shared" si="224"/>
        <v>326.29205175600737</v>
      </c>
      <c r="Q2054" t="str">
        <f t="shared" si="226"/>
        <v>technology</v>
      </c>
      <c r="R2054" t="str">
        <f t="shared" si="227"/>
        <v>hardware</v>
      </c>
      <c r="S2054" s="9">
        <f t="shared" si="228"/>
        <v>42420.083946759303</v>
      </c>
      <c r="T2054" s="9">
        <f t="shared" si="229"/>
        <v>42375.083946759303</v>
      </c>
      <c r="U2054" s="8">
        <f t="shared" si="230"/>
        <v>45</v>
      </c>
    </row>
    <row r="2055" spans="1:21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225"/>
        <v>101.02</v>
      </c>
      <c r="P2055">
        <f t="shared" si="224"/>
        <v>41.743801652892564</v>
      </c>
      <c r="Q2055" t="str">
        <f t="shared" si="226"/>
        <v>technology</v>
      </c>
      <c r="R2055" t="str">
        <f t="shared" si="227"/>
        <v>hardware</v>
      </c>
      <c r="S2055" s="9">
        <f t="shared" si="228"/>
        <v>42333.659155092602</v>
      </c>
      <c r="T2055" s="9">
        <f t="shared" si="229"/>
        <v>42303.617488425902</v>
      </c>
      <c r="U2055" s="8">
        <f t="shared" si="230"/>
        <v>30.041666666700621</v>
      </c>
    </row>
    <row r="2056" spans="1:21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225"/>
        <v>113.59142857142857</v>
      </c>
      <c r="P2056">
        <f t="shared" si="224"/>
        <v>64.020933977455712</v>
      </c>
      <c r="Q2056" t="str">
        <f t="shared" si="226"/>
        <v>technology</v>
      </c>
      <c r="R2056" t="str">
        <f t="shared" si="227"/>
        <v>hardware</v>
      </c>
      <c r="S2056" s="9">
        <f t="shared" si="228"/>
        <v>41761.520949074104</v>
      </c>
      <c r="T2056" s="9">
        <f t="shared" si="229"/>
        <v>41731.520949074104</v>
      </c>
      <c r="U2056" s="8">
        <f t="shared" si="230"/>
        <v>30</v>
      </c>
    </row>
    <row r="2057" spans="1:21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225"/>
        <v>167.41666666666666</v>
      </c>
      <c r="P2057">
        <f t="shared" si="224"/>
        <v>99.455445544554451</v>
      </c>
      <c r="Q2057" t="str">
        <f t="shared" si="226"/>
        <v>technology</v>
      </c>
      <c r="R2057" t="str">
        <f t="shared" si="227"/>
        <v>hardware</v>
      </c>
      <c r="S2057" s="9">
        <f t="shared" si="228"/>
        <v>41976.166666666701</v>
      </c>
      <c r="T2057" s="9">
        <f t="shared" si="229"/>
        <v>41946.674108796302</v>
      </c>
      <c r="U2057" s="8">
        <f t="shared" si="230"/>
        <v>29.492557870398741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225"/>
        <v>153.452</v>
      </c>
      <c r="P2058">
        <f t="shared" si="224"/>
        <v>138.49458483754512</v>
      </c>
      <c r="Q2058" t="str">
        <f t="shared" si="226"/>
        <v>technology</v>
      </c>
      <c r="R2058" t="str">
        <f t="shared" si="227"/>
        <v>hardware</v>
      </c>
      <c r="S2058" s="9">
        <f t="shared" si="228"/>
        <v>41381.7609027777</v>
      </c>
      <c r="T2058" s="9">
        <f t="shared" si="229"/>
        <v>41351.7609027777</v>
      </c>
      <c r="U2058" s="8">
        <f t="shared" si="230"/>
        <v>30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225"/>
        <v>202.23220000000001</v>
      </c>
      <c r="P2059">
        <f t="shared" si="224"/>
        <v>45.547792792792798</v>
      </c>
      <c r="Q2059" t="str">
        <f t="shared" si="226"/>
        <v>technology</v>
      </c>
      <c r="R2059" t="str">
        <f t="shared" si="227"/>
        <v>hardware</v>
      </c>
      <c r="S2059" s="9">
        <f t="shared" si="228"/>
        <v>42426.494583333297</v>
      </c>
      <c r="T2059" s="9">
        <f t="shared" si="229"/>
        <v>42396.494583333297</v>
      </c>
      <c r="U2059" s="8">
        <f t="shared" si="230"/>
        <v>30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225"/>
        <v>168.28125</v>
      </c>
      <c r="P2060">
        <f t="shared" si="224"/>
        <v>10.507317073170732</v>
      </c>
      <c r="Q2060" t="str">
        <f t="shared" si="226"/>
        <v>technology</v>
      </c>
      <c r="R2060" t="str">
        <f t="shared" si="227"/>
        <v>hardware</v>
      </c>
      <c r="S2060" s="9">
        <f t="shared" si="228"/>
        <v>42065.833333333299</v>
      </c>
      <c r="T2060" s="9">
        <f t="shared" si="229"/>
        <v>42026.370717592603</v>
      </c>
      <c r="U2060" s="8">
        <f t="shared" si="230"/>
        <v>39.462615740696492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225"/>
        <v>143.45666666666668</v>
      </c>
      <c r="P2061">
        <f t="shared" si="224"/>
        <v>114.76533333333333</v>
      </c>
      <c r="Q2061" t="str">
        <f t="shared" si="226"/>
        <v>technology</v>
      </c>
      <c r="R2061" t="str">
        <f t="shared" si="227"/>
        <v>hardware</v>
      </c>
      <c r="S2061" s="9">
        <f t="shared" si="228"/>
        <v>42400.915972222203</v>
      </c>
      <c r="T2061" s="9">
        <f t="shared" si="229"/>
        <v>42361.602476851898</v>
      </c>
      <c r="U2061" s="8">
        <f t="shared" si="230"/>
        <v>39.313495370304736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225"/>
        <v>196.4</v>
      </c>
      <c r="P2062">
        <f t="shared" si="224"/>
        <v>35.997067448680355</v>
      </c>
      <c r="Q2062" t="str">
        <f t="shared" si="226"/>
        <v>technology</v>
      </c>
      <c r="R2062" t="str">
        <f t="shared" si="227"/>
        <v>hardware</v>
      </c>
      <c r="S2062" s="9">
        <f t="shared" si="228"/>
        <v>41843.642939814803</v>
      </c>
      <c r="T2062" s="9">
        <f t="shared" si="229"/>
        <v>41783.642939814803</v>
      </c>
      <c r="U2062" s="8">
        <f t="shared" si="230"/>
        <v>60</v>
      </c>
    </row>
    <row r="2063" spans="1:21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225"/>
        <v>107.91999999999999</v>
      </c>
      <c r="P2063">
        <f t="shared" si="224"/>
        <v>154.17142857142858</v>
      </c>
      <c r="Q2063" t="str">
        <f t="shared" si="226"/>
        <v>technology</v>
      </c>
      <c r="R2063" t="str">
        <f t="shared" si="227"/>
        <v>hardware</v>
      </c>
      <c r="S2063" s="9">
        <f t="shared" si="228"/>
        <v>42735.764513888898</v>
      </c>
      <c r="T2063" s="9">
        <f t="shared" si="229"/>
        <v>42705.764513888898</v>
      </c>
      <c r="U2063" s="8">
        <f t="shared" si="230"/>
        <v>30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225"/>
        <v>114.97699999999999</v>
      </c>
      <c r="P2064">
        <f t="shared" si="224"/>
        <v>566.38916256157631</v>
      </c>
      <c r="Q2064" t="str">
        <f t="shared" si="226"/>
        <v>technology</v>
      </c>
      <c r="R2064" t="str">
        <f t="shared" si="227"/>
        <v>hardware</v>
      </c>
      <c r="S2064" s="9">
        <f t="shared" si="228"/>
        <v>42453.341412037</v>
      </c>
      <c r="T2064" s="9">
        <f t="shared" si="229"/>
        <v>42423.3830787037</v>
      </c>
      <c r="U2064" s="8">
        <f t="shared" si="230"/>
        <v>29.958333333299379</v>
      </c>
    </row>
    <row r="2065" spans="1:21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225"/>
        <v>148.04999999999998</v>
      </c>
      <c r="P2065">
        <f t="shared" si="224"/>
        <v>120.85714285714286</v>
      </c>
      <c r="Q2065" t="str">
        <f t="shared" si="226"/>
        <v>technology</v>
      </c>
      <c r="R2065" t="str">
        <f t="shared" si="227"/>
        <v>hardware</v>
      </c>
      <c r="S2065" s="9">
        <f t="shared" si="228"/>
        <v>42505.732650462996</v>
      </c>
      <c r="T2065" s="9">
        <f t="shared" si="229"/>
        <v>42472.732650462996</v>
      </c>
      <c r="U2065" s="8">
        <f t="shared" si="230"/>
        <v>33</v>
      </c>
    </row>
    <row r="2066" spans="1:21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225"/>
        <v>191.16676082790633</v>
      </c>
      <c r="P2066">
        <f t="shared" si="224"/>
        <v>86.163845492085343</v>
      </c>
      <c r="Q2066" t="str">
        <f t="shared" si="226"/>
        <v>technology</v>
      </c>
      <c r="R2066" t="str">
        <f t="shared" si="227"/>
        <v>hardware</v>
      </c>
      <c r="S2066" s="9">
        <f t="shared" si="228"/>
        <v>41425.5</v>
      </c>
      <c r="T2066" s="9">
        <f t="shared" si="229"/>
        <v>41389.364849537</v>
      </c>
      <c r="U2066" s="8">
        <f t="shared" si="230"/>
        <v>36.135150463000173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225"/>
        <v>199.215125</v>
      </c>
      <c r="P2067">
        <f t="shared" si="224"/>
        <v>51.212114395886893</v>
      </c>
      <c r="Q2067" t="str">
        <f t="shared" si="226"/>
        <v>technology</v>
      </c>
      <c r="R2067" t="str">
        <f t="shared" si="227"/>
        <v>hardware</v>
      </c>
      <c r="S2067" s="9">
        <f t="shared" si="228"/>
        <v>41633.333668981497</v>
      </c>
      <c r="T2067" s="9">
        <f t="shared" si="229"/>
        <v>41603.333668981497</v>
      </c>
      <c r="U2067" s="8">
        <f t="shared" si="230"/>
        <v>30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225"/>
        <v>218.6</v>
      </c>
      <c r="P2068">
        <f t="shared" si="224"/>
        <v>67.261538461538464</v>
      </c>
      <c r="Q2068" t="str">
        <f t="shared" si="226"/>
        <v>technology</v>
      </c>
      <c r="R2068" t="str">
        <f t="shared" si="227"/>
        <v>hardware</v>
      </c>
      <c r="S2068" s="9">
        <f t="shared" si="228"/>
        <v>41874.771793981497</v>
      </c>
      <c r="T2068" s="9">
        <f t="shared" si="229"/>
        <v>41844.771793981497</v>
      </c>
      <c r="U2068" s="8">
        <f t="shared" si="230"/>
        <v>30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225"/>
        <v>126.86868686868686</v>
      </c>
      <c r="P2069">
        <f t="shared" si="224"/>
        <v>62.8</v>
      </c>
      <c r="Q2069" t="str">
        <f t="shared" si="226"/>
        <v>technology</v>
      </c>
      <c r="R2069" t="str">
        <f t="shared" si="227"/>
        <v>hardware</v>
      </c>
      <c r="S2069" s="9">
        <f t="shared" si="228"/>
        <v>42148.853888888902</v>
      </c>
      <c r="T2069" s="9">
        <f t="shared" si="229"/>
        <v>42115.853888888902</v>
      </c>
      <c r="U2069" s="8">
        <f t="shared" si="230"/>
        <v>33</v>
      </c>
    </row>
    <row r="2070" spans="1:21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225"/>
        <v>105.22388000000001</v>
      </c>
      <c r="P2070">
        <f t="shared" si="224"/>
        <v>346.13118421052633</v>
      </c>
      <c r="Q2070" t="str">
        <f t="shared" si="226"/>
        <v>technology</v>
      </c>
      <c r="R2070" t="str">
        <f t="shared" si="227"/>
        <v>hardware</v>
      </c>
      <c r="S2070" s="9">
        <f t="shared" si="228"/>
        <v>42663.841608796298</v>
      </c>
      <c r="T2070" s="9">
        <f t="shared" si="229"/>
        <v>42633.841608796298</v>
      </c>
      <c r="U2070" s="8">
        <f t="shared" si="230"/>
        <v>30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225"/>
        <v>128.40666000000002</v>
      </c>
      <c r="P2071">
        <f t="shared" si="224"/>
        <v>244.11912547528519</v>
      </c>
      <c r="Q2071" t="str">
        <f t="shared" si="226"/>
        <v>technology</v>
      </c>
      <c r="R2071" t="str">
        <f t="shared" si="227"/>
        <v>hardware</v>
      </c>
      <c r="S2071" s="9">
        <f t="shared" si="228"/>
        <v>42371.972118055601</v>
      </c>
      <c r="T2071" s="9">
        <f t="shared" si="229"/>
        <v>42340.972118055601</v>
      </c>
      <c r="U2071" s="8">
        <f t="shared" si="230"/>
        <v>31</v>
      </c>
    </row>
    <row r="2072" spans="1:21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225"/>
        <v>317.3272</v>
      </c>
      <c r="P2072">
        <f t="shared" si="224"/>
        <v>259.25424836601309</v>
      </c>
      <c r="Q2072" t="str">
        <f t="shared" si="226"/>
        <v>technology</v>
      </c>
      <c r="R2072" t="str">
        <f t="shared" si="227"/>
        <v>hardware</v>
      </c>
      <c r="S2072" s="9">
        <f t="shared" si="228"/>
        <v>42549.6565162037</v>
      </c>
      <c r="T2072" s="9">
        <f t="shared" si="229"/>
        <v>42519.6565162037</v>
      </c>
      <c r="U2072" s="8">
        <f t="shared" si="230"/>
        <v>30</v>
      </c>
    </row>
    <row r="2073" spans="1:21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225"/>
        <v>280.73</v>
      </c>
      <c r="P2073">
        <f t="shared" si="224"/>
        <v>201.96402877697841</v>
      </c>
      <c r="Q2073" t="str">
        <f t="shared" si="226"/>
        <v>technology</v>
      </c>
      <c r="R2073" t="str">
        <f t="shared" si="227"/>
        <v>hardware</v>
      </c>
      <c r="S2073" s="9">
        <f t="shared" si="228"/>
        <v>42645.278749999998</v>
      </c>
      <c r="T2073" s="9">
        <f t="shared" si="229"/>
        <v>42600.278749999998</v>
      </c>
      <c r="U2073" s="8">
        <f t="shared" si="230"/>
        <v>45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225"/>
        <v>110.73146853146854</v>
      </c>
      <c r="P2074">
        <f t="shared" si="224"/>
        <v>226.20857142857142</v>
      </c>
      <c r="Q2074" t="str">
        <f t="shared" si="226"/>
        <v>technology</v>
      </c>
      <c r="R2074" t="str">
        <f t="shared" si="227"/>
        <v>hardware</v>
      </c>
      <c r="S2074" s="9">
        <f t="shared" si="228"/>
        <v>42497.581388888902</v>
      </c>
      <c r="T2074" s="9">
        <f t="shared" si="229"/>
        <v>42467.581388888902</v>
      </c>
      <c r="U2074" s="8">
        <f t="shared" si="230"/>
        <v>30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225"/>
        <v>152.60429999999999</v>
      </c>
      <c r="P2075">
        <f t="shared" si="224"/>
        <v>324.69</v>
      </c>
      <c r="Q2075" t="str">
        <f t="shared" si="226"/>
        <v>technology</v>
      </c>
      <c r="R2075" t="str">
        <f t="shared" si="227"/>
        <v>hardware</v>
      </c>
      <c r="S2075" s="9">
        <f t="shared" si="228"/>
        <v>42132.668032407397</v>
      </c>
      <c r="T2075" s="9">
        <f t="shared" si="229"/>
        <v>42087.668032407397</v>
      </c>
      <c r="U2075" s="8">
        <f t="shared" si="230"/>
        <v>45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225"/>
        <v>102.49999999999999</v>
      </c>
      <c r="P2076">
        <f t="shared" si="224"/>
        <v>205</v>
      </c>
      <c r="Q2076" t="str">
        <f t="shared" si="226"/>
        <v>technology</v>
      </c>
      <c r="R2076" t="str">
        <f t="shared" si="227"/>
        <v>hardware</v>
      </c>
      <c r="S2076" s="9">
        <f t="shared" si="228"/>
        <v>42496.826180555603</v>
      </c>
      <c r="T2076" s="9">
        <f t="shared" si="229"/>
        <v>42466.826180555603</v>
      </c>
      <c r="U2076" s="8">
        <f t="shared" si="230"/>
        <v>30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225"/>
        <v>1678.3738373837384</v>
      </c>
      <c r="P2077">
        <f t="shared" si="224"/>
        <v>20.465926829268295</v>
      </c>
      <c r="Q2077" t="str">
        <f t="shared" si="226"/>
        <v>technology</v>
      </c>
      <c r="R2077" t="str">
        <f t="shared" si="227"/>
        <v>hardware</v>
      </c>
      <c r="S2077" s="9">
        <f t="shared" si="228"/>
        <v>41480.6815740741</v>
      </c>
      <c r="T2077" s="9">
        <f t="shared" si="229"/>
        <v>41450.6815740741</v>
      </c>
      <c r="U2077" s="8">
        <f t="shared" si="230"/>
        <v>30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225"/>
        <v>543.349156424581</v>
      </c>
      <c r="P2078">
        <f t="shared" si="224"/>
        <v>116.35303146309367</v>
      </c>
      <c r="Q2078" t="str">
        <f t="shared" si="226"/>
        <v>technology</v>
      </c>
      <c r="R2078" t="str">
        <f t="shared" si="227"/>
        <v>hardware</v>
      </c>
      <c r="S2078" s="9">
        <f t="shared" si="228"/>
        <v>41843.880659722199</v>
      </c>
      <c r="T2078" s="9">
        <f t="shared" si="229"/>
        <v>41803.880659722199</v>
      </c>
      <c r="U2078" s="8">
        <f t="shared" si="230"/>
        <v>40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225"/>
        <v>115.50800000000001</v>
      </c>
      <c r="P2079">
        <f t="shared" si="224"/>
        <v>307.20212765957444</v>
      </c>
      <c r="Q2079" t="str">
        <f t="shared" si="226"/>
        <v>technology</v>
      </c>
      <c r="R2079" t="str">
        <f t="shared" si="227"/>
        <v>hardware</v>
      </c>
      <c r="S2079" s="9">
        <f t="shared" si="228"/>
        <v>42160.875</v>
      </c>
      <c r="T2079" s="9">
        <f t="shared" si="229"/>
        <v>42103.042546296303</v>
      </c>
      <c r="U2079" s="8">
        <f t="shared" si="230"/>
        <v>57.832453703696956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225"/>
        <v>131.20499999999998</v>
      </c>
      <c r="P2080">
        <f t="shared" si="224"/>
        <v>546.6875</v>
      </c>
      <c r="Q2080" t="str">
        <f t="shared" si="226"/>
        <v>technology</v>
      </c>
      <c r="R2080" t="str">
        <f t="shared" si="227"/>
        <v>hardware</v>
      </c>
      <c r="S2080" s="9">
        <f t="shared" si="228"/>
        <v>42722.771493055603</v>
      </c>
      <c r="T2080" s="9">
        <f t="shared" si="229"/>
        <v>42692.771493055603</v>
      </c>
      <c r="U2080" s="8">
        <f t="shared" si="230"/>
        <v>30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225"/>
        <v>288.17</v>
      </c>
      <c r="P2081">
        <f t="shared" si="224"/>
        <v>47.474464579901152</v>
      </c>
      <c r="Q2081" t="str">
        <f t="shared" si="226"/>
        <v>technology</v>
      </c>
      <c r="R2081" t="str">
        <f t="shared" si="227"/>
        <v>hardware</v>
      </c>
      <c r="S2081" s="9">
        <f t="shared" si="228"/>
        <v>42180.791666666701</v>
      </c>
      <c r="T2081" s="9">
        <f t="shared" si="229"/>
        <v>42150.710567129601</v>
      </c>
      <c r="U2081" s="8">
        <f t="shared" si="230"/>
        <v>30.081099537099362</v>
      </c>
    </row>
    <row r="2082" spans="1:21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225"/>
        <v>507.8</v>
      </c>
      <c r="P2082">
        <f t="shared" ref="P2082:P2145" si="231">IF(L2082=0, 0,E2082/L2082)</f>
        <v>101.56</v>
      </c>
      <c r="Q2082" t="str">
        <f t="shared" si="226"/>
        <v>technology</v>
      </c>
      <c r="R2082" t="str">
        <f t="shared" si="227"/>
        <v>hardware</v>
      </c>
      <c r="S2082" s="9">
        <f t="shared" si="228"/>
        <v>42319.998842592599</v>
      </c>
      <c r="T2082" s="9">
        <f t="shared" si="229"/>
        <v>42289.957175925898</v>
      </c>
      <c r="U2082" s="8">
        <f t="shared" si="230"/>
        <v>30.041666666700621</v>
      </c>
    </row>
    <row r="2083" spans="1:21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225"/>
        <v>114.57142857142857</v>
      </c>
      <c r="P2083">
        <f t="shared" si="231"/>
        <v>72.909090909090907</v>
      </c>
      <c r="Q2083" t="str">
        <f t="shared" si="226"/>
        <v>music</v>
      </c>
      <c r="R2083" t="str">
        <f t="shared" si="227"/>
        <v>indie rock</v>
      </c>
      <c r="S2083" s="9">
        <f t="shared" si="228"/>
        <v>41045.207638888904</v>
      </c>
      <c r="T2083" s="9">
        <f t="shared" si="229"/>
        <v>41004.156886574099</v>
      </c>
      <c r="U2083" s="8">
        <f t="shared" si="230"/>
        <v>41.050752314804413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225"/>
        <v>110.73333333333333</v>
      </c>
      <c r="P2084">
        <f t="shared" si="231"/>
        <v>43.710526315789473</v>
      </c>
      <c r="Q2084" t="str">
        <f t="shared" si="226"/>
        <v>music</v>
      </c>
      <c r="R2084" t="str">
        <f t="shared" si="227"/>
        <v>indie rock</v>
      </c>
      <c r="S2084" s="9">
        <f t="shared" si="228"/>
        <v>40871.1619907407</v>
      </c>
      <c r="T2084" s="9">
        <f t="shared" si="229"/>
        <v>40811.120324074102</v>
      </c>
      <c r="U2084" s="8">
        <f t="shared" si="230"/>
        <v>60.041666666598758</v>
      </c>
    </row>
    <row r="2085" spans="1:21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225"/>
        <v>113.33333333333333</v>
      </c>
      <c r="P2085">
        <f t="shared" si="231"/>
        <v>34</v>
      </c>
      <c r="Q2085" t="str">
        <f t="shared" si="226"/>
        <v>music</v>
      </c>
      <c r="R2085" t="str">
        <f t="shared" si="227"/>
        <v>indie rock</v>
      </c>
      <c r="S2085" s="9">
        <f t="shared" si="228"/>
        <v>41064.722164351799</v>
      </c>
      <c r="T2085" s="9">
        <f t="shared" si="229"/>
        <v>41034.722164351799</v>
      </c>
      <c r="U2085" s="8">
        <f t="shared" si="230"/>
        <v>30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225"/>
        <v>108.33333333333333</v>
      </c>
      <c r="P2086">
        <f t="shared" si="231"/>
        <v>70.652173913043484</v>
      </c>
      <c r="Q2086" t="str">
        <f t="shared" si="226"/>
        <v>music</v>
      </c>
      <c r="R2086" t="str">
        <f t="shared" si="227"/>
        <v>indie rock</v>
      </c>
      <c r="S2086" s="9">
        <f t="shared" si="228"/>
        <v>41763.290972222203</v>
      </c>
      <c r="T2086" s="9">
        <f t="shared" si="229"/>
        <v>41731.833124999997</v>
      </c>
      <c r="U2086" s="8">
        <f t="shared" si="230"/>
        <v>31.457847222205601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225"/>
        <v>123.53333333333335</v>
      </c>
      <c r="P2087">
        <f t="shared" si="231"/>
        <v>89.301204819277103</v>
      </c>
      <c r="Q2087" t="str">
        <f t="shared" si="226"/>
        <v>music</v>
      </c>
      <c r="R2087" t="str">
        <f t="shared" si="227"/>
        <v>indie rock</v>
      </c>
      <c r="S2087" s="9">
        <f t="shared" si="228"/>
        <v>41105.835497685199</v>
      </c>
      <c r="T2087" s="9">
        <f t="shared" si="229"/>
        <v>41075.835497685199</v>
      </c>
      <c r="U2087" s="8">
        <f t="shared" si="230"/>
        <v>30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225"/>
        <v>100.69999999999999</v>
      </c>
      <c r="P2088">
        <f t="shared" si="231"/>
        <v>115.08571428571429</v>
      </c>
      <c r="Q2088" t="str">
        <f t="shared" si="226"/>
        <v>music</v>
      </c>
      <c r="R2088" t="str">
        <f t="shared" si="227"/>
        <v>indie rock</v>
      </c>
      <c r="S2088" s="9">
        <f t="shared" si="228"/>
        <v>40891.207638888904</v>
      </c>
      <c r="T2088" s="9">
        <f t="shared" si="229"/>
        <v>40860.670509259297</v>
      </c>
      <c r="U2088" s="8">
        <f t="shared" si="230"/>
        <v>30.53712962960708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225"/>
        <v>103.53333333333335</v>
      </c>
      <c r="P2089">
        <f t="shared" si="231"/>
        <v>62.12</v>
      </c>
      <c r="Q2089" t="str">
        <f t="shared" si="226"/>
        <v>music</v>
      </c>
      <c r="R2089" t="str">
        <f t="shared" si="227"/>
        <v>indie rock</v>
      </c>
      <c r="S2089" s="9">
        <f t="shared" si="228"/>
        <v>40794.204375000001</v>
      </c>
      <c r="T2089" s="9">
        <f t="shared" si="229"/>
        <v>40764.204375000001</v>
      </c>
      <c r="U2089" s="8">
        <f t="shared" si="230"/>
        <v>30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225"/>
        <v>115.51066666666668</v>
      </c>
      <c r="P2090">
        <f t="shared" si="231"/>
        <v>46.204266666666669</v>
      </c>
      <c r="Q2090" t="str">
        <f t="shared" si="226"/>
        <v>music</v>
      </c>
      <c r="R2090" t="str">
        <f t="shared" si="227"/>
        <v>indie rock</v>
      </c>
      <c r="S2090" s="9">
        <f t="shared" si="228"/>
        <v>40432.165972222203</v>
      </c>
      <c r="T2090" s="9">
        <f t="shared" si="229"/>
        <v>40395.714722222197</v>
      </c>
      <c r="U2090" s="8">
        <f t="shared" si="230"/>
        <v>36.45125000000553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225"/>
        <v>120.4004</v>
      </c>
      <c r="P2091">
        <f t="shared" si="231"/>
        <v>48.54854838709678</v>
      </c>
      <c r="Q2091" t="str">
        <f t="shared" si="226"/>
        <v>music</v>
      </c>
      <c r="R2091" t="str">
        <f t="shared" si="227"/>
        <v>indie rock</v>
      </c>
      <c r="S2091" s="9">
        <f t="shared" si="228"/>
        <v>41488.076319444401</v>
      </c>
      <c r="T2091" s="9">
        <f t="shared" si="229"/>
        <v>41453.076319444401</v>
      </c>
      <c r="U2091" s="8">
        <f t="shared" si="230"/>
        <v>35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225"/>
        <v>115.040375</v>
      </c>
      <c r="P2092">
        <f t="shared" si="231"/>
        <v>57.520187499999999</v>
      </c>
      <c r="Q2092" t="str">
        <f t="shared" si="226"/>
        <v>music</v>
      </c>
      <c r="R2092" t="str">
        <f t="shared" si="227"/>
        <v>indie rock</v>
      </c>
      <c r="S2092" s="9">
        <f t="shared" si="228"/>
        <v>41329.381423611099</v>
      </c>
      <c r="T2092" s="9">
        <f t="shared" si="229"/>
        <v>41299.381423611099</v>
      </c>
      <c r="U2092" s="8">
        <f t="shared" si="230"/>
        <v>30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225"/>
        <v>120.46777777777777</v>
      </c>
      <c r="P2093">
        <f t="shared" si="231"/>
        <v>88.147154471544724</v>
      </c>
      <c r="Q2093" t="str">
        <f t="shared" si="226"/>
        <v>music</v>
      </c>
      <c r="R2093" t="str">
        <f t="shared" si="227"/>
        <v>indie rock</v>
      </c>
      <c r="S2093" s="9">
        <f t="shared" si="228"/>
        <v>40603.833333333299</v>
      </c>
      <c r="T2093" s="9">
        <f t="shared" si="229"/>
        <v>40555.322662036997</v>
      </c>
      <c r="U2093" s="8">
        <f t="shared" si="230"/>
        <v>48.510671296302462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225"/>
        <v>101.28333333333333</v>
      </c>
      <c r="P2094">
        <f t="shared" si="231"/>
        <v>110.49090909090908</v>
      </c>
      <c r="Q2094" t="str">
        <f t="shared" si="226"/>
        <v>music</v>
      </c>
      <c r="R2094" t="str">
        <f t="shared" si="227"/>
        <v>indie rock</v>
      </c>
      <c r="S2094" s="9">
        <f t="shared" si="228"/>
        <v>40823.707546296202</v>
      </c>
      <c r="T2094" s="9">
        <f t="shared" si="229"/>
        <v>40763.707546296202</v>
      </c>
      <c r="U2094" s="8">
        <f t="shared" si="230"/>
        <v>60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225"/>
        <v>102.46666666666667</v>
      </c>
      <c r="P2095">
        <f t="shared" si="231"/>
        <v>66.826086956521735</v>
      </c>
      <c r="Q2095" t="str">
        <f t="shared" si="226"/>
        <v>music</v>
      </c>
      <c r="R2095" t="str">
        <f t="shared" si="227"/>
        <v>indie rock</v>
      </c>
      <c r="S2095" s="9">
        <f t="shared" si="228"/>
        <v>41265.896203703698</v>
      </c>
      <c r="T2095" s="9">
        <f t="shared" si="229"/>
        <v>41205.854537036997</v>
      </c>
      <c r="U2095" s="8">
        <f t="shared" si="230"/>
        <v>60.041666666700621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225"/>
        <v>120.54285714285714</v>
      </c>
      <c r="P2096">
        <f t="shared" si="231"/>
        <v>58.597222222222221</v>
      </c>
      <c r="Q2096" t="str">
        <f t="shared" si="226"/>
        <v>music</v>
      </c>
      <c r="R2096" t="str">
        <f t="shared" si="227"/>
        <v>indie rock</v>
      </c>
      <c r="S2096" s="9">
        <f t="shared" si="228"/>
        <v>40973.125</v>
      </c>
      <c r="T2096" s="9">
        <f t="shared" si="229"/>
        <v>40939.020023148201</v>
      </c>
      <c r="U2096" s="8">
        <f t="shared" si="230"/>
        <v>34.10497685179871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225"/>
        <v>100</v>
      </c>
      <c r="P2097">
        <f t="shared" si="231"/>
        <v>113.63636363636364</v>
      </c>
      <c r="Q2097" t="str">
        <f t="shared" si="226"/>
        <v>music</v>
      </c>
      <c r="R2097" t="str">
        <f t="shared" si="227"/>
        <v>indie rock</v>
      </c>
      <c r="S2097" s="9">
        <f t="shared" si="228"/>
        <v>40818.733483796299</v>
      </c>
      <c r="T2097" s="9">
        <f t="shared" si="229"/>
        <v>40758.733483796299</v>
      </c>
      <c r="U2097" s="8">
        <f t="shared" si="230"/>
        <v>60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225"/>
        <v>101.66666666666666</v>
      </c>
      <c r="P2098">
        <f t="shared" si="231"/>
        <v>43.571428571428569</v>
      </c>
      <c r="Q2098" t="str">
        <f t="shared" si="226"/>
        <v>music</v>
      </c>
      <c r="R2098" t="str">
        <f t="shared" si="227"/>
        <v>indie rock</v>
      </c>
      <c r="S2098" s="9">
        <f t="shared" si="228"/>
        <v>41208.165972222203</v>
      </c>
      <c r="T2098" s="9">
        <f t="shared" si="229"/>
        <v>41192.758506944403</v>
      </c>
      <c r="U2098" s="8">
        <f t="shared" si="230"/>
        <v>15.407465277799929</v>
      </c>
    </row>
    <row r="2099" spans="1:21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225"/>
        <v>100</v>
      </c>
      <c r="P2099">
        <f t="shared" si="231"/>
        <v>78.94736842105263</v>
      </c>
      <c r="Q2099" t="str">
        <f t="shared" si="226"/>
        <v>music</v>
      </c>
      <c r="R2099" t="str">
        <f t="shared" si="227"/>
        <v>indie rock</v>
      </c>
      <c r="S2099" s="9">
        <f t="shared" si="228"/>
        <v>40878.626562500001</v>
      </c>
      <c r="T2099" s="9">
        <f t="shared" si="229"/>
        <v>40818.584895833301</v>
      </c>
      <c r="U2099" s="8">
        <f t="shared" si="230"/>
        <v>60.041666666700621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225"/>
        <v>100.33333333333334</v>
      </c>
      <c r="P2100">
        <f t="shared" si="231"/>
        <v>188.125</v>
      </c>
      <c r="Q2100" t="str">
        <f t="shared" si="226"/>
        <v>music</v>
      </c>
      <c r="R2100" t="str">
        <f t="shared" si="227"/>
        <v>indie rock</v>
      </c>
      <c r="S2100" s="9">
        <f t="shared" si="228"/>
        <v>40976.113831018498</v>
      </c>
      <c r="T2100" s="9">
        <f t="shared" si="229"/>
        <v>40946.113831018498</v>
      </c>
      <c r="U2100" s="8">
        <f t="shared" si="230"/>
        <v>30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225"/>
        <v>132.36666666666667</v>
      </c>
      <c r="P2101">
        <f t="shared" si="231"/>
        <v>63.031746031746032</v>
      </c>
      <c r="Q2101" t="str">
        <f t="shared" si="226"/>
        <v>music</v>
      </c>
      <c r="R2101" t="str">
        <f t="shared" si="227"/>
        <v>indie rock</v>
      </c>
      <c r="S2101" s="9">
        <f t="shared" si="228"/>
        <v>42187.152777777803</v>
      </c>
      <c r="T2101" s="9">
        <f t="shared" si="229"/>
        <v>42173.746342592603</v>
      </c>
      <c r="U2101" s="8">
        <f t="shared" si="230"/>
        <v>13.406435185199371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225"/>
        <v>136.66666666666666</v>
      </c>
      <c r="P2102">
        <f t="shared" si="231"/>
        <v>30.37037037037037</v>
      </c>
      <c r="Q2102" t="str">
        <f t="shared" si="226"/>
        <v>music</v>
      </c>
      <c r="R2102" t="str">
        <f t="shared" si="227"/>
        <v>indie rock</v>
      </c>
      <c r="S2102" s="9">
        <f t="shared" si="228"/>
        <v>41090.165972222203</v>
      </c>
      <c r="T2102" s="9">
        <f t="shared" si="229"/>
        <v>41074.834965277798</v>
      </c>
      <c r="U2102" s="8">
        <f t="shared" si="230"/>
        <v>15.33100694440509</v>
      </c>
    </row>
    <row r="2103" spans="1:21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225"/>
        <v>113.25</v>
      </c>
      <c r="P2103">
        <f t="shared" si="231"/>
        <v>51.477272727272727</v>
      </c>
      <c r="Q2103" t="str">
        <f t="shared" si="226"/>
        <v>music</v>
      </c>
      <c r="R2103" t="str">
        <f t="shared" si="227"/>
        <v>indie rock</v>
      </c>
      <c r="S2103" s="9">
        <f t="shared" si="228"/>
        <v>40952.149467592499</v>
      </c>
      <c r="T2103" s="9">
        <f t="shared" si="229"/>
        <v>40892.149467592499</v>
      </c>
      <c r="U2103" s="8">
        <f t="shared" si="230"/>
        <v>60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225"/>
        <v>136</v>
      </c>
      <c r="P2104">
        <f t="shared" si="231"/>
        <v>35.789473684210527</v>
      </c>
      <c r="Q2104" t="str">
        <f t="shared" si="226"/>
        <v>music</v>
      </c>
      <c r="R2104" t="str">
        <f t="shared" si="227"/>
        <v>indie rock</v>
      </c>
      <c r="S2104" s="9">
        <f t="shared" si="228"/>
        <v>40668.868611111102</v>
      </c>
      <c r="T2104" s="9">
        <f t="shared" si="229"/>
        <v>40638.868611111102</v>
      </c>
      <c r="U2104" s="8">
        <f t="shared" si="230"/>
        <v>30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225"/>
        <v>146.12318374694613</v>
      </c>
      <c r="P2105">
        <f t="shared" si="231"/>
        <v>98.817391304347822</v>
      </c>
      <c r="Q2105" t="str">
        <f t="shared" si="226"/>
        <v>music</v>
      </c>
      <c r="R2105" t="str">
        <f t="shared" si="227"/>
        <v>indie rock</v>
      </c>
      <c r="S2105" s="9">
        <f t="shared" si="228"/>
        <v>41222.7966087963</v>
      </c>
      <c r="T2105" s="9">
        <f t="shared" si="229"/>
        <v>41192.754942129599</v>
      </c>
      <c r="U2105" s="8">
        <f t="shared" si="230"/>
        <v>30.041666666700621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225"/>
        <v>129.5</v>
      </c>
      <c r="P2106">
        <f t="shared" si="231"/>
        <v>28</v>
      </c>
      <c r="Q2106" t="str">
        <f t="shared" si="226"/>
        <v>music</v>
      </c>
      <c r="R2106" t="str">
        <f t="shared" si="227"/>
        <v>indie rock</v>
      </c>
      <c r="S2106" s="9">
        <f t="shared" si="228"/>
        <v>41425</v>
      </c>
      <c r="T2106" s="9">
        <f t="shared" si="229"/>
        <v>41394.074467592603</v>
      </c>
      <c r="U2106" s="8">
        <f t="shared" si="230"/>
        <v>30.925532407396531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225"/>
        <v>254</v>
      </c>
      <c r="P2107">
        <f t="shared" si="231"/>
        <v>51.313131313131315</v>
      </c>
      <c r="Q2107" t="str">
        <f t="shared" si="226"/>
        <v>music</v>
      </c>
      <c r="R2107" t="str">
        <f t="shared" si="227"/>
        <v>indie rock</v>
      </c>
      <c r="S2107" s="9">
        <f t="shared" si="228"/>
        <v>41964.166666666701</v>
      </c>
      <c r="T2107" s="9">
        <f t="shared" si="229"/>
        <v>41951.788807870398</v>
      </c>
      <c r="U2107" s="8">
        <f t="shared" si="230"/>
        <v>12.377858796302462</v>
      </c>
    </row>
    <row r="2108" spans="1:21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225"/>
        <v>107.04545454545456</v>
      </c>
      <c r="P2108">
        <f t="shared" si="231"/>
        <v>53.522727272727273</v>
      </c>
      <c r="Q2108" t="str">
        <f t="shared" si="226"/>
        <v>music</v>
      </c>
      <c r="R2108" t="str">
        <f t="shared" si="227"/>
        <v>indie rock</v>
      </c>
      <c r="S2108" s="9">
        <f t="shared" si="228"/>
        <v>41300.214976851901</v>
      </c>
      <c r="T2108" s="9">
        <f t="shared" si="229"/>
        <v>41270.214976851901</v>
      </c>
      <c r="U2108" s="8">
        <f t="shared" si="230"/>
        <v>30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225"/>
        <v>107.73299999999999</v>
      </c>
      <c r="P2109">
        <f t="shared" si="231"/>
        <v>37.149310344827583</v>
      </c>
      <c r="Q2109" t="str">
        <f t="shared" si="226"/>
        <v>music</v>
      </c>
      <c r="R2109" t="str">
        <f t="shared" si="227"/>
        <v>indie rock</v>
      </c>
      <c r="S2109" s="9">
        <f t="shared" si="228"/>
        <v>41955.752233796302</v>
      </c>
      <c r="T2109" s="9">
        <f t="shared" si="229"/>
        <v>41934.710567129601</v>
      </c>
      <c r="U2109" s="8">
        <f t="shared" si="230"/>
        <v>21.041666666700621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225"/>
        <v>107.31250000000001</v>
      </c>
      <c r="P2110">
        <f t="shared" si="231"/>
        <v>89.895287958115176</v>
      </c>
      <c r="Q2110" t="str">
        <f t="shared" si="226"/>
        <v>music</v>
      </c>
      <c r="R2110" t="str">
        <f t="shared" si="227"/>
        <v>indie rock</v>
      </c>
      <c r="S2110" s="9">
        <f t="shared" si="228"/>
        <v>41162.163194444402</v>
      </c>
      <c r="T2110" s="9">
        <f t="shared" si="229"/>
        <v>41135.175694444399</v>
      </c>
      <c r="U2110" s="8">
        <f t="shared" si="230"/>
        <v>26.98750000000291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225"/>
        <v>106.52500000000001</v>
      </c>
      <c r="P2111">
        <f t="shared" si="231"/>
        <v>106.52500000000001</v>
      </c>
      <c r="Q2111" t="str">
        <f t="shared" si="226"/>
        <v>music</v>
      </c>
      <c r="R2111" t="str">
        <f t="shared" si="227"/>
        <v>indie rock</v>
      </c>
      <c r="S2111" s="9">
        <f t="shared" si="228"/>
        <v>42190.708530092597</v>
      </c>
      <c r="T2111" s="9">
        <f t="shared" si="229"/>
        <v>42160.708530092597</v>
      </c>
      <c r="U2111" s="8">
        <f t="shared" si="230"/>
        <v>30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225"/>
        <v>100.35000000000001</v>
      </c>
      <c r="P2112">
        <f t="shared" si="231"/>
        <v>52.815789473684212</v>
      </c>
      <c r="Q2112" t="str">
        <f t="shared" si="226"/>
        <v>music</v>
      </c>
      <c r="R2112" t="str">
        <f t="shared" si="227"/>
        <v>indie rock</v>
      </c>
      <c r="S2112" s="9">
        <f t="shared" si="228"/>
        <v>41787.207638888904</v>
      </c>
      <c r="T2112" s="9">
        <f t="shared" si="229"/>
        <v>41759.670937499999</v>
      </c>
      <c r="U2112" s="8">
        <f t="shared" si="230"/>
        <v>27.536701388904476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225"/>
        <v>106.5</v>
      </c>
      <c r="P2113">
        <f t="shared" si="231"/>
        <v>54.615384615384613</v>
      </c>
      <c r="Q2113" t="str">
        <f t="shared" si="226"/>
        <v>music</v>
      </c>
      <c r="R2113" t="str">
        <f t="shared" si="227"/>
        <v>indie rock</v>
      </c>
      <c r="S2113" s="9">
        <f t="shared" si="228"/>
        <v>40770.041666666701</v>
      </c>
      <c r="T2113" s="9">
        <f t="shared" si="229"/>
        <v>40703.197048611102</v>
      </c>
      <c r="U2113" s="8">
        <f t="shared" si="230"/>
        <v>66.844618055598403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225"/>
        <v>100</v>
      </c>
      <c r="P2114">
        <f t="shared" si="231"/>
        <v>27.272727272727273</v>
      </c>
      <c r="Q2114" t="str">
        <f t="shared" si="226"/>
        <v>music</v>
      </c>
      <c r="R2114" t="str">
        <f t="shared" si="227"/>
        <v>indie rock</v>
      </c>
      <c r="S2114" s="9">
        <f t="shared" si="228"/>
        <v>41379.9281597222</v>
      </c>
      <c r="T2114" s="9">
        <f t="shared" si="229"/>
        <v>41365.9281597222</v>
      </c>
      <c r="U2114" s="8">
        <f t="shared" si="230"/>
        <v>14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232">E2115/D2115*100</f>
        <v>104.85714285714285</v>
      </c>
      <c r="P2115">
        <f t="shared" si="231"/>
        <v>68.598130841121488</v>
      </c>
      <c r="Q2115" t="str">
        <f t="shared" ref="Q2115:Q2178" si="233">LEFT(N2115,_xlfn.NUMBERVALUE(FIND("/",N2115)-1))</f>
        <v>music</v>
      </c>
      <c r="R2115" t="str">
        <f t="shared" ref="R2115:R2178" si="234">RIGHT(N2115,LEN(N2115)-LEN(Q2115)-1)</f>
        <v>indie rock</v>
      </c>
      <c r="S2115" s="9">
        <f t="shared" ref="S2115:S2178" si="235">_xlfn.NUMBERVALUE((((I2115/60)/60)/24)+DATE(1970,1,1))</f>
        <v>41905.865462962996</v>
      </c>
      <c r="T2115" s="9">
        <f t="shared" ref="T2115:T2178" si="236">_xlfn.NUMBERVALUE((((J2115/60)/60)/24)+DATE(1970,1,1))</f>
        <v>41870.865462962996</v>
      </c>
      <c r="U2115" s="8">
        <f t="shared" ref="U2115:U2178" si="237">S2115-T2115</f>
        <v>35</v>
      </c>
    </row>
    <row r="2116" spans="1:21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232"/>
        <v>104.69999999999999</v>
      </c>
      <c r="P2116">
        <f t="shared" si="231"/>
        <v>35.612244897959187</v>
      </c>
      <c r="Q2116" t="str">
        <f t="shared" si="233"/>
        <v>music</v>
      </c>
      <c r="R2116" t="str">
        <f t="shared" si="234"/>
        <v>indie rock</v>
      </c>
      <c r="S2116" s="9">
        <f t="shared" si="235"/>
        <v>40521.207638888904</v>
      </c>
      <c r="T2116" s="9">
        <f t="shared" si="236"/>
        <v>40458.815625000003</v>
      </c>
      <c r="U2116" s="8">
        <f t="shared" si="237"/>
        <v>62.392013888900692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232"/>
        <v>225.66666666666669</v>
      </c>
      <c r="P2117">
        <f t="shared" si="231"/>
        <v>94.027777777777771</v>
      </c>
      <c r="Q2117" t="str">
        <f t="shared" si="233"/>
        <v>music</v>
      </c>
      <c r="R2117" t="str">
        <f t="shared" si="234"/>
        <v>indie rock</v>
      </c>
      <c r="S2117" s="9">
        <f t="shared" si="235"/>
        <v>40594.081030092602</v>
      </c>
      <c r="T2117" s="9">
        <f t="shared" si="236"/>
        <v>40564.081030092602</v>
      </c>
      <c r="U2117" s="8">
        <f t="shared" si="237"/>
        <v>30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232"/>
        <v>100.90416666666667</v>
      </c>
      <c r="P2118">
        <f t="shared" si="231"/>
        <v>526.45652173913038</v>
      </c>
      <c r="Q2118" t="str">
        <f t="shared" si="233"/>
        <v>music</v>
      </c>
      <c r="R2118" t="str">
        <f t="shared" si="234"/>
        <v>indie rock</v>
      </c>
      <c r="S2118" s="9">
        <f t="shared" si="235"/>
        <v>41184.777812499997</v>
      </c>
      <c r="T2118" s="9">
        <f t="shared" si="236"/>
        <v>41136.777812499997</v>
      </c>
      <c r="U2118" s="8">
        <f t="shared" si="237"/>
        <v>48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232"/>
        <v>147.75</v>
      </c>
      <c r="P2119">
        <f t="shared" si="231"/>
        <v>50.657142857142858</v>
      </c>
      <c r="Q2119" t="str">
        <f t="shared" si="233"/>
        <v>music</v>
      </c>
      <c r="R2119" t="str">
        <f t="shared" si="234"/>
        <v>indie rock</v>
      </c>
      <c r="S2119" s="9">
        <f t="shared" si="235"/>
        <v>42304.207638888904</v>
      </c>
      <c r="T2119" s="9">
        <f t="shared" si="236"/>
        <v>42290.059594907398</v>
      </c>
      <c r="U2119" s="8">
        <f t="shared" si="237"/>
        <v>14.148043981505907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32"/>
        <v>134.61099999999999</v>
      </c>
      <c r="P2120">
        <f t="shared" si="231"/>
        <v>79.182941176470578</v>
      </c>
      <c r="Q2120" t="str">
        <f t="shared" si="233"/>
        <v>music</v>
      </c>
      <c r="R2120" t="str">
        <f t="shared" si="234"/>
        <v>indie rock</v>
      </c>
      <c r="S2120" s="9">
        <f t="shared" si="235"/>
        <v>40748.839537036998</v>
      </c>
      <c r="T2120" s="9">
        <f t="shared" si="236"/>
        <v>40718.839537036998</v>
      </c>
      <c r="U2120" s="8">
        <f t="shared" si="237"/>
        <v>30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32"/>
        <v>100.75</v>
      </c>
      <c r="P2121">
        <f t="shared" si="231"/>
        <v>91.590909090909093</v>
      </c>
      <c r="Q2121" t="str">
        <f t="shared" si="233"/>
        <v>music</v>
      </c>
      <c r="R2121" t="str">
        <f t="shared" si="234"/>
        <v>indie rock</v>
      </c>
      <c r="S2121" s="9">
        <f t="shared" si="235"/>
        <v>41137.130150462901</v>
      </c>
      <c r="T2121" s="9">
        <f t="shared" si="236"/>
        <v>41107.130150462901</v>
      </c>
      <c r="U2121" s="8">
        <f t="shared" si="237"/>
        <v>30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32"/>
        <v>100.880375</v>
      </c>
      <c r="P2122">
        <f t="shared" si="231"/>
        <v>116.96275362318841</v>
      </c>
      <c r="Q2122" t="str">
        <f t="shared" si="233"/>
        <v>music</v>
      </c>
      <c r="R2122" t="str">
        <f t="shared" si="234"/>
        <v>indie rock</v>
      </c>
      <c r="S2122" s="9">
        <f t="shared" si="235"/>
        <v>41640.964537036998</v>
      </c>
      <c r="T2122" s="9">
        <f t="shared" si="236"/>
        <v>41591.964537036998</v>
      </c>
      <c r="U2122" s="8">
        <f t="shared" si="237"/>
        <v>49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32"/>
        <v>0.56800000000000006</v>
      </c>
      <c r="P2123">
        <f t="shared" si="231"/>
        <v>28.4</v>
      </c>
      <c r="Q2123" t="str">
        <f t="shared" si="233"/>
        <v>games</v>
      </c>
      <c r="R2123" t="str">
        <f t="shared" si="234"/>
        <v>video games</v>
      </c>
      <c r="S2123" s="9">
        <f t="shared" si="235"/>
        <v>42746.7424537037</v>
      </c>
      <c r="T2123" s="9">
        <f t="shared" si="236"/>
        <v>42716.7424537037</v>
      </c>
      <c r="U2123" s="8">
        <f t="shared" si="237"/>
        <v>30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32"/>
        <v>0.38750000000000001</v>
      </c>
      <c r="P2124">
        <f t="shared" si="231"/>
        <v>103.33333333333333</v>
      </c>
      <c r="Q2124" t="str">
        <f t="shared" si="233"/>
        <v>games</v>
      </c>
      <c r="R2124" t="str">
        <f t="shared" si="234"/>
        <v>video games</v>
      </c>
      <c r="S2124" s="9">
        <f t="shared" si="235"/>
        <v>42742.300567129598</v>
      </c>
      <c r="T2124" s="9">
        <f t="shared" si="236"/>
        <v>42712.300567129598</v>
      </c>
      <c r="U2124" s="8">
        <f t="shared" si="237"/>
        <v>30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32"/>
        <v>10</v>
      </c>
      <c r="P2125">
        <f t="shared" si="231"/>
        <v>10</v>
      </c>
      <c r="Q2125" t="str">
        <f t="shared" si="233"/>
        <v>games</v>
      </c>
      <c r="R2125" t="str">
        <f t="shared" si="234"/>
        <v>video games</v>
      </c>
      <c r="S2125" s="9">
        <f t="shared" si="235"/>
        <v>40252.290972222203</v>
      </c>
      <c r="T2125" s="9">
        <f t="shared" si="236"/>
        <v>40198.424849536997</v>
      </c>
      <c r="U2125" s="8">
        <f t="shared" si="237"/>
        <v>53.866122685205482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32"/>
        <v>10.454545454545453</v>
      </c>
      <c r="P2126">
        <f t="shared" si="231"/>
        <v>23</v>
      </c>
      <c r="Q2126" t="str">
        <f t="shared" si="233"/>
        <v>games</v>
      </c>
      <c r="R2126" t="str">
        <f t="shared" si="234"/>
        <v>video games</v>
      </c>
      <c r="S2126" s="9">
        <f t="shared" si="235"/>
        <v>40512.208333333299</v>
      </c>
      <c r="T2126" s="9">
        <f t="shared" si="236"/>
        <v>40464.028182870403</v>
      </c>
      <c r="U2126" s="8">
        <f t="shared" si="237"/>
        <v>48.180150462896563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32"/>
        <v>1.4200000000000002</v>
      </c>
      <c r="P2127">
        <f t="shared" si="231"/>
        <v>31.555555555555557</v>
      </c>
      <c r="Q2127" t="str">
        <f t="shared" si="233"/>
        <v>games</v>
      </c>
      <c r="R2127" t="str">
        <f t="shared" si="234"/>
        <v>video games</v>
      </c>
      <c r="S2127" s="9">
        <f t="shared" si="235"/>
        <v>42221.0235300926</v>
      </c>
      <c r="T2127" s="9">
        <f t="shared" si="236"/>
        <v>42191.0235300926</v>
      </c>
      <c r="U2127" s="8">
        <f t="shared" si="237"/>
        <v>30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32"/>
        <v>0.05</v>
      </c>
      <c r="P2128">
        <f t="shared" si="231"/>
        <v>5</v>
      </c>
      <c r="Q2128" t="str">
        <f t="shared" si="233"/>
        <v>games</v>
      </c>
      <c r="R2128" t="str">
        <f t="shared" si="234"/>
        <v>video games</v>
      </c>
      <c r="S2128" s="9">
        <f t="shared" si="235"/>
        <v>41981.973229166702</v>
      </c>
      <c r="T2128" s="9">
        <f t="shared" si="236"/>
        <v>41951.973229166702</v>
      </c>
      <c r="U2128" s="8">
        <f t="shared" si="237"/>
        <v>30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32"/>
        <v>28.842857142857142</v>
      </c>
      <c r="P2129">
        <f t="shared" si="231"/>
        <v>34.220338983050844</v>
      </c>
      <c r="Q2129" t="str">
        <f t="shared" si="233"/>
        <v>games</v>
      </c>
      <c r="R2129" t="str">
        <f t="shared" si="234"/>
        <v>video games</v>
      </c>
      <c r="S2129" s="9">
        <f t="shared" si="235"/>
        <v>42075.463692129597</v>
      </c>
      <c r="T2129" s="9">
        <f t="shared" si="236"/>
        <v>42045.505358796298</v>
      </c>
      <c r="U2129" s="8">
        <f t="shared" si="237"/>
        <v>29.958333333299379</v>
      </c>
    </row>
    <row r="2130" spans="1:21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32"/>
        <v>0.16666666666666669</v>
      </c>
      <c r="P2130">
        <f t="shared" si="231"/>
        <v>25</v>
      </c>
      <c r="Q2130" t="str">
        <f t="shared" si="233"/>
        <v>games</v>
      </c>
      <c r="R2130" t="str">
        <f t="shared" si="234"/>
        <v>video games</v>
      </c>
      <c r="S2130" s="9">
        <f t="shared" si="235"/>
        <v>41903.772789351897</v>
      </c>
      <c r="T2130" s="9">
        <f t="shared" si="236"/>
        <v>41843.772789351897</v>
      </c>
      <c r="U2130" s="8">
        <f t="shared" si="237"/>
        <v>60</v>
      </c>
    </row>
    <row r="2131" spans="1:21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32"/>
        <v>11.799999999999999</v>
      </c>
      <c r="P2131">
        <f t="shared" si="231"/>
        <v>19.666666666666668</v>
      </c>
      <c r="Q2131" t="str">
        <f t="shared" si="233"/>
        <v>games</v>
      </c>
      <c r="R2131" t="str">
        <f t="shared" si="234"/>
        <v>video games</v>
      </c>
      <c r="S2131" s="9">
        <f t="shared" si="235"/>
        <v>42439.024305555598</v>
      </c>
      <c r="T2131" s="9">
        <f t="shared" si="236"/>
        <v>42409.024305555598</v>
      </c>
      <c r="U2131" s="8">
        <f t="shared" si="237"/>
        <v>30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32"/>
        <v>0.20238095238095236</v>
      </c>
      <c r="P2132">
        <f t="shared" si="231"/>
        <v>21.25</v>
      </c>
      <c r="Q2132" t="str">
        <f t="shared" si="233"/>
        <v>games</v>
      </c>
      <c r="R2132" t="str">
        <f t="shared" si="234"/>
        <v>video games</v>
      </c>
      <c r="S2132" s="9">
        <f t="shared" si="235"/>
        <v>41867.086377314801</v>
      </c>
      <c r="T2132" s="9">
        <f t="shared" si="236"/>
        <v>41832.086377314801</v>
      </c>
      <c r="U2132" s="8">
        <f t="shared" si="237"/>
        <v>35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32"/>
        <v>5</v>
      </c>
      <c r="P2133">
        <f t="shared" si="231"/>
        <v>8.3333333333333339</v>
      </c>
      <c r="Q2133" t="str">
        <f t="shared" si="233"/>
        <v>games</v>
      </c>
      <c r="R2133" t="str">
        <f t="shared" si="234"/>
        <v>video games</v>
      </c>
      <c r="S2133" s="9">
        <f t="shared" si="235"/>
        <v>42197.207071759301</v>
      </c>
      <c r="T2133" s="9">
        <f t="shared" si="236"/>
        <v>42167.207071759301</v>
      </c>
      <c r="U2133" s="8">
        <f t="shared" si="237"/>
        <v>30</v>
      </c>
    </row>
    <row r="2134" spans="1:21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32"/>
        <v>2.1129899999999995</v>
      </c>
      <c r="P2134">
        <f t="shared" si="231"/>
        <v>21.34333333333333</v>
      </c>
      <c r="Q2134" t="str">
        <f t="shared" si="233"/>
        <v>games</v>
      </c>
      <c r="R2134" t="str">
        <f t="shared" si="234"/>
        <v>video games</v>
      </c>
      <c r="S2134" s="9">
        <f t="shared" si="235"/>
        <v>41673.487175925897</v>
      </c>
      <c r="T2134" s="9">
        <f t="shared" si="236"/>
        <v>41643.487175925897</v>
      </c>
      <c r="U2134" s="8">
        <f t="shared" si="237"/>
        <v>30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32"/>
        <v>1.6</v>
      </c>
      <c r="P2135">
        <f t="shared" si="231"/>
        <v>5.333333333333333</v>
      </c>
      <c r="Q2135" t="str">
        <f t="shared" si="233"/>
        <v>games</v>
      </c>
      <c r="R2135" t="str">
        <f t="shared" si="234"/>
        <v>video games</v>
      </c>
      <c r="S2135" s="9">
        <f t="shared" si="235"/>
        <v>40657.290972222203</v>
      </c>
      <c r="T2135" s="9">
        <f t="shared" si="236"/>
        <v>40619.097210648099</v>
      </c>
      <c r="U2135" s="8">
        <f t="shared" si="237"/>
        <v>38.193761574104428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32"/>
        <v>1.7333333333333332</v>
      </c>
      <c r="P2136">
        <f t="shared" si="231"/>
        <v>34.666666666666664</v>
      </c>
      <c r="Q2136" t="str">
        <f t="shared" si="233"/>
        <v>games</v>
      </c>
      <c r="R2136" t="str">
        <f t="shared" si="234"/>
        <v>video games</v>
      </c>
      <c r="S2136" s="9">
        <f t="shared" si="235"/>
        <v>41391.886469907397</v>
      </c>
      <c r="T2136" s="9">
        <f t="shared" si="236"/>
        <v>41361.886469907397</v>
      </c>
      <c r="U2136" s="8">
        <f t="shared" si="237"/>
        <v>30</v>
      </c>
    </row>
    <row r="2137" spans="1:21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32"/>
        <v>9.56</v>
      </c>
      <c r="P2137">
        <f t="shared" si="231"/>
        <v>21.727272727272727</v>
      </c>
      <c r="Q2137" t="str">
        <f t="shared" si="233"/>
        <v>games</v>
      </c>
      <c r="R2137" t="str">
        <f t="shared" si="234"/>
        <v>video games</v>
      </c>
      <c r="S2137" s="9">
        <f t="shared" si="235"/>
        <v>41186.963344907403</v>
      </c>
      <c r="T2137" s="9">
        <f t="shared" si="236"/>
        <v>41156.963344907403</v>
      </c>
      <c r="U2137" s="8">
        <f t="shared" si="237"/>
        <v>30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32"/>
        <v>5.9612499999999999E-2</v>
      </c>
      <c r="P2138">
        <f t="shared" si="231"/>
        <v>11.922499999999999</v>
      </c>
      <c r="Q2138" t="str">
        <f t="shared" si="233"/>
        <v>games</v>
      </c>
      <c r="R2138" t="str">
        <f t="shared" si="234"/>
        <v>video games</v>
      </c>
      <c r="S2138" s="9">
        <f t="shared" si="235"/>
        <v>41566.509097222202</v>
      </c>
      <c r="T2138" s="9">
        <f t="shared" si="236"/>
        <v>41536.509097222202</v>
      </c>
      <c r="U2138" s="8">
        <f t="shared" si="237"/>
        <v>30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32"/>
        <v>28.405999999999999</v>
      </c>
      <c r="P2139">
        <f t="shared" si="231"/>
        <v>26.59737827715356</v>
      </c>
      <c r="Q2139" t="str">
        <f t="shared" si="233"/>
        <v>games</v>
      </c>
      <c r="R2139" t="str">
        <f t="shared" si="234"/>
        <v>video games</v>
      </c>
      <c r="S2139" s="9">
        <f t="shared" si="235"/>
        <v>41978.771168981497</v>
      </c>
      <c r="T2139" s="9">
        <f t="shared" si="236"/>
        <v>41948.771168981497</v>
      </c>
      <c r="U2139" s="8">
        <f t="shared" si="237"/>
        <v>30</v>
      </c>
    </row>
    <row r="2140" spans="1:21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32"/>
        <v>12.8</v>
      </c>
      <c r="P2140">
        <f t="shared" si="231"/>
        <v>10.666666666666666</v>
      </c>
      <c r="Q2140" t="str">
        <f t="shared" si="233"/>
        <v>games</v>
      </c>
      <c r="R2140" t="str">
        <f t="shared" si="234"/>
        <v>video games</v>
      </c>
      <c r="S2140" s="9">
        <f t="shared" si="235"/>
        <v>41587.054849537002</v>
      </c>
      <c r="T2140" s="9">
        <f t="shared" si="236"/>
        <v>41557.013182870403</v>
      </c>
      <c r="U2140" s="8">
        <f t="shared" si="237"/>
        <v>30.041666666598758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32"/>
        <v>5.42</v>
      </c>
      <c r="P2141">
        <f t="shared" si="231"/>
        <v>29.035714285714285</v>
      </c>
      <c r="Q2141" t="str">
        <f t="shared" si="233"/>
        <v>games</v>
      </c>
      <c r="R2141" t="str">
        <f t="shared" si="234"/>
        <v>video games</v>
      </c>
      <c r="S2141" s="9">
        <f t="shared" si="235"/>
        <v>42677.7500925926</v>
      </c>
      <c r="T2141" s="9">
        <f t="shared" si="236"/>
        <v>42647.7500925926</v>
      </c>
      <c r="U2141" s="8">
        <f t="shared" si="237"/>
        <v>30</v>
      </c>
    </row>
    <row r="2142" spans="1:21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32"/>
        <v>0.11199999999999999</v>
      </c>
      <c r="P2142">
        <f t="shared" si="231"/>
        <v>50.909090909090907</v>
      </c>
      <c r="Q2142" t="str">
        <f t="shared" si="233"/>
        <v>games</v>
      </c>
      <c r="R2142" t="str">
        <f t="shared" si="234"/>
        <v>video games</v>
      </c>
      <c r="S2142" s="9">
        <f t="shared" si="235"/>
        <v>41285.833611111098</v>
      </c>
      <c r="T2142" s="9">
        <f t="shared" si="236"/>
        <v>41255.833611111098</v>
      </c>
      <c r="U2142" s="8">
        <f t="shared" si="237"/>
        <v>30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32"/>
        <v>0</v>
      </c>
      <c r="P2143">
        <f t="shared" si="231"/>
        <v>0</v>
      </c>
      <c r="Q2143" t="str">
        <f t="shared" si="233"/>
        <v>games</v>
      </c>
      <c r="R2143" t="str">
        <f t="shared" si="234"/>
        <v>video games</v>
      </c>
      <c r="S2143" s="9">
        <f t="shared" si="235"/>
        <v>41957.277303240699</v>
      </c>
      <c r="T2143" s="9">
        <f t="shared" si="236"/>
        <v>41927.2356365741</v>
      </c>
      <c r="U2143" s="8">
        <f t="shared" si="237"/>
        <v>30.041666666598758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32"/>
        <v>5.7238095238095239</v>
      </c>
      <c r="P2144">
        <f t="shared" si="231"/>
        <v>50.083333333333336</v>
      </c>
      <c r="Q2144" t="str">
        <f t="shared" si="233"/>
        <v>games</v>
      </c>
      <c r="R2144" t="str">
        <f t="shared" si="234"/>
        <v>video games</v>
      </c>
      <c r="S2144" s="9">
        <f t="shared" si="235"/>
        <v>42368.7015046296</v>
      </c>
      <c r="T2144" s="9">
        <f t="shared" si="236"/>
        <v>42340.7015046296</v>
      </c>
      <c r="U2144" s="8">
        <f t="shared" si="237"/>
        <v>28</v>
      </c>
    </row>
    <row r="2145" spans="1:21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32"/>
        <v>11.25</v>
      </c>
      <c r="P2145">
        <f t="shared" si="231"/>
        <v>45</v>
      </c>
      <c r="Q2145" t="str">
        <f t="shared" si="233"/>
        <v>games</v>
      </c>
      <c r="R2145" t="str">
        <f t="shared" si="234"/>
        <v>video games</v>
      </c>
      <c r="S2145" s="9">
        <f t="shared" si="235"/>
        <v>40380.791666666701</v>
      </c>
      <c r="T2145" s="9">
        <f t="shared" si="236"/>
        <v>40332.886712963002</v>
      </c>
      <c r="U2145" s="8">
        <f t="shared" si="237"/>
        <v>47.904953703698993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32"/>
        <v>1.7098591549295776</v>
      </c>
      <c r="P2146">
        <f t="shared" ref="P2146:P2209" si="238">IF(L2146=0, 0,E2146/L2146)</f>
        <v>25.291666666666668</v>
      </c>
      <c r="Q2146" t="str">
        <f t="shared" si="233"/>
        <v>games</v>
      </c>
      <c r="R2146" t="str">
        <f t="shared" si="234"/>
        <v>video games</v>
      </c>
      <c r="S2146" s="9">
        <f t="shared" si="235"/>
        <v>41531.546759259298</v>
      </c>
      <c r="T2146" s="9">
        <f t="shared" si="236"/>
        <v>41499.546759259298</v>
      </c>
      <c r="U2146" s="8">
        <f t="shared" si="237"/>
        <v>32</v>
      </c>
    </row>
    <row r="2147" spans="1:21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32"/>
        <v>30.433333333333334</v>
      </c>
      <c r="P2147">
        <f t="shared" si="238"/>
        <v>51.292134831460672</v>
      </c>
      <c r="Q2147" t="str">
        <f t="shared" si="233"/>
        <v>games</v>
      </c>
      <c r="R2147" t="str">
        <f t="shared" si="234"/>
        <v>video games</v>
      </c>
      <c r="S2147" s="9">
        <f t="shared" si="235"/>
        <v>41605.279097222199</v>
      </c>
      <c r="T2147" s="9">
        <f t="shared" si="236"/>
        <v>41575.2374305556</v>
      </c>
      <c r="U2147" s="8">
        <f t="shared" si="237"/>
        <v>30.041666666598758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32"/>
        <v>0.02</v>
      </c>
      <c r="P2148">
        <f t="shared" si="238"/>
        <v>1</v>
      </c>
      <c r="Q2148" t="str">
        <f t="shared" si="233"/>
        <v>games</v>
      </c>
      <c r="R2148" t="str">
        <f t="shared" si="234"/>
        <v>video games</v>
      </c>
      <c r="S2148" s="9">
        <f t="shared" si="235"/>
        <v>42411.679513888899</v>
      </c>
      <c r="T2148" s="9">
        <f t="shared" si="236"/>
        <v>42397.679513888899</v>
      </c>
      <c r="U2148" s="8">
        <f t="shared" si="237"/>
        <v>14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32"/>
        <v>0.69641025641025645</v>
      </c>
      <c r="P2149">
        <f t="shared" si="238"/>
        <v>49.381818181818183</v>
      </c>
      <c r="Q2149" t="str">
        <f t="shared" si="233"/>
        <v>games</v>
      </c>
      <c r="R2149" t="str">
        <f t="shared" si="234"/>
        <v>video games</v>
      </c>
      <c r="S2149" s="9">
        <f t="shared" si="235"/>
        <v>41959.337361111102</v>
      </c>
      <c r="T2149" s="9">
        <f t="shared" si="236"/>
        <v>41927.295694444401</v>
      </c>
      <c r="U2149" s="8">
        <f t="shared" si="237"/>
        <v>32.041666666700621</v>
      </c>
    </row>
    <row r="2150" spans="1:21" ht="4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32"/>
        <v>2</v>
      </c>
      <c r="P2150">
        <f t="shared" si="238"/>
        <v>1</v>
      </c>
      <c r="Q2150" t="str">
        <f t="shared" si="233"/>
        <v>games</v>
      </c>
      <c r="R2150" t="str">
        <f t="shared" si="234"/>
        <v>video games</v>
      </c>
      <c r="S2150" s="9">
        <f t="shared" si="235"/>
        <v>42096.691921296202</v>
      </c>
      <c r="T2150" s="9">
        <f t="shared" si="236"/>
        <v>42066.733587962997</v>
      </c>
      <c r="U2150" s="8">
        <f t="shared" si="237"/>
        <v>29.958333333204791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32"/>
        <v>0</v>
      </c>
      <c r="P2151">
        <f t="shared" si="238"/>
        <v>0</v>
      </c>
      <c r="Q2151" t="str">
        <f t="shared" si="233"/>
        <v>games</v>
      </c>
      <c r="R2151" t="str">
        <f t="shared" si="234"/>
        <v>video games</v>
      </c>
      <c r="S2151" s="9">
        <f t="shared" si="235"/>
        <v>40390</v>
      </c>
      <c r="T2151" s="9">
        <f t="shared" si="236"/>
        <v>40355.024953703702</v>
      </c>
      <c r="U2151" s="8">
        <f t="shared" si="237"/>
        <v>34.975046296298387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32"/>
        <v>0.80999999999999994</v>
      </c>
      <c r="P2152">
        <f t="shared" si="238"/>
        <v>101.25</v>
      </c>
      <c r="Q2152" t="str">
        <f t="shared" si="233"/>
        <v>games</v>
      </c>
      <c r="R2152" t="str">
        <f t="shared" si="234"/>
        <v>video games</v>
      </c>
      <c r="S2152" s="9">
        <f t="shared" si="235"/>
        <v>42564.284710648099</v>
      </c>
      <c r="T2152" s="9">
        <f t="shared" si="236"/>
        <v>42534.284710648099</v>
      </c>
      <c r="U2152" s="8">
        <f t="shared" si="237"/>
        <v>30</v>
      </c>
    </row>
    <row r="2153" spans="1:21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32"/>
        <v>0.26222222222222225</v>
      </c>
      <c r="P2153">
        <f t="shared" si="238"/>
        <v>19.666666666666668</v>
      </c>
      <c r="Q2153" t="str">
        <f t="shared" si="233"/>
        <v>games</v>
      </c>
      <c r="R2153" t="str">
        <f t="shared" si="234"/>
        <v>video games</v>
      </c>
      <c r="S2153" s="9">
        <f t="shared" si="235"/>
        <v>42550.847384259301</v>
      </c>
      <c r="T2153" s="9">
        <f t="shared" si="236"/>
        <v>42520.847384259301</v>
      </c>
      <c r="U2153" s="8">
        <f t="shared" si="237"/>
        <v>30</v>
      </c>
    </row>
    <row r="2154" spans="1:21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32"/>
        <v>0.16666666666666669</v>
      </c>
      <c r="P2154">
        <f t="shared" si="238"/>
        <v>12.5</v>
      </c>
      <c r="Q2154" t="str">
        <f t="shared" si="233"/>
        <v>games</v>
      </c>
      <c r="R2154" t="str">
        <f t="shared" si="234"/>
        <v>video games</v>
      </c>
      <c r="S2154" s="9">
        <f t="shared" si="235"/>
        <v>41713.790613425903</v>
      </c>
      <c r="T2154" s="9">
        <f t="shared" si="236"/>
        <v>41683.832280092603</v>
      </c>
      <c r="U2154" s="8">
        <f t="shared" si="237"/>
        <v>29.958333333299379</v>
      </c>
    </row>
    <row r="2155" spans="1:21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32"/>
        <v>9.124454880912446E-3</v>
      </c>
      <c r="P2155">
        <f t="shared" si="238"/>
        <v>8.5</v>
      </c>
      <c r="Q2155" t="str">
        <f t="shared" si="233"/>
        <v>games</v>
      </c>
      <c r="R2155" t="str">
        <f t="shared" si="234"/>
        <v>video games</v>
      </c>
      <c r="S2155" s="9">
        <f t="shared" si="235"/>
        <v>42014.332638888904</v>
      </c>
      <c r="T2155" s="9">
        <f t="shared" si="236"/>
        <v>41974.911087963003</v>
      </c>
      <c r="U2155" s="8">
        <f t="shared" si="237"/>
        <v>39.421550925901101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32"/>
        <v>0.8</v>
      </c>
      <c r="P2156">
        <f t="shared" si="238"/>
        <v>1</v>
      </c>
      <c r="Q2156" t="str">
        <f t="shared" si="233"/>
        <v>games</v>
      </c>
      <c r="R2156" t="str">
        <f t="shared" si="234"/>
        <v>video games</v>
      </c>
      <c r="S2156" s="9">
        <f t="shared" si="235"/>
        <v>41667.632256944402</v>
      </c>
      <c r="T2156" s="9">
        <f t="shared" si="236"/>
        <v>41647.632256944402</v>
      </c>
      <c r="U2156" s="8">
        <f t="shared" si="237"/>
        <v>20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32"/>
        <v>2.2999999999999998</v>
      </c>
      <c r="P2157">
        <f t="shared" si="238"/>
        <v>23</v>
      </c>
      <c r="Q2157" t="str">
        <f t="shared" si="233"/>
        <v>games</v>
      </c>
      <c r="R2157" t="str">
        <f t="shared" si="234"/>
        <v>video games</v>
      </c>
      <c r="S2157" s="9">
        <f t="shared" si="235"/>
        <v>42460.705844907403</v>
      </c>
      <c r="T2157" s="9">
        <f t="shared" si="236"/>
        <v>42430.747511574104</v>
      </c>
      <c r="U2157" s="8">
        <f t="shared" si="237"/>
        <v>29.958333333299379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32"/>
        <v>2.6660714285714282</v>
      </c>
      <c r="P2158">
        <f t="shared" si="238"/>
        <v>17.987951807228917</v>
      </c>
      <c r="Q2158" t="str">
        <f t="shared" si="233"/>
        <v>games</v>
      </c>
      <c r="R2158" t="str">
        <f t="shared" si="234"/>
        <v>video games</v>
      </c>
      <c r="S2158" s="9">
        <f t="shared" si="235"/>
        <v>41533.854236111103</v>
      </c>
      <c r="T2158" s="9">
        <f t="shared" si="236"/>
        <v>41488.854236111103</v>
      </c>
      <c r="U2158" s="8">
        <f t="shared" si="237"/>
        <v>45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32"/>
        <v>28.192</v>
      </c>
      <c r="P2159">
        <f t="shared" si="238"/>
        <v>370.94736842105266</v>
      </c>
      <c r="Q2159" t="str">
        <f t="shared" si="233"/>
        <v>games</v>
      </c>
      <c r="R2159" t="str">
        <f t="shared" si="234"/>
        <v>video games</v>
      </c>
      <c r="S2159" s="9">
        <f t="shared" si="235"/>
        <v>42727.332638888904</v>
      </c>
      <c r="T2159" s="9">
        <f t="shared" si="236"/>
        <v>42694.981284722198</v>
      </c>
      <c r="U2159" s="8">
        <f t="shared" si="237"/>
        <v>32.351354166705278</v>
      </c>
    </row>
    <row r="2160" spans="1:21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32"/>
        <v>6.5900366666666672</v>
      </c>
      <c r="P2160">
        <f t="shared" si="238"/>
        <v>63.569485530546629</v>
      </c>
      <c r="Q2160" t="str">
        <f t="shared" si="233"/>
        <v>games</v>
      </c>
      <c r="R2160" t="str">
        <f t="shared" si="234"/>
        <v>video games</v>
      </c>
      <c r="S2160" s="9">
        <f t="shared" si="235"/>
        <v>41309.853865740697</v>
      </c>
      <c r="T2160" s="9">
        <f t="shared" si="236"/>
        <v>41264.853865740697</v>
      </c>
      <c r="U2160" s="8">
        <f t="shared" si="237"/>
        <v>45</v>
      </c>
    </row>
    <row r="2161" spans="1:21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32"/>
        <v>0.72222222222222221</v>
      </c>
      <c r="P2161">
        <f t="shared" si="238"/>
        <v>13</v>
      </c>
      <c r="Q2161" t="str">
        <f t="shared" si="233"/>
        <v>games</v>
      </c>
      <c r="R2161" t="str">
        <f t="shared" si="234"/>
        <v>video games</v>
      </c>
      <c r="S2161" s="9">
        <f t="shared" si="235"/>
        <v>40740.731180555602</v>
      </c>
      <c r="T2161" s="9">
        <f t="shared" si="236"/>
        <v>40710.731180555602</v>
      </c>
      <c r="U2161" s="8">
        <f t="shared" si="237"/>
        <v>30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32"/>
        <v>0.85000000000000009</v>
      </c>
      <c r="P2162">
        <f t="shared" si="238"/>
        <v>5.3125</v>
      </c>
      <c r="Q2162" t="str">
        <f t="shared" si="233"/>
        <v>games</v>
      </c>
      <c r="R2162" t="str">
        <f t="shared" si="234"/>
        <v>video games</v>
      </c>
      <c r="S2162" s="9">
        <f t="shared" si="235"/>
        <v>41048.711863425902</v>
      </c>
      <c r="T2162" s="9">
        <f t="shared" si="236"/>
        <v>41018.711863425902</v>
      </c>
      <c r="U2162" s="8">
        <f t="shared" si="237"/>
        <v>30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32"/>
        <v>115.75</v>
      </c>
      <c r="P2163">
        <f t="shared" si="238"/>
        <v>35.615384615384613</v>
      </c>
      <c r="Q2163" t="str">
        <f t="shared" si="233"/>
        <v>music</v>
      </c>
      <c r="R2163" t="str">
        <f t="shared" si="234"/>
        <v>rock</v>
      </c>
      <c r="S2163" s="9">
        <f t="shared" si="235"/>
        <v>42270.852534722202</v>
      </c>
      <c r="T2163" s="9">
        <f t="shared" si="236"/>
        <v>42240.852534722202</v>
      </c>
      <c r="U2163" s="8">
        <f t="shared" si="237"/>
        <v>30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32"/>
        <v>112.26666666666667</v>
      </c>
      <c r="P2164">
        <f t="shared" si="238"/>
        <v>87.103448275862064</v>
      </c>
      <c r="Q2164" t="str">
        <f t="shared" si="233"/>
        <v>music</v>
      </c>
      <c r="R2164" t="str">
        <f t="shared" si="234"/>
        <v>rock</v>
      </c>
      <c r="S2164" s="9">
        <f t="shared" si="235"/>
        <v>41844.766099537002</v>
      </c>
      <c r="T2164" s="9">
        <f t="shared" si="236"/>
        <v>41813.766099537002</v>
      </c>
      <c r="U2164" s="8">
        <f t="shared" si="237"/>
        <v>31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32"/>
        <v>132.20000000000002</v>
      </c>
      <c r="P2165">
        <f t="shared" si="238"/>
        <v>75.11363636363636</v>
      </c>
      <c r="Q2165" t="str">
        <f t="shared" si="233"/>
        <v>music</v>
      </c>
      <c r="R2165" t="str">
        <f t="shared" si="234"/>
        <v>rock</v>
      </c>
      <c r="S2165" s="9">
        <f t="shared" si="235"/>
        <v>42163.159722222197</v>
      </c>
      <c r="T2165" s="9">
        <f t="shared" si="236"/>
        <v>42111.899537037003</v>
      </c>
      <c r="U2165" s="8">
        <f t="shared" si="237"/>
        <v>51.260185185194132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32"/>
        <v>102.63636363636364</v>
      </c>
      <c r="P2166">
        <f t="shared" si="238"/>
        <v>68.01204819277109</v>
      </c>
      <c r="Q2166" t="str">
        <f t="shared" si="233"/>
        <v>music</v>
      </c>
      <c r="R2166" t="str">
        <f t="shared" si="234"/>
        <v>rock</v>
      </c>
      <c r="S2166" s="9">
        <f t="shared" si="235"/>
        <v>42546.165972222203</v>
      </c>
      <c r="T2166" s="9">
        <f t="shared" si="236"/>
        <v>42515.717754629601</v>
      </c>
      <c r="U2166" s="8">
        <f t="shared" si="237"/>
        <v>30.448217592602305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32"/>
        <v>138.64000000000001</v>
      </c>
      <c r="P2167">
        <f t="shared" si="238"/>
        <v>29.623931623931625</v>
      </c>
      <c r="Q2167" t="str">
        <f t="shared" si="233"/>
        <v>music</v>
      </c>
      <c r="R2167" t="str">
        <f t="shared" si="234"/>
        <v>rock</v>
      </c>
      <c r="S2167" s="9">
        <f t="shared" si="235"/>
        <v>42468.6254050926</v>
      </c>
      <c r="T2167" s="9">
        <f t="shared" si="236"/>
        <v>42438.667071759301</v>
      </c>
      <c r="U2167" s="8">
        <f t="shared" si="237"/>
        <v>29.958333333299379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32"/>
        <v>146.6</v>
      </c>
      <c r="P2168">
        <f t="shared" si="238"/>
        <v>91.625</v>
      </c>
      <c r="Q2168" t="str">
        <f t="shared" si="233"/>
        <v>music</v>
      </c>
      <c r="R2168" t="str">
        <f t="shared" si="234"/>
        <v>rock</v>
      </c>
      <c r="S2168" s="9">
        <f t="shared" si="235"/>
        <v>41978.879837963003</v>
      </c>
      <c r="T2168" s="9">
        <f t="shared" si="236"/>
        <v>41933.838171296302</v>
      </c>
      <c r="U2168" s="8">
        <f t="shared" si="237"/>
        <v>45.041666666700621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32"/>
        <v>120</v>
      </c>
      <c r="P2169">
        <f t="shared" si="238"/>
        <v>22.5</v>
      </c>
      <c r="Q2169" t="str">
        <f t="shared" si="233"/>
        <v>music</v>
      </c>
      <c r="R2169" t="str">
        <f t="shared" si="234"/>
        <v>rock</v>
      </c>
      <c r="S2169" s="9">
        <f t="shared" si="235"/>
        <v>41167.066400463002</v>
      </c>
      <c r="T2169" s="9">
        <f t="shared" si="236"/>
        <v>41153.066400463002</v>
      </c>
      <c r="U2169" s="8">
        <f t="shared" si="237"/>
        <v>14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32"/>
        <v>121.5816111111111</v>
      </c>
      <c r="P2170">
        <f t="shared" si="238"/>
        <v>64.366735294117646</v>
      </c>
      <c r="Q2170" t="str">
        <f t="shared" si="233"/>
        <v>music</v>
      </c>
      <c r="R2170" t="str">
        <f t="shared" si="234"/>
        <v>rock</v>
      </c>
      <c r="S2170" s="9">
        <f t="shared" si="235"/>
        <v>42776.208333333299</v>
      </c>
      <c r="T2170" s="9">
        <f t="shared" si="236"/>
        <v>42745.600243055596</v>
      </c>
      <c r="U2170" s="8">
        <f t="shared" si="237"/>
        <v>30.608090277703013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32"/>
        <v>100</v>
      </c>
      <c r="P2171">
        <f t="shared" si="238"/>
        <v>21.857142857142858</v>
      </c>
      <c r="Q2171" t="str">
        <f t="shared" si="233"/>
        <v>music</v>
      </c>
      <c r="R2171" t="str">
        <f t="shared" si="234"/>
        <v>rock</v>
      </c>
      <c r="S2171" s="9">
        <f t="shared" si="235"/>
        <v>42796.700821759303</v>
      </c>
      <c r="T2171" s="9">
        <f t="shared" si="236"/>
        <v>42793.700821759303</v>
      </c>
      <c r="U2171" s="8">
        <f t="shared" si="237"/>
        <v>3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32"/>
        <v>180.85714285714286</v>
      </c>
      <c r="P2172">
        <f t="shared" si="238"/>
        <v>33.315789473684212</v>
      </c>
      <c r="Q2172" t="str">
        <f t="shared" si="233"/>
        <v>music</v>
      </c>
      <c r="R2172" t="str">
        <f t="shared" si="234"/>
        <v>rock</v>
      </c>
      <c r="S2172" s="9">
        <f t="shared" si="235"/>
        <v>42238.750254629602</v>
      </c>
      <c r="T2172" s="9">
        <f t="shared" si="236"/>
        <v>42198.750254629602</v>
      </c>
      <c r="U2172" s="8">
        <f t="shared" si="237"/>
        <v>40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32"/>
        <v>106.075</v>
      </c>
      <c r="P2173">
        <f t="shared" si="238"/>
        <v>90.276595744680847</v>
      </c>
      <c r="Q2173" t="str">
        <f t="shared" si="233"/>
        <v>music</v>
      </c>
      <c r="R2173" t="str">
        <f t="shared" si="234"/>
        <v>rock</v>
      </c>
      <c r="S2173" s="9">
        <f t="shared" si="235"/>
        <v>42177.208333333299</v>
      </c>
      <c r="T2173" s="9">
        <f t="shared" si="236"/>
        <v>42141.957118055499</v>
      </c>
      <c r="U2173" s="8">
        <f t="shared" si="237"/>
        <v>35.251215277799929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32"/>
        <v>100</v>
      </c>
      <c r="P2174">
        <f t="shared" si="238"/>
        <v>76.92307692307692</v>
      </c>
      <c r="Q2174" t="str">
        <f t="shared" si="233"/>
        <v>music</v>
      </c>
      <c r="R2174" t="str">
        <f t="shared" si="234"/>
        <v>rock</v>
      </c>
      <c r="S2174" s="9">
        <f t="shared" si="235"/>
        <v>42112.580092592601</v>
      </c>
      <c r="T2174" s="9">
        <f t="shared" si="236"/>
        <v>42082.580092592601</v>
      </c>
      <c r="U2174" s="8">
        <f t="shared" si="237"/>
        <v>30</v>
      </c>
    </row>
    <row r="2175" spans="1:21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32"/>
        <v>126.92857142857143</v>
      </c>
      <c r="P2175">
        <f t="shared" si="238"/>
        <v>59.233333333333334</v>
      </c>
      <c r="Q2175" t="str">
        <f t="shared" si="233"/>
        <v>music</v>
      </c>
      <c r="R2175" t="str">
        <f t="shared" si="234"/>
        <v>rock</v>
      </c>
      <c r="S2175" s="9">
        <f t="shared" si="235"/>
        <v>41527.165972222203</v>
      </c>
      <c r="T2175" s="9">
        <f t="shared" si="236"/>
        <v>41495.692627314798</v>
      </c>
      <c r="U2175" s="8">
        <f t="shared" si="237"/>
        <v>31.47334490740468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32"/>
        <v>102.97499999999999</v>
      </c>
      <c r="P2176">
        <f t="shared" si="238"/>
        <v>65.38095238095238</v>
      </c>
      <c r="Q2176" t="str">
        <f t="shared" si="233"/>
        <v>music</v>
      </c>
      <c r="R2176" t="str">
        <f t="shared" si="234"/>
        <v>rock</v>
      </c>
      <c r="S2176" s="9">
        <f t="shared" si="235"/>
        <v>42495.542905092603</v>
      </c>
      <c r="T2176" s="9">
        <f t="shared" si="236"/>
        <v>42465.542905092603</v>
      </c>
      <c r="U2176" s="8">
        <f t="shared" si="237"/>
        <v>30</v>
      </c>
    </row>
    <row r="2177" spans="1:21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32"/>
        <v>250</v>
      </c>
      <c r="P2177">
        <f t="shared" si="238"/>
        <v>67.307692307692307</v>
      </c>
      <c r="Q2177" t="str">
        <f t="shared" si="233"/>
        <v>music</v>
      </c>
      <c r="R2177" t="str">
        <f t="shared" si="234"/>
        <v>rock</v>
      </c>
      <c r="S2177" s="9">
        <f t="shared" si="235"/>
        <v>42572.009097222202</v>
      </c>
      <c r="T2177" s="9">
        <f t="shared" si="236"/>
        <v>42565.009097222202</v>
      </c>
      <c r="U2177" s="8">
        <f t="shared" si="237"/>
        <v>7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232"/>
        <v>126.02</v>
      </c>
      <c r="P2178">
        <f t="shared" si="238"/>
        <v>88.74647887323944</v>
      </c>
      <c r="Q2178" t="str">
        <f t="shared" si="233"/>
        <v>music</v>
      </c>
      <c r="R2178" t="str">
        <f t="shared" si="234"/>
        <v>rock</v>
      </c>
      <c r="S2178" s="9">
        <f t="shared" si="235"/>
        <v>42126.633206018501</v>
      </c>
      <c r="T2178" s="9">
        <f t="shared" si="236"/>
        <v>42096.633206018501</v>
      </c>
      <c r="U2178" s="8">
        <f t="shared" si="237"/>
        <v>30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39">E2179/D2179*100</f>
        <v>100.12</v>
      </c>
      <c r="P2179">
        <f t="shared" si="238"/>
        <v>65.868421052631575</v>
      </c>
      <c r="Q2179" t="str">
        <f t="shared" ref="Q2179:Q2242" si="240">LEFT(N2179,_xlfn.NUMBERVALUE(FIND("/",N2179)-1))</f>
        <v>music</v>
      </c>
      <c r="R2179" t="str">
        <f t="shared" ref="R2179:R2242" si="241">RIGHT(N2179,LEN(N2179)-LEN(Q2179)-1)</f>
        <v>rock</v>
      </c>
      <c r="S2179" s="9">
        <f t="shared" ref="S2179:S2242" si="242">_xlfn.NUMBERVALUE((((I2179/60)/60)/24)+DATE(1970,1,1))</f>
        <v>42527.250775462999</v>
      </c>
      <c r="T2179" s="9">
        <f t="shared" ref="T2179:T2242" si="243">_xlfn.NUMBERVALUE((((J2179/60)/60)/24)+DATE(1970,1,1))</f>
        <v>42502.250775462999</v>
      </c>
      <c r="U2179" s="8">
        <f t="shared" ref="U2179:U2242" si="244">S2179-T2179</f>
        <v>25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39"/>
        <v>138.64000000000001</v>
      </c>
      <c r="P2180">
        <f t="shared" si="238"/>
        <v>40.349243306169967</v>
      </c>
      <c r="Q2180" t="str">
        <f t="shared" si="240"/>
        <v>music</v>
      </c>
      <c r="R2180" t="str">
        <f t="shared" si="241"/>
        <v>rock</v>
      </c>
      <c r="S2180" s="9">
        <f t="shared" si="242"/>
        <v>42753.636539351799</v>
      </c>
      <c r="T2180" s="9">
        <f t="shared" si="243"/>
        <v>42723.636539351799</v>
      </c>
      <c r="U2180" s="8">
        <f t="shared" si="244"/>
        <v>30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39"/>
        <v>161.4</v>
      </c>
      <c r="P2181">
        <f t="shared" si="238"/>
        <v>76.857142857142861</v>
      </c>
      <c r="Q2181" t="str">
        <f t="shared" si="240"/>
        <v>music</v>
      </c>
      <c r="R2181" t="str">
        <f t="shared" si="241"/>
        <v>rock</v>
      </c>
      <c r="S2181" s="9">
        <f t="shared" si="242"/>
        <v>42105.1712037037</v>
      </c>
      <c r="T2181" s="9">
        <f t="shared" si="243"/>
        <v>42075.1712037037</v>
      </c>
      <c r="U2181" s="8">
        <f t="shared" si="244"/>
        <v>30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39"/>
        <v>107.18419999999999</v>
      </c>
      <c r="P2182">
        <f t="shared" si="238"/>
        <v>68.707820512820518</v>
      </c>
      <c r="Q2182" t="str">
        <f t="shared" si="240"/>
        <v>music</v>
      </c>
      <c r="R2182" t="str">
        <f t="shared" si="241"/>
        <v>rock</v>
      </c>
      <c r="S2182" s="9">
        <f t="shared" si="242"/>
        <v>42321.7114351852</v>
      </c>
      <c r="T2182" s="9">
        <f t="shared" si="243"/>
        <v>42279.669768518499</v>
      </c>
      <c r="U2182" s="8">
        <f t="shared" si="244"/>
        <v>42.041666666700621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39"/>
        <v>153.1</v>
      </c>
      <c r="P2183">
        <f t="shared" si="238"/>
        <v>57.773584905660378</v>
      </c>
      <c r="Q2183" t="str">
        <f t="shared" si="240"/>
        <v>games</v>
      </c>
      <c r="R2183" t="str">
        <f t="shared" si="241"/>
        <v>tabletop games</v>
      </c>
      <c r="S2183" s="9">
        <f t="shared" si="242"/>
        <v>42787.005243055602</v>
      </c>
      <c r="T2183" s="9">
        <f t="shared" si="243"/>
        <v>42773.005243055602</v>
      </c>
      <c r="U2183" s="8">
        <f t="shared" si="244"/>
        <v>14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39"/>
        <v>524.16666666666663</v>
      </c>
      <c r="P2184">
        <f t="shared" si="238"/>
        <v>44.171348314606739</v>
      </c>
      <c r="Q2184" t="str">
        <f t="shared" si="240"/>
        <v>games</v>
      </c>
      <c r="R2184" t="str">
        <f t="shared" si="241"/>
        <v>tabletop games</v>
      </c>
      <c r="S2184" s="9">
        <f t="shared" si="242"/>
        <v>41914.900752314803</v>
      </c>
      <c r="T2184" s="9">
        <f t="shared" si="243"/>
        <v>41879.900752314803</v>
      </c>
      <c r="U2184" s="8">
        <f t="shared" si="244"/>
        <v>35</v>
      </c>
    </row>
    <row r="2185" spans="1:21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39"/>
        <v>489.27777777777777</v>
      </c>
      <c r="P2185">
        <f t="shared" si="238"/>
        <v>31.566308243727597</v>
      </c>
      <c r="Q2185" t="str">
        <f t="shared" si="240"/>
        <v>games</v>
      </c>
      <c r="R2185" t="str">
        <f t="shared" si="241"/>
        <v>tabletop games</v>
      </c>
      <c r="S2185" s="9">
        <f t="shared" si="242"/>
        <v>42775.208333333299</v>
      </c>
      <c r="T2185" s="9">
        <f t="shared" si="243"/>
        <v>42745.365474537</v>
      </c>
      <c r="U2185" s="8">
        <f t="shared" si="244"/>
        <v>29.84285879629897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39"/>
        <v>284.74</v>
      </c>
      <c r="P2186">
        <f t="shared" si="238"/>
        <v>107.04511278195488</v>
      </c>
      <c r="Q2186" t="str">
        <f t="shared" si="240"/>
        <v>games</v>
      </c>
      <c r="R2186" t="str">
        <f t="shared" si="241"/>
        <v>tabletop games</v>
      </c>
      <c r="S2186" s="9">
        <f t="shared" si="242"/>
        <v>42394.666666666701</v>
      </c>
      <c r="T2186" s="9">
        <f t="shared" si="243"/>
        <v>42380.690289351798</v>
      </c>
      <c r="U2186" s="8">
        <f t="shared" si="244"/>
        <v>13.976377314902493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39"/>
        <v>1856.97</v>
      </c>
      <c r="P2187">
        <f t="shared" si="238"/>
        <v>149.03451043338683</v>
      </c>
      <c r="Q2187" t="str">
        <f t="shared" si="240"/>
        <v>games</v>
      </c>
      <c r="R2187" t="str">
        <f t="shared" si="241"/>
        <v>tabletop games</v>
      </c>
      <c r="S2187" s="9">
        <f t="shared" si="242"/>
        <v>41359.3499884259</v>
      </c>
      <c r="T2187" s="9">
        <f t="shared" si="243"/>
        <v>41319.3499884259</v>
      </c>
      <c r="U2187" s="8">
        <f t="shared" si="244"/>
        <v>40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39"/>
        <v>109.67499999999998</v>
      </c>
      <c r="P2188">
        <f t="shared" si="238"/>
        <v>55.956632653061227</v>
      </c>
      <c r="Q2188" t="str">
        <f t="shared" si="240"/>
        <v>games</v>
      </c>
      <c r="R2188" t="str">
        <f t="shared" si="241"/>
        <v>tabletop games</v>
      </c>
      <c r="S2188" s="9">
        <f t="shared" si="242"/>
        <v>42620.083333333299</v>
      </c>
      <c r="T2188" s="9">
        <f t="shared" si="243"/>
        <v>42583.615081018499</v>
      </c>
      <c r="U2188" s="8">
        <f t="shared" si="244"/>
        <v>36.468252314800338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39"/>
        <v>1014.6425</v>
      </c>
      <c r="P2189">
        <f t="shared" si="238"/>
        <v>56.970381807973048</v>
      </c>
      <c r="Q2189" t="str">
        <f t="shared" si="240"/>
        <v>games</v>
      </c>
      <c r="R2189" t="str">
        <f t="shared" si="241"/>
        <v>tabletop games</v>
      </c>
      <c r="S2189" s="9">
        <f t="shared" si="242"/>
        <v>42097.165972222203</v>
      </c>
      <c r="T2189" s="9">
        <f t="shared" si="243"/>
        <v>42068.209097222199</v>
      </c>
      <c r="U2189" s="8">
        <f t="shared" si="244"/>
        <v>28.956875000003492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39"/>
        <v>412.17692027666544</v>
      </c>
      <c r="P2190">
        <f t="shared" si="238"/>
        <v>44.056420233463037</v>
      </c>
      <c r="Q2190" t="str">
        <f t="shared" si="240"/>
        <v>games</v>
      </c>
      <c r="R2190" t="str">
        <f t="shared" si="241"/>
        <v>tabletop games</v>
      </c>
      <c r="S2190" s="9">
        <f t="shared" si="242"/>
        <v>42668.708333333299</v>
      </c>
      <c r="T2190" s="9">
        <f t="shared" si="243"/>
        <v>42633.586122685199</v>
      </c>
      <c r="U2190" s="8">
        <f t="shared" si="244"/>
        <v>35.122210648100008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39"/>
        <v>503.25</v>
      </c>
      <c r="P2191">
        <f t="shared" si="238"/>
        <v>68.625</v>
      </c>
      <c r="Q2191" t="str">
        <f t="shared" si="240"/>
        <v>games</v>
      </c>
      <c r="R2191" t="str">
        <f t="shared" si="241"/>
        <v>tabletop games</v>
      </c>
      <c r="S2191" s="9">
        <f t="shared" si="242"/>
        <v>42481.916666666701</v>
      </c>
      <c r="T2191" s="9">
        <f t="shared" si="243"/>
        <v>42467.788194444402</v>
      </c>
      <c r="U2191" s="8">
        <f t="shared" si="244"/>
        <v>14.128472222299024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39"/>
        <v>184.61052631578946</v>
      </c>
      <c r="P2192">
        <f t="shared" si="238"/>
        <v>65.318435754189949</v>
      </c>
      <c r="Q2192" t="str">
        <f t="shared" si="240"/>
        <v>games</v>
      </c>
      <c r="R2192" t="str">
        <f t="shared" si="241"/>
        <v>tabletop games</v>
      </c>
      <c r="S2192" s="9">
        <f t="shared" si="242"/>
        <v>42452.290972222203</v>
      </c>
      <c r="T2192" s="9">
        <f t="shared" si="243"/>
        <v>42417.6250462963</v>
      </c>
      <c r="U2192" s="8">
        <f t="shared" si="244"/>
        <v>34.665925925903139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39"/>
        <v>119.73333333333333</v>
      </c>
      <c r="P2193">
        <f t="shared" si="238"/>
        <v>35.92</v>
      </c>
      <c r="Q2193" t="str">
        <f t="shared" si="240"/>
        <v>games</v>
      </c>
      <c r="R2193" t="str">
        <f t="shared" si="241"/>
        <v>tabletop games</v>
      </c>
      <c r="S2193" s="9">
        <f t="shared" si="242"/>
        <v>42780.8336458333</v>
      </c>
      <c r="T2193" s="9">
        <f t="shared" si="243"/>
        <v>42768.8336458333</v>
      </c>
      <c r="U2193" s="8">
        <f t="shared" si="244"/>
        <v>12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39"/>
        <v>1081.2401666666667</v>
      </c>
      <c r="P2194">
        <f t="shared" si="238"/>
        <v>40.070667078443485</v>
      </c>
      <c r="Q2194" t="str">
        <f t="shared" si="240"/>
        <v>games</v>
      </c>
      <c r="R2194" t="str">
        <f t="shared" si="241"/>
        <v>tabletop games</v>
      </c>
      <c r="S2194" s="9">
        <f t="shared" si="242"/>
        <v>42719.958333333299</v>
      </c>
      <c r="T2194" s="9">
        <f t="shared" si="243"/>
        <v>42691.8512037037</v>
      </c>
      <c r="U2194" s="8">
        <f t="shared" si="244"/>
        <v>28.107129629599513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39"/>
        <v>452.37333333333333</v>
      </c>
      <c r="P2195">
        <f t="shared" si="238"/>
        <v>75.647714604236342</v>
      </c>
      <c r="Q2195" t="str">
        <f t="shared" si="240"/>
        <v>games</v>
      </c>
      <c r="R2195" t="str">
        <f t="shared" si="241"/>
        <v>tabletop games</v>
      </c>
      <c r="S2195" s="9">
        <f t="shared" si="242"/>
        <v>42695.207638888904</v>
      </c>
      <c r="T2195" s="9">
        <f t="shared" si="243"/>
        <v>42664.405925925901</v>
      </c>
      <c r="U2195" s="8">
        <f t="shared" si="244"/>
        <v>30.801712963002501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39"/>
        <v>537.37</v>
      </c>
      <c r="P2196">
        <f t="shared" si="238"/>
        <v>61.203872437357631</v>
      </c>
      <c r="Q2196" t="str">
        <f t="shared" si="240"/>
        <v>games</v>
      </c>
      <c r="R2196" t="str">
        <f t="shared" si="241"/>
        <v>tabletop games</v>
      </c>
      <c r="S2196" s="9">
        <f t="shared" si="242"/>
        <v>42455.7163194444</v>
      </c>
      <c r="T2196" s="9">
        <f t="shared" si="243"/>
        <v>42425.757986111101</v>
      </c>
      <c r="U2196" s="8">
        <f t="shared" si="244"/>
        <v>29.958333333299379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39"/>
        <v>120.32608695652173</v>
      </c>
      <c r="P2197">
        <f t="shared" si="238"/>
        <v>48.130434782608695</v>
      </c>
      <c r="Q2197" t="str">
        <f t="shared" si="240"/>
        <v>games</v>
      </c>
      <c r="R2197" t="str">
        <f t="shared" si="241"/>
        <v>tabletop games</v>
      </c>
      <c r="S2197" s="9">
        <f t="shared" si="242"/>
        <v>42227.771990740701</v>
      </c>
      <c r="T2197" s="9">
        <f t="shared" si="243"/>
        <v>42197.771990740701</v>
      </c>
      <c r="U2197" s="8">
        <f t="shared" si="244"/>
        <v>30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39"/>
        <v>113.83571428571429</v>
      </c>
      <c r="P2198">
        <f t="shared" si="238"/>
        <v>68.106837606837601</v>
      </c>
      <c r="Q2198" t="str">
        <f t="shared" si="240"/>
        <v>games</v>
      </c>
      <c r="R2198" t="str">
        <f t="shared" si="241"/>
        <v>tabletop games</v>
      </c>
      <c r="S2198" s="9">
        <f t="shared" si="242"/>
        <v>42706.291666666701</v>
      </c>
      <c r="T2198" s="9">
        <f t="shared" si="243"/>
        <v>42675.487291666701</v>
      </c>
      <c r="U2198" s="8">
        <f t="shared" si="244"/>
        <v>30.804374999999709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39"/>
        <v>951.03109999999992</v>
      </c>
      <c r="P2199">
        <f t="shared" si="238"/>
        <v>65.891300230946882</v>
      </c>
      <c r="Q2199" t="str">
        <f t="shared" si="240"/>
        <v>games</v>
      </c>
      <c r="R2199" t="str">
        <f t="shared" si="241"/>
        <v>tabletop games</v>
      </c>
      <c r="S2199" s="9">
        <f t="shared" si="242"/>
        <v>42063.584016203698</v>
      </c>
      <c r="T2199" s="9">
        <f t="shared" si="243"/>
        <v>42033.584016203698</v>
      </c>
      <c r="U2199" s="8">
        <f t="shared" si="244"/>
        <v>30</v>
      </c>
    </row>
    <row r="2200" spans="1:21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39"/>
        <v>132.89249999999998</v>
      </c>
      <c r="P2200">
        <f t="shared" si="238"/>
        <v>81.654377880184327</v>
      </c>
      <c r="Q2200" t="str">
        <f t="shared" si="240"/>
        <v>games</v>
      </c>
      <c r="R2200" t="str">
        <f t="shared" si="241"/>
        <v>tabletop games</v>
      </c>
      <c r="S2200" s="9">
        <f t="shared" si="242"/>
        <v>42322.555555555598</v>
      </c>
      <c r="T2200" s="9">
        <f t="shared" si="243"/>
        <v>42292.513888888898</v>
      </c>
      <c r="U2200" s="8">
        <f t="shared" si="244"/>
        <v>30.041666666700621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39"/>
        <v>146.97777777777779</v>
      </c>
      <c r="P2201">
        <f t="shared" si="238"/>
        <v>52.701195219123505</v>
      </c>
      <c r="Q2201" t="str">
        <f t="shared" si="240"/>
        <v>games</v>
      </c>
      <c r="R2201" t="str">
        <f t="shared" si="241"/>
        <v>tabletop games</v>
      </c>
      <c r="S2201" s="9">
        <f t="shared" si="242"/>
        <v>42292.416643518503</v>
      </c>
      <c r="T2201" s="9">
        <f t="shared" si="243"/>
        <v>42262.416643518503</v>
      </c>
      <c r="U2201" s="8">
        <f t="shared" si="244"/>
        <v>30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39"/>
        <v>542.15</v>
      </c>
      <c r="P2202">
        <f t="shared" si="238"/>
        <v>41.228136882129277</v>
      </c>
      <c r="Q2202" t="str">
        <f t="shared" si="240"/>
        <v>games</v>
      </c>
      <c r="R2202" t="str">
        <f t="shared" si="241"/>
        <v>tabletop games</v>
      </c>
      <c r="S2202" s="9">
        <f t="shared" si="242"/>
        <v>42191.125</v>
      </c>
      <c r="T2202" s="9">
        <f t="shared" si="243"/>
        <v>42163.625787037003</v>
      </c>
      <c r="U2202" s="8">
        <f t="shared" si="244"/>
        <v>27.499212962997262</v>
      </c>
    </row>
    <row r="2203" spans="1:21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39"/>
        <v>382.71818181818185</v>
      </c>
      <c r="P2203">
        <f t="shared" si="238"/>
        <v>15.035357142857142</v>
      </c>
      <c r="Q2203" t="str">
        <f t="shared" si="240"/>
        <v>music</v>
      </c>
      <c r="R2203" t="str">
        <f t="shared" si="241"/>
        <v>electronic music</v>
      </c>
      <c r="S2203" s="9">
        <f t="shared" si="242"/>
        <v>41290.846817129597</v>
      </c>
      <c r="T2203" s="9">
        <f t="shared" si="243"/>
        <v>41276.846817129597</v>
      </c>
      <c r="U2203" s="8">
        <f t="shared" si="244"/>
        <v>14</v>
      </c>
    </row>
    <row r="2204" spans="1:21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39"/>
        <v>704.18124999999998</v>
      </c>
      <c r="P2204">
        <f t="shared" si="238"/>
        <v>39.066920943134534</v>
      </c>
      <c r="Q2204" t="str">
        <f t="shared" si="240"/>
        <v>music</v>
      </c>
      <c r="R2204" t="str">
        <f t="shared" si="241"/>
        <v>electronic music</v>
      </c>
      <c r="S2204" s="9">
        <f t="shared" si="242"/>
        <v>41214.849166666703</v>
      </c>
      <c r="T2204" s="9">
        <f t="shared" si="243"/>
        <v>41184.849166666703</v>
      </c>
      <c r="U2204" s="8">
        <f t="shared" si="244"/>
        <v>30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39"/>
        <v>109.55</v>
      </c>
      <c r="P2205">
        <f t="shared" si="238"/>
        <v>43.82</v>
      </c>
      <c r="Q2205" t="str">
        <f t="shared" si="240"/>
        <v>music</v>
      </c>
      <c r="R2205" t="str">
        <f t="shared" si="241"/>
        <v>electronic music</v>
      </c>
      <c r="S2205" s="9">
        <f t="shared" si="242"/>
        <v>42271.859745370399</v>
      </c>
      <c r="T2205" s="9">
        <f t="shared" si="243"/>
        <v>42241.859745370399</v>
      </c>
      <c r="U2205" s="8">
        <f t="shared" si="244"/>
        <v>30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39"/>
        <v>132.86666666666667</v>
      </c>
      <c r="P2206">
        <f t="shared" si="238"/>
        <v>27.301369863013697</v>
      </c>
      <c r="Q2206" t="str">
        <f t="shared" si="240"/>
        <v>music</v>
      </c>
      <c r="R2206" t="str">
        <f t="shared" si="241"/>
        <v>electronic music</v>
      </c>
      <c r="S2206" s="9">
        <f t="shared" si="242"/>
        <v>41342.311562499999</v>
      </c>
      <c r="T2206" s="9">
        <f t="shared" si="243"/>
        <v>41312.311562499999</v>
      </c>
      <c r="U2206" s="8">
        <f t="shared" si="244"/>
        <v>30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39"/>
        <v>152</v>
      </c>
      <c r="P2207">
        <f t="shared" si="238"/>
        <v>42.222222222222221</v>
      </c>
      <c r="Q2207" t="str">
        <f t="shared" si="240"/>
        <v>music</v>
      </c>
      <c r="R2207" t="str">
        <f t="shared" si="241"/>
        <v>electronic music</v>
      </c>
      <c r="S2207" s="9">
        <f t="shared" si="242"/>
        <v>41061.821631944404</v>
      </c>
      <c r="T2207" s="9">
        <f t="shared" si="243"/>
        <v>41031.821631944404</v>
      </c>
      <c r="U2207" s="8">
        <f t="shared" si="244"/>
        <v>30</v>
      </c>
    </row>
    <row r="2208" spans="1:21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39"/>
        <v>102.72727272727273</v>
      </c>
      <c r="P2208">
        <f t="shared" si="238"/>
        <v>33.235294117647058</v>
      </c>
      <c r="Q2208" t="str">
        <f t="shared" si="240"/>
        <v>music</v>
      </c>
      <c r="R2208" t="str">
        <f t="shared" si="241"/>
        <v>electronic music</v>
      </c>
      <c r="S2208" s="9">
        <f t="shared" si="242"/>
        <v>41015.257222222201</v>
      </c>
      <c r="T2208" s="9">
        <f t="shared" si="243"/>
        <v>40997.257222222201</v>
      </c>
      <c r="U2208" s="8">
        <f t="shared" si="244"/>
        <v>18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39"/>
        <v>100</v>
      </c>
      <c r="P2209">
        <f t="shared" si="238"/>
        <v>285.71428571428572</v>
      </c>
      <c r="Q2209" t="str">
        <f t="shared" si="240"/>
        <v>music</v>
      </c>
      <c r="R2209" t="str">
        <f t="shared" si="241"/>
        <v>electronic music</v>
      </c>
      <c r="S2209" s="9">
        <f t="shared" si="242"/>
        <v>41594.235798611102</v>
      </c>
      <c r="T2209" s="9">
        <f t="shared" si="243"/>
        <v>41564.194131944401</v>
      </c>
      <c r="U2209" s="8">
        <f t="shared" si="244"/>
        <v>30.041666666700621</v>
      </c>
    </row>
    <row r="2210" spans="1:21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39"/>
        <v>101.6</v>
      </c>
      <c r="P2210">
        <f t="shared" ref="P2210:P2273" si="245">IF(L2210=0, 0,E2210/L2210)</f>
        <v>42.333333333333336</v>
      </c>
      <c r="Q2210" t="str">
        <f t="shared" si="240"/>
        <v>music</v>
      </c>
      <c r="R2210" t="str">
        <f t="shared" si="241"/>
        <v>electronic music</v>
      </c>
      <c r="S2210" s="9">
        <f t="shared" si="242"/>
        <v>41006.166666666701</v>
      </c>
      <c r="T2210" s="9">
        <f t="shared" si="243"/>
        <v>40946.882245370398</v>
      </c>
      <c r="U2210" s="8">
        <f t="shared" si="244"/>
        <v>59.284421296302753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39"/>
        <v>150.80000000000001</v>
      </c>
      <c r="P2211">
        <f t="shared" si="245"/>
        <v>50.266666666666666</v>
      </c>
      <c r="Q2211" t="str">
        <f t="shared" si="240"/>
        <v>music</v>
      </c>
      <c r="R2211" t="str">
        <f t="shared" si="241"/>
        <v>electronic music</v>
      </c>
      <c r="S2211" s="9">
        <f t="shared" si="242"/>
        <v>41743.958333333299</v>
      </c>
      <c r="T2211" s="9">
        <f t="shared" si="243"/>
        <v>41732.479675925897</v>
      </c>
      <c r="U2211" s="8">
        <f t="shared" si="244"/>
        <v>11.478657407402352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39"/>
        <v>111.425</v>
      </c>
      <c r="P2212">
        <f t="shared" si="245"/>
        <v>61.902777777777779</v>
      </c>
      <c r="Q2212" t="str">
        <f t="shared" si="240"/>
        <v>music</v>
      </c>
      <c r="R2212" t="str">
        <f t="shared" si="241"/>
        <v>electronic music</v>
      </c>
      <c r="S2212" s="9">
        <f t="shared" si="242"/>
        <v>41013.733333333301</v>
      </c>
      <c r="T2212" s="9">
        <f t="shared" si="243"/>
        <v>40956.066087963001</v>
      </c>
      <c r="U2212" s="8">
        <f t="shared" si="244"/>
        <v>57.667245370299497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39"/>
        <v>195.6</v>
      </c>
      <c r="P2213">
        <f t="shared" si="245"/>
        <v>40.75</v>
      </c>
      <c r="Q2213" t="str">
        <f t="shared" si="240"/>
        <v>music</v>
      </c>
      <c r="R2213" t="str">
        <f t="shared" si="241"/>
        <v>electronic music</v>
      </c>
      <c r="S2213" s="9">
        <f t="shared" si="242"/>
        <v>41739.290972222203</v>
      </c>
      <c r="T2213" s="9">
        <f t="shared" si="243"/>
        <v>41716.785011574102</v>
      </c>
      <c r="U2213" s="8">
        <f t="shared" si="244"/>
        <v>22.505960648100881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39"/>
        <v>114.38333333333333</v>
      </c>
      <c r="P2214">
        <f t="shared" si="245"/>
        <v>55.796747967479675</v>
      </c>
      <c r="Q2214" t="str">
        <f t="shared" si="240"/>
        <v>music</v>
      </c>
      <c r="R2214" t="str">
        <f t="shared" si="241"/>
        <v>electronic music</v>
      </c>
      <c r="S2214" s="9">
        <f t="shared" si="242"/>
        <v>41582.041666666701</v>
      </c>
      <c r="T2214" s="9">
        <f t="shared" si="243"/>
        <v>41548.747418981497</v>
      </c>
      <c r="U2214" s="8">
        <f t="shared" si="244"/>
        <v>33.294247685204027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39"/>
        <v>200</v>
      </c>
      <c r="P2215">
        <f t="shared" si="245"/>
        <v>10</v>
      </c>
      <c r="Q2215" t="str">
        <f t="shared" si="240"/>
        <v>music</v>
      </c>
      <c r="R2215" t="str">
        <f t="shared" si="241"/>
        <v>electronic music</v>
      </c>
      <c r="S2215" s="9">
        <f t="shared" si="242"/>
        <v>42139.8261458333</v>
      </c>
      <c r="T2215" s="9">
        <f t="shared" si="243"/>
        <v>42109.8261458333</v>
      </c>
      <c r="U2215" s="8">
        <f t="shared" si="244"/>
        <v>30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39"/>
        <v>292.50166666666667</v>
      </c>
      <c r="P2216">
        <f t="shared" si="245"/>
        <v>73.125416666666666</v>
      </c>
      <c r="Q2216" t="str">
        <f t="shared" si="240"/>
        <v>music</v>
      </c>
      <c r="R2216" t="str">
        <f t="shared" si="241"/>
        <v>electronic music</v>
      </c>
      <c r="S2216" s="9">
        <f t="shared" si="242"/>
        <v>41676.792222222197</v>
      </c>
      <c r="T2216" s="9">
        <f t="shared" si="243"/>
        <v>41646.792222222197</v>
      </c>
      <c r="U2216" s="8">
        <f t="shared" si="244"/>
        <v>30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39"/>
        <v>156.36363636363637</v>
      </c>
      <c r="P2217">
        <f t="shared" si="245"/>
        <v>26.060606060606062</v>
      </c>
      <c r="Q2217" t="str">
        <f t="shared" si="240"/>
        <v>music</v>
      </c>
      <c r="R2217" t="str">
        <f t="shared" si="241"/>
        <v>electronic music</v>
      </c>
      <c r="S2217" s="9">
        <f t="shared" si="242"/>
        <v>40981.290972222203</v>
      </c>
      <c r="T2217" s="9">
        <f t="shared" si="243"/>
        <v>40958.7172685185</v>
      </c>
      <c r="U2217" s="8">
        <f t="shared" si="244"/>
        <v>22.573703703703359</v>
      </c>
    </row>
    <row r="2218" spans="1:21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39"/>
        <v>105.66666666666666</v>
      </c>
      <c r="P2218">
        <f t="shared" si="245"/>
        <v>22.642857142857142</v>
      </c>
      <c r="Q2218" t="str">
        <f t="shared" si="240"/>
        <v>music</v>
      </c>
      <c r="R2218" t="str">
        <f t="shared" si="241"/>
        <v>electronic music</v>
      </c>
      <c r="S2218" s="9">
        <f t="shared" si="242"/>
        <v>42208.751678240696</v>
      </c>
      <c r="T2218" s="9">
        <f t="shared" si="243"/>
        <v>42194.751678240696</v>
      </c>
      <c r="U2218" s="8">
        <f t="shared" si="244"/>
        <v>14</v>
      </c>
    </row>
    <row r="2219" spans="1:21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39"/>
        <v>101.19047619047619</v>
      </c>
      <c r="P2219">
        <f t="shared" si="245"/>
        <v>47.222222222222221</v>
      </c>
      <c r="Q2219" t="str">
        <f t="shared" si="240"/>
        <v>music</v>
      </c>
      <c r="R2219" t="str">
        <f t="shared" si="241"/>
        <v>electronic music</v>
      </c>
      <c r="S2219" s="9">
        <f t="shared" si="242"/>
        <v>42310.333333333299</v>
      </c>
      <c r="T2219" s="9">
        <f t="shared" si="243"/>
        <v>42299.776770833298</v>
      </c>
      <c r="U2219" s="8">
        <f t="shared" si="244"/>
        <v>10.556562500001746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39"/>
        <v>122.833</v>
      </c>
      <c r="P2220">
        <f t="shared" si="245"/>
        <v>32.324473684210524</v>
      </c>
      <c r="Q2220" t="str">
        <f t="shared" si="240"/>
        <v>music</v>
      </c>
      <c r="R2220" t="str">
        <f t="shared" si="241"/>
        <v>electronic music</v>
      </c>
      <c r="S2220" s="9">
        <f t="shared" si="242"/>
        <v>41150</v>
      </c>
      <c r="T2220" s="9">
        <f t="shared" si="243"/>
        <v>41127.812303240702</v>
      </c>
      <c r="U2220" s="8">
        <f t="shared" si="244"/>
        <v>22.187696759297978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39"/>
        <v>101.49999999999999</v>
      </c>
      <c r="P2221">
        <f t="shared" si="245"/>
        <v>53.421052631578945</v>
      </c>
      <c r="Q2221" t="str">
        <f t="shared" si="240"/>
        <v>music</v>
      </c>
      <c r="R2221" t="str">
        <f t="shared" si="241"/>
        <v>electronic music</v>
      </c>
      <c r="S2221" s="9">
        <f t="shared" si="242"/>
        <v>42235.7188888889</v>
      </c>
      <c r="T2221" s="9">
        <f t="shared" si="243"/>
        <v>42205.7188888889</v>
      </c>
      <c r="U2221" s="8">
        <f t="shared" si="244"/>
        <v>30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39"/>
        <v>101.14285714285714</v>
      </c>
      <c r="P2222">
        <f t="shared" si="245"/>
        <v>51.304347826086953</v>
      </c>
      <c r="Q2222" t="str">
        <f t="shared" si="240"/>
        <v>music</v>
      </c>
      <c r="R2222" t="str">
        <f t="shared" si="241"/>
        <v>electronic music</v>
      </c>
      <c r="S2222" s="9">
        <f t="shared" si="242"/>
        <v>41482.060601851903</v>
      </c>
      <c r="T2222" s="9">
        <f t="shared" si="243"/>
        <v>41452.060601851903</v>
      </c>
      <c r="U2222" s="8">
        <f t="shared" si="244"/>
        <v>30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39"/>
        <v>108.11999999999999</v>
      </c>
      <c r="P2223">
        <f t="shared" si="245"/>
        <v>37.197247706422019</v>
      </c>
      <c r="Q2223" t="str">
        <f t="shared" si="240"/>
        <v>games</v>
      </c>
      <c r="R2223" t="str">
        <f t="shared" si="241"/>
        <v>tabletop games</v>
      </c>
      <c r="S2223" s="9">
        <f t="shared" si="242"/>
        <v>42483</v>
      </c>
      <c r="T2223" s="9">
        <f t="shared" si="243"/>
        <v>42452.666770833297</v>
      </c>
      <c r="U2223" s="8">
        <f t="shared" si="244"/>
        <v>30.333229166702949</v>
      </c>
    </row>
    <row r="2224" spans="1:21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39"/>
        <v>162.6</v>
      </c>
      <c r="P2224">
        <f t="shared" si="245"/>
        <v>27.1</v>
      </c>
      <c r="Q2224" t="str">
        <f t="shared" si="240"/>
        <v>games</v>
      </c>
      <c r="R2224" t="str">
        <f t="shared" si="241"/>
        <v>tabletop games</v>
      </c>
      <c r="S2224" s="9">
        <f t="shared" si="242"/>
        <v>40936.7875810185</v>
      </c>
      <c r="T2224" s="9">
        <f t="shared" si="243"/>
        <v>40906.7875810185</v>
      </c>
      <c r="U2224" s="8">
        <f t="shared" si="244"/>
        <v>30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39"/>
        <v>105.80000000000001</v>
      </c>
      <c r="P2225">
        <f t="shared" si="245"/>
        <v>206.31</v>
      </c>
      <c r="Q2225" t="str">
        <f t="shared" si="240"/>
        <v>games</v>
      </c>
      <c r="R2225" t="str">
        <f t="shared" si="241"/>
        <v>tabletop games</v>
      </c>
      <c r="S2225" s="9">
        <f t="shared" si="242"/>
        <v>42182.640833333302</v>
      </c>
      <c r="T2225" s="9">
        <f t="shared" si="243"/>
        <v>42152.640833333302</v>
      </c>
      <c r="U2225" s="8">
        <f t="shared" si="244"/>
        <v>30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39"/>
        <v>243.15000000000003</v>
      </c>
      <c r="P2226">
        <f t="shared" si="245"/>
        <v>82.145270270270274</v>
      </c>
      <c r="Q2226" t="str">
        <f t="shared" si="240"/>
        <v>games</v>
      </c>
      <c r="R2226" t="str">
        <f t="shared" si="241"/>
        <v>tabletop games</v>
      </c>
      <c r="S2226" s="9">
        <f t="shared" si="242"/>
        <v>42672.791666666701</v>
      </c>
      <c r="T2226" s="9">
        <f t="shared" si="243"/>
        <v>42644.667534722197</v>
      </c>
      <c r="U2226" s="8">
        <f t="shared" si="244"/>
        <v>28.124131944503461</v>
      </c>
    </row>
    <row r="2227" spans="1:21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39"/>
        <v>944.83338095238094</v>
      </c>
      <c r="P2227">
        <f t="shared" si="245"/>
        <v>164.79651993355483</v>
      </c>
      <c r="Q2227" t="str">
        <f t="shared" si="240"/>
        <v>games</v>
      </c>
      <c r="R2227" t="str">
        <f t="shared" si="241"/>
        <v>tabletop games</v>
      </c>
      <c r="S2227" s="9">
        <f t="shared" si="242"/>
        <v>41903.791840277801</v>
      </c>
      <c r="T2227" s="9">
        <f t="shared" si="243"/>
        <v>41873.791840277801</v>
      </c>
      <c r="U2227" s="8">
        <f t="shared" si="244"/>
        <v>30</v>
      </c>
    </row>
    <row r="2228" spans="1:21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39"/>
        <v>108.46283333333334</v>
      </c>
      <c r="P2228">
        <f t="shared" si="245"/>
        <v>60.820280373831778</v>
      </c>
      <c r="Q2228" t="str">
        <f t="shared" si="240"/>
        <v>games</v>
      </c>
      <c r="R2228" t="str">
        <f t="shared" si="241"/>
        <v>tabletop games</v>
      </c>
      <c r="S2228" s="9">
        <f t="shared" si="242"/>
        <v>42412.207638888904</v>
      </c>
      <c r="T2228" s="9">
        <f t="shared" si="243"/>
        <v>42381.798865740697</v>
      </c>
      <c r="U2228" s="8">
        <f t="shared" si="244"/>
        <v>30.408773148206819</v>
      </c>
    </row>
    <row r="2229" spans="1:21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39"/>
        <v>157.37692307692308</v>
      </c>
      <c r="P2229">
        <f t="shared" si="245"/>
        <v>67.970099667774093</v>
      </c>
      <c r="Q2229" t="str">
        <f t="shared" si="240"/>
        <v>games</v>
      </c>
      <c r="R2229" t="str">
        <f t="shared" si="241"/>
        <v>tabletop games</v>
      </c>
      <c r="S2229" s="9">
        <f t="shared" si="242"/>
        <v>41591.849016203698</v>
      </c>
      <c r="T2229" s="9">
        <f t="shared" si="243"/>
        <v>41561.807349536997</v>
      </c>
      <c r="U2229" s="8">
        <f t="shared" si="244"/>
        <v>30.041666666700621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39"/>
        <v>1174.49</v>
      </c>
      <c r="P2230">
        <f t="shared" si="245"/>
        <v>81.561805555555551</v>
      </c>
      <c r="Q2230" t="str">
        <f t="shared" si="240"/>
        <v>games</v>
      </c>
      <c r="R2230" t="str">
        <f t="shared" si="241"/>
        <v>tabletop games</v>
      </c>
      <c r="S2230" s="9">
        <f t="shared" si="242"/>
        <v>42232.2781944444</v>
      </c>
      <c r="T2230" s="9">
        <f t="shared" si="243"/>
        <v>42202.2781944444</v>
      </c>
      <c r="U2230" s="8">
        <f t="shared" si="244"/>
        <v>30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39"/>
        <v>171.04755366949576</v>
      </c>
      <c r="P2231">
        <f t="shared" si="245"/>
        <v>25.42547309833024</v>
      </c>
      <c r="Q2231" t="str">
        <f t="shared" si="240"/>
        <v>games</v>
      </c>
      <c r="R2231" t="str">
        <f t="shared" si="241"/>
        <v>tabletop games</v>
      </c>
      <c r="S2231" s="9">
        <f t="shared" si="242"/>
        <v>41520.166666666701</v>
      </c>
      <c r="T2231" s="9">
        <f t="shared" si="243"/>
        <v>41484.664247685199</v>
      </c>
      <c r="U2231" s="8">
        <f t="shared" si="244"/>
        <v>35.502418981501251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39"/>
        <v>125.95294117647057</v>
      </c>
      <c r="P2232">
        <f t="shared" si="245"/>
        <v>21.497991967871485</v>
      </c>
      <c r="Q2232" t="str">
        <f t="shared" si="240"/>
        <v>games</v>
      </c>
      <c r="R2232" t="str">
        <f t="shared" si="241"/>
        <v>tabletop games</v>
      </c>
      <c r="S2232" s="9">
        <f t="shared" si="242"/>
        <v>41754.881099537</v>
      </c>
      <c r="T2232" s="9">
        <f t="shared" si="243"/>
        <v>41724.881099537</v>
      </c>
      <c r="U2232" s="8">
        <f t="shared" si="244"/>
        <v>30</v>
      </c>
    </row>
    <row r="2233" spans="1:21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39"/>
        <v>1212.1296000000002</v>
      </c>
      <c r="P2233">
        <f t="shared" si="245"/>
        <v>27.226630727762803</v>
      </c>
      <c r="Q2233" t="str">
        <f t="shared" si="240"/>
        <v>games</v>
      </c>
      <c r="R2233" t="str">
        <f t="shared" si="241"/>
        <v>tabletop games</v>
      </c>
      <c r="S2233" s="9">
        <f t="shared" si="242"/>
        <v>41450.208333333299</v>
      </c>
      <c r="T2233" s="9">
        <f t="shared" si="243"/>
        <v>41423.910891203697</v>
      </c>
      <c r="U2233" s="8">
        <f t="shared" si="244"/>
        <v>26.297442129602132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39"/>
        <v>495.8</v>
      </c>
      <c r="P2234">
        <f t="shared" si="245"/>
        <v>25.091093117408906</v>
      </c>
      <c r="Q2234" t="str">
        <f t="shared" si="240"/>
        <v>games</v>
      </c>
      <c r="R2234" t="str">
        <f t="shared" si="241"/>
        <v>tabletop games</v>
      </c>
      <c r="S2234" s="9">
        <f t="shared" si="242"/>
        <v>41839.125</v>
      </c>
      <c r="T2234" s="9">
        <f t="shared" si="243"/>
        <v>41806.794074074103</v>
      </c>
      <c r="U2234" s="8">
        <f t="shared" si="244"/>
        <v>32.330925925896736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39"/>
        <v>332.03999999999996</v>
      </c>
      <c r="P2235">
        <f t="shared" si="245"/>
        <v>21.230179028132991</v>
      </c>
      <c r="Q2235" t="str">
        <f t="shared" si="240"/>
        <v>games</v>
      </c>
      <c r="R2235" t="str">
        <f t="shared" si="241"/>
        <v>tabletop games</v>
      </c>
      <c r="S2235" s="9">
        <f t="shared" si="242"/>
        <v>42352</v>
      </c>
      <c r="T2235" s="9">
        <f t="shared" si="243"/>
        <v>42331.378923611097</v>
      </c>
      <c r="U2235" s="8">
        <f t="shared" si="244"/>
        <v>20.62107638890302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39"/>
        <v>1165</v>
      </c>
      <c r="P2236">
        <f t="shared" si="245"/>
        <v>41.607142857142854</v>
      </c>
      <c r="Q2236" t="str">
        <f t="shared" si="240"/>
        <v>games</v>
      </c>
      <c r="R2236" t="str">
        <f t="shared" si="241"/>
        <v>tabletop games</v>
      </c>
      <c r="S2236" s="9">
        <f t="shared" si="242"/>
        <v>42740.824618055602</v>
      </c>
      <c r="T2236" s="9">
        <f t="shared" si="243"/>
        <v>42710.824618055602</v>
      </c>
      <c r="U2236" s="8">
        <f t="shared" si="244"/>
        <v>30</v>
      </c>
    </row>
    <row r="2237" spans="1:21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39"/>
        <v>153.3153846153846</v>
      </c>
      <c r="P2237">
        <f t="shared" si="245"/>
        <v>135.58503401360545</v>
      </c>
      <c r="Q2237" t="str">
        <f t="shared" si="240"/>
        <v>games</v>
      </c>
      <c r="R2237" t="str">
        <f t="shared" si="241"/>
        <v>tabletop games</v>
      </c>
      <c r="S2237" s="9">
        <f t="shared" si="242"/>
        <v>42091.980451388903</v>
      </c>
      <c r="T2237" s="9">
        <f t="shared" si="243"/>
        <v>42062.022118055596</v>
      </c>
      <c r="U2237" s="8">
        <f t="shared" si="244"/>
        <v>29.958333333306655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39"/>
        <v>537.10714285714289</v>
      </c>
      <c r="P2238">
        <f t="shared" si="245"/>
        <v>22.116176470588236</v>
      </c>
      <c r="Q2238" t="str">
        <f t="shared" si="240"/>
        <v>games</v>
      </c>
      <c r="R2238" t="str">
        <f t="shared" si="241"/>
        <v>tabletop games</v>
      </c>
      <c r="S2238" s="9">
        <f t="shared" si="242"/>
        <v>42401.617164351803</v>
      </c>
      <c r="T2238" s="9">
        <f t="shared" si="243"/>
        <v>42371.617164351803</v>
      </c>
      <c r="U2238" s="8">
        <f t="shared" si="244"/>
        <v>30</v>
      </c>
    </row>
    <row r="2239" spans="1:21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39"/>
        <v>352.92777777777775</v>
      </c>
      <c r="P2239">
        <f t="shared" si="245"/>
        <v>64.625635808748726</v>
      </c>
      <c r="Q2239" t="str">
        <f t="shared" si="240"/>
        <v>games</v>
      </c>
      <c r="R2239" t="str">
        <f t="shared" si="241"/>
        <v>tabletop games</v>
      </c>
      <c r="S2239" s="9">
        <f t="shared" si="242"/>
        <v>41955.332638888904</v>
      </c>
      <c r="T2239" s="9">
        <f t="shared" si="243"/>
        <v>41915.003275463001</v>
      </c>
      <c r="U2239" s="8">
        <f t="shared" si="244"/>
        <v>40.329363425902557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39"/>
        <v>137.4</v>
      </c>
      <c r="P2240">
        <f t="shared" si="245"/>
        <v>69.569620253164558</v>
      </c>
      <c r="Q2240" t="str">
        <f t="shared" si="240"/>
        <v>games</v>
      </c>
      <c r="R2240" t="str">
        <f t="shared" si="241"/>
        <v>tabletop games</v>
      </c>
      <c r="S2240" s="9">
        <f t="shared" si="242"/>
        <v>42804.621712963002</v>
      </c>
      <c r="T2240" s="9">
        <f t="shared" si="243"/>
        <v>42774.621712963002</v>
      </c>
      <c r="U2240" s="8">
        <f t="shared" si="244"/>
        <v>30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39"/>
        <v>128.02668</v>
      </c>
      <c r="P2241">
        <f t="shared" si="245"/>
        <v>75.133028169014082</v>
      </c>
      <c r="Q2241" t="str">
        <f t="shared" si="240"/>
        <v>games</v>
      </c>
      <c r="R2241" t="str">
        <f t="shared" si="241"/>
        <v>tabletop games</v>
      </c>
      <c r="S2241" s="9">
        <f t="shared" si="242"/>
        <v>41609.168055555601</v>
      </c>
      <c r="T2241" s="9">
        <f t="shared" si="243"/>
        <v>41572.958495370403</v>
      </c>
      <c r="U2241" s="8">
        <f t="shared" si="244"/>
        <v>36.209560185197915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39"/>
        <v>270.68</v>
      </c>
      <c r="P2242">
        <f t="shared" si="245"/>
        <v>140.97916666666666</v>
      </c>
      <c r="Q2242" t="str">
        <f t="shared" si="240"/>
        <v>games</v>
      </c>
      <c r="R2242" t="str">
        <f t="shared" si="241"/>
        <v>tabletop games</v>
      </c>
      <c r="S2242" s="9">
        <f t="shared" si="242"/>
        <v>42482.8257407407</v>
      </c>
      <c r="T2242" s="9">
        <f t="shared" si="243"/>
        <v>42452.8257407407</v>
      </c>
      <c r="U2242" s="8">
        <f t="shared" si="244"/>
        <v>30</v>
      </c>
    </row>
    <row r="2243" spans="1:21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46">E2243/D2243*100</f>
        <v>806.4</v>
      </c>
      <c r="P2243">
        <f t="shared" si="245"/>
        <v>49.472392638036808</v>
      </c>
      <c r="Q2243" t="str">
        <f t="shared" ref="Q2243:Q2306" si="247">LEFT(N2243,_xlfn.NUMBERVALUE(FIND("/",N2243)-1))</f>
        <v>games</v>
      </c>
      <c r="R2243" t="str">
        <f t="shared" ref="R2243:R2306" si="248">RIGHT(N2243,LEN(N2243)-LEN(Q2243)-1)</f>
        <v>tabletop games</v>
      </c>
      <c r="S2243" s="9">
        <f t="shared" ref="S2243:S2306" si="249">_xlfn.NUMBERVALUE((((I2243/60)/60)/24)+DATE(1970,1,1))</f>
        <v>42796.827546296299</v>
      </c>
      <c r="T2243" s="9">
        <f t="shared" ref="T2243:T2306" si="250">_xlfn.NUMBERVALUE((((J2243/60)/60)/24)+DATE(1970,1,1))</f>
        <v>42766.827546296299</v>
      </c>
      <c r="U2243" s="8">
        <f t="shared" ref="U2243:U2306" si="251">S2243-T2243</f>
        <v>30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46"/>
        <v>1360.0976000000001</v>
      </c>
      <c r="P2244">
        <f t="shared" si="245"/>
        <v>53.865251485148519</v>
      </c>
      <c r="Q2244" t="str">
        <f t="shared" si="247"/>
        <v>games</v>
      </c>
      <c r="R2244" t="str">
        <f t="shared" si="248"/>
        <v>tabletop games</v>
      </c>
      <c r="S2244" s="9">
        <f t="shared" si="249"/>
        <v>41605.126388888901</v>
      </c>
      <c r="T2244" s="9">
        <f t="shared" si="250"/>
        <v>41569.575613425899</v>
      </c>
      <c r="U2244" s="8">
        <f t="shared" si="251"/>
        <v>35.550775463001628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46"/>
        <v>930250</v>
      </c>
      <c r="P2245">
        <f t="shared" si="245"/>
        <v>4.5712530712530715</v>
      </c>
      <c r="Q2245" t="str">
        <f t="shared" si="247"/>
        <v>games</v>
      </c>
      <c r="R2245" t="str">
        <f t="shared" si="248"/>
        <v>tabletop games</v>
      </c>
      <c r="S2245" s="9">
        <f t="shared" si="249"/>
        <v>42807.125</v>
      </c>
      <c r="T2245" s="9">
        <f t="shared" si="250"/>
        <v>42800.751041666699</v>
      </c>
      <c r="U2245" s="8">
        <f t="shared" si="251"/>
        <v>6.3739583333008341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46"/>
        <v>377.02</v>
      </c>
      <c r="P2246">
        <f t="shared" si="245"/>
        <v>65.00344827586207</v>
      </c>
      <c r="Q2246" t="str">
        <f t="shared" si="247"/>
        <v>games</v>
      </c>
      <c r="R2246" t="str">
        <f t="shared" si="248"/>
        <v>tabletop games</v>
      </c>
      <c r="S2246" s="9">
        <f t="shared" si="249"/>
        <v>42659.854166666701</v>
      </c>
      <c r="T2246" s="9">
        <f t="shared" si="250"/>
        <v>42647.818819444401</v>
      </c>
      <c r="U2246" s="8">
        <f t="shared" si="251"/>
        <v>12.035347222299606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46"/>
        <v>2647.0250000000001</v>
      </c>
      <c r="P2247">
        <f t="shared" si="245"/>
        <v>53.475252525252522</v>
      </c>
      <c r="Q2247" t="str">
        <f t="shared" si="247"/>
        <v>games</v>
      </c>
      <c r="R2247" t="str">
        <f t="shared" si="248"/>
        <v>tabletop games</v>
      </c>
      <c r="S2247" s="9">
        <f t="shared" si="249"/>
        <v>41691.75</v>
      </c>
      <c r="T2247" s="9">
        <f t="shared" si="250"/>
        <v>41660.708530092597</v>
      </c>
      <c r="U2247" s="8">
        <f t="shared" si="251"/>
        <v>31.041469907402643</v>
      </c>
    </row>
    <row r="2248" spans="1:21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46"/>
        <v>100.12</v>
      </c>
      <c r="P2248">
        <f t="shared" si="245"/>
        <v>43.912280701754383</v>
      </c>
      <c r="Q2248" t="str">
        <f t="shared" si="247"/>
        <v>games</v>
      </c>
      <c r="R2248" t="str">
        <f t="shared" si="248"/>
        <v>tabletop games</v>
      </c>
      <c r="S2248" s="9">
        <f t="shared" si="249"/>
        <v>42251.791782407403</v>
      </c>
      <c r="T2248" s="9">
        <f t="shared" si="250"/>
        <v>42221.791782407403</v>
      </c>
      <c r="U2248" s="8">
        <f t="shared" si="251"/>
        <v>30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46"/>
        <v>104.45405405405405</v>
      </c>
      <c r="P2249">
        <f t="shared" si="245"/>
        <v>50.852631578947367</v>
      </c>
      <c r="Q2249" t="str">
        <f t="shared" si="247"/>
        <v>games</v>
      </c>
      <c r="R2249" t="str">
        <f t="shared" si="248"/>
        <v>tabletop games</v>
      </c>
      <c r="S2249" s="9">
        <f t="shared" si="249"/>
        <v>42214.666261574101</v>
      </c>
      <c r="T2249" s="9">
        <f t="shared" si="250"/>
        <v>42200.666261574101</v>
      </c>
      <c r="U2249" s="8">
        <f t="shared" si="251"/>
        <v>14</v>
      </c>
    </row>
    <row r="2250" spans="1:21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46"/>
        <v>107.21428571428571</v>
      </c>
      <c r="P2250">
        <f t="shared" si="245"/>
        <v>58.6328125</v>
      </c>
      <c r="Q2250" t="str">
        <f t="shared" si="247"/>
        <v>games</v>
      </c>
      <c r="R2250" t="str">
        <f t="shared" si="248"/>
        <v>tabletop games</v>
      </c>
      <c r="S2250" s="9">
        <f t="shared" si="249"/>
        <v>42718.8759027778</v>
      </c>
      <c r="T2250" s="9">
        <f t="shared" si="250"/>
        <v>42688.8759027778</v>
      </c>
      <c r="U2250" s="8">
        <f t="shared" si="251"/>
        <v>30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46"/>
        <v>168.77142857142857</v>
      </c>
      <c r="P2251">
        <f t="shared" si="245"/>
        <v>32.81666666666667</v>
      </c>
      <c r="Q2251" t="str">
        <f t="shared" si="247"/>
        <v>games</v>
      </c>
      <c r="R2251" t="str">
        <f t="shared" si="248"/>
        <v>tabletop games</v>
      </c>
      <c r="S2251" s="9">
        <f t="shared" si="249"/>
        <v>41366.6616319444</v>
      </c>
      <c r="T2251" s="9">
        <f t="shared" si="250"/>
        <v>41336.703298611101</v>
      </c>
      <c r="U2251" s="8">
        <f t="shared" si="251"/>
        <v>29.958333333299379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46"/>
        <v>975.11200000000008</v>
      </c>
      <c r="P2252">
        <f t="shared" si="245"/>
        <v>426.93169877408059</v>
      </c>
      <c r="Q2252" t="str">
        <f t="shared" si="247"/>
        <v>games</v>
      </c>
      <c r="R2252" t="str">
        <f t="shared" si="248"/>
        <v>tabletop games</v>
      </c>
      <c r="S2252" s="9">
        <f t="shared" si="249"/>
        <v>42707.0471412037</v>
      </c>
      <c r="T2252" s="9">
        <f t="shared" si="250"/>
        <v>42677.005474537</v>
      </c>
      <c r="U2252" s="8">
        <f t="shared" si="251"/>
        <v>30.041666666700621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46"/>
        <v>134.44929411764704</v>
      </c>
      <c r="P2253">
        <f t="shared" si="245"/>
        <v>23.808729166666669</v>
      </c>
      <c r="Q2253" t="str">
        <f t="shared" si="247"/>
        <v>games</v>
      </c>
      <c r="R2253" t="str">
        <f t="shared" si="248"/>
        <v>tabletop games</v>
      </c>
      <c r="S2253" s="9">
        <f t="shared" si="249"/>
        <v>41867.345798611103</v>
      </c>
      <c r="T2253" s="9">
        <f t="shared" si="250"/>
        <v>41846.345798611103</v>
      </c>
      <c r="U2253" s="8">
        <f t="shared" si="251"/>
        <v>21</v>
      </c>
    </row>
    <row r="2254" spans="1:21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46"/>
        <v>272.27777777777777</v>
      </c>
      <c r="P2254">
        <f t="shared" si="245"/>
        <v>98.413654618473899</v>
      </c>
      <c r="Q2254" t="str">
        <f t="shared" si="247"/>
        <v>games</v>
      </c>
      <c r="R2254" t="str">
        <f t="shared" si="248"/>
        <v>tabletop games</v>
      </c>
      <c r="S2254" s="9">
        <f t="shared" si="249"/>
        <v>42588.3279861111</v>
      </c>
      <c r="T2254" s="9">
        <f t="shared" si="250"/>
        <v>42573.3279861111</v>
      </c>
      <c r="U2254" s="8">
        <f t="shared" si="251"/>
        <v>15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46"/>
        <v>112.6875</v>
      </c>
      <c r="P2255">
        <f t="shared" si="245"/>
        <v>107.32142857142857</v>
      </c>
      <c r="Q2255" t="str">
        <f t="shared" si="247"/>
        <v>games</v>
      </c>
      <c r="R2255" t="str">
        <f t="shared" si="248"/>
        <v>tabletop games</v>
      </c>
      <c r="S2255" s="9">
        <f t="shared" si="249"/>
        <v>42326.6729976852</v>
      </c>
      <c r="T2255" s="9">
        <f t="shared" si="250"/>
        <v>42296.6313310185</v>
      </c>
      <c r="U2255" s="8">
        <f t="shared" si="251"/>
        <v>30.041666666700621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46"/>
        <v>459.8</v>
      </c>
      <c r="P2256">
        <f t="shared" si="245"/>
        <v>11.67005076142132</v>
      </c>
      <c r="Q2256" t="str">
        <f t="shared" si="247"/>
        <v>games</v>
      </c>
      <c r="R2256" t="str">
        <f t="shared" si="248"/>
        <v>tabletop games</v>
      </c>
      <c r="S2256" s="9">
        <f t="shared" si="249"/>
        <v>42759.647777777798</v>
      </c>
      <c r="T2256" s="9">
        <f t="shared" si="250"/>
        <v>42752.647777777798</v>
      </c>
      <c r="U2256" s="8">
        <f t="shared" si="251"/>
        <v>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46"/>
        <v>286.65822784810126</v>
      </c>
      <c r="P2257">
        <f t="shared" si="245"/>
        <v>41.782287822878232</v>
      </c>
      <c r="Q2257" t="str">
        <f t="shared" si="247"/>
        <v>games</v>
      </c>
      <c r="R2257" t="str">
        <f t="shared" si="248"/>
        <v>tabletop games</v>
      </c>
      <c r="S2257" s="9">
        <f t="shared" si="249"/>
        <v>42497.951979166697</v>
      </c>
      <c r="T2257" s="9">
        <f t="shared" si="250"/>
        <v>42467.951979166697</v>
      </c>
      <c r="U2257" s="8">
        <f t="shared" si="251"/>
        <v>30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46"/>
        <v>222.70833333333334</v>
      </c>
      <c r="P2258">
        <f t="shared" si="245"/>
        <v>21.38</v>
      </c>
      <c r="Q2258" t="str">
        <f t="shared" si="247"/>
        <v>games</v>
      </c>
      <c r="R2258" t="str">
        <f t="shared" si="248"/>
        <v>tabletop games</v>
      </c>
      <c r="S2258" s="9">
        <f t="shared" si="249"/>
        <v>42696.451921296299</v>
      </c>
      <c r="T2258" s="9">
        <f t="shared" si="250"/>
        <v>42682.451921296299</v>
      </c>
      <c r="U2258" s="8">
        <f t="shared" si="251"/>
        <v>14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46"/>
        <v>636.14</v>
      </c>
      <c r="P2259">
        <f t="shared" si="245"/>
        <v>94.103550295857985</v>
      </c>
      <c r="Q2259" t="str">
        <f t="shared" si="247"/>
        <v>games</v>
      </c>
      <c r="R2259" t="str">
        <f t="shared" si="248"/>
        <v>tabletop games</v>
      </c>
      <c r="S2259" s="9">
        <f t="shared" si="249"/>
        <v>42540.958333333299</v>
      </c>
      <c r="T2259" s="9">
        <f t="shared" si="250"/>
        <v>42505.936678240701</v>
      </c>
      <c r="U2259" s="8">
        <f t="shared" si="251"/>
        <v>35.021655092597939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46"/>
        <v>146.5</v>
      </c>
      <c r="P2260">
        <f t="shared" si="245"/>
        <v>15.721951219512196</v>
      </c>
      <c r="Q2260" t="str">
        <f t="shared" si="247"/>
        <v>games</v>
      </c>
      <c r="R2260" t="str">
        <f t="shared" si="248"/>
        <v>tabletop games</v>
      </c>
      <c r="S2260" s="9">
        <f t="shared" si="249"/>
        <v>42166.751006944403</v>
      </c>
      <c r="T2260" s="9">
        <f t="shared" si="250"/>
        <v>42136.751006944403</v>
      </c>
      <c r="U2260" s="8">
        <f t="shared" si="251"/>
        <v>30</v>
      </c>
    </row>
    <row r="2261" spans="1:21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46"/>
        <v>1867.1</v>
      </c>
      <c r="P2261">
        <f t="shared" si="245"/>
        <v>90.635922330097088</v>
      </c>
      <c r="Q2261" t="str">
        <f t="shared" si="247"/>
        <v>games</v>
      </c>
      <c r="R2261" t="str">
        <f t="shared" si="248"/>
        <v>tabletop games</v>
      </c>
      <c r="S2261" s="9">
        <f t="shared" si="249"/>
        <v>42712.804814814801</v>
      </c>
      <c r="T2261" s="9">
        <f t="shared" si="250"/>
        <v>42702.804814814801</v>
      </c>
      <c r="U2261" s="8">
        <f t="shared" si="251"/>
        <v>10</v>
      </c>
    </row>
    <row r="2262" spans="1:21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46"/>
        <v>326.92</v>
      </c>
      <c r="P2262">
        <f t="shared" si="245"/>
        <v>97.297619047619051</v>
      </c>
      <c r="Q2262" t="str">
        <f t="shared" si="247"/>
        <v>games</v>
      </c>
      <c r="R2262" t="str">
        <f t="shared" si="248"/>
        <v>tabletop games</v>
      </c>
      <c r="S2262" s="9">
        <f t="shared" si="249"/>
        <v>41724.975115740701</v>
      </c>
      <c r="T2262" s="9">
        <f t="shared" si="250"/>
        <v>41695.016782407401</v>
      </c>
      <c r="U2262" s="8">
        <f t="shared" si="251"/>
        <v>29.958333333299379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46"/>
        <v>779.5</v>
      </c>
      <c r="P2263">
        <f t="shared" si="245"/>
        <v>37.11904761904762</v>
      </c>
      <c r="Q2263" t="str">
        <f t="shared" si="247"/>
        <v>games</v>
      </c>
      <c r="R2263" t="str">
        <f t="shared" si="248"/>
        <v>tabletop games</v>
      </c>
      <c r="S2263" s="9">
        <f t="shared" si="249"/>
        <v>42780.724768518499</v>
      </c>
      <c r="T2263" s="9">
        <f t="shared" si="250"/>
        <v>42759.724768518499</v>
      </c>
      <c r="U2263" s="8">
        <f t="shared" si="251"/>
        <v>21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46"/>
        <v>154.15151515151516</v>
      </c>
      <c r="P2264">
        <f t="shared" si="245"/>
        <v>28.104972375690608</v>
      </c>
      <c r="Q2264" t="str">
        <f t="shared" si="247"/>
        <v>games</v>
      </c>
      <c r="R2264" t="str">
        <f t="shared" si="248"/>
        <v>tabletop games</v>
      </c>
      <c r="S2264" s="9">
        <f t="shared" si="249"/>
        <v>41961</v>
      </c>
      <c r="T2264" s="9">
        <f t="shared" si="250"/>
        <v>41926.585162037001</v>
      </c>
      <c r="U2264" s="8">
        <f t="shared" si="251"/>
        <v>34.414837962998718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46"/>
        <v>115.54666666666667</v>
      </c>
      <c r="P2265">
        <f t="shared" si="245"/>
        <v>144.43333333333334</v>
      </c>
      <c r="Q2265" t="str">
        <f t="shared" si="247"/>
        <v>games</v>
      </c>
      <c r="R2265" t="str">
        <f t="shared" si="248"/>
        <v>tabletop games</v>
      </c>
      <c r="S2265" s="9">
        <f t="shared" si="249"/>
        <v>42035.832326388903</v>
      </c>
      <c r="T2265" s="9">
        <f t="shared" si="250"/>
        <v>42014.832326388903</v>
      </c>
      <c r="U2265" s="8">
        <f t="shared" si="251"/>
        <v>21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46"/>
        <v>180.03333333333333</v>
      </c>
      <c r="P2266">
        <f t="shared" si="245"/>
        <v>24.274157303370785</v>
      </c>
      <c r="Q2266" t="str">
        <f t="shared" si="247"/>
        <v>games</v>
      </c>
      <c r="R2266" t="str">
        <f t="shared" si="248"/>
        <v>tabletop games</v>
      </c>
      <c r="S2266" s="9">
        <f t="shared" si="249"/>
        <v>42513.125</v>
      </c>
      <c r="T2266" s="9">
        <f t="shared" si="250"/>
        <v>42496.582337963002</v>
      </c>
      <c r="U2266" s="8">
        <f t="shared" si="251"/>
        <v>16.542662036998081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46"/>
        <v>298.5</v>
      </c>
      <c r="P2267">
        <f t="shared" si="245"/>
        <v>35.117647058823529</v>
      </c>
      <c r="Q2267" t="str">
        <f t="shared" si="247"/>
        <v>games</v>
      </c>
      <c r="R2267" t="str">
        <f t="shared" si="248"/>
        <v>tabletop games</v>
      </c>
      <c r="S2267" s="9">
        <f t="shared" si="249"/>
        <v>42696.8530902778</v>
      </c>
      <c r="T2267" s="9">
        <f t="shared" si="250"/>
        <v>42689.8530902778</v>
      </c>
      <c r="U2267" s="8">
        <f t="shared" si="251"/>
        <v>7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46"/>
        <v>320.26666666666665</v>
      </c>
      <c r="P2268">
        <f t="shared" si="245"/>
        <v>24.762886597938145</v>
      </c>
      <c r="Q2268" t="str">
        <f t="shared" si="247"/>
        <v>games</v>
      </c>
      <c r="R2268" t="str">
        <f t="shared" si="248"/>
        <v>tabletop games</v>
      </c>
      <c r="S2268" s="9">
        <f t="shared" si="249"/>
        <v>42487.083333333299</v>
      </c>
      <c r="T2268" s="9">
        <f t="shared" si="250"/>
        <v>42469.8749074074</v>
      </c>
      <c r="U2268" s="8">
        <f t="shared" si="251"/>
        <v>17.208425925899064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46"/>
        <v>380.52499999999998</v>
      </c>
      <c r="P2269">
        <f t="shared" si="245"/>
        <v>188.37871287128712</v>
      </c>
      <c r="Q2269" t="str">
        <f t="shared" si="247"/>
        <v>games</v>
      </c>
      <c r="R2269" t="str">
        <f t="shared" si="248"/>
        <v>tabletop games</v>
      </c>
      <c r="S2269" s="9">
        <f t="shared" si="249"/>
        <v>41994.041666666701</v>
      </c>
      <c r="T2269" s="9">
        <f t="shared" si="250"/>
        <v>41968.829826388901</v>
      </c>
      <c r="U2269" s="8">
        <f t="shared" si="251"/>
        <v>25.211840277799638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46"/>
        <v>102.60000000000001</v>
      </c>
      <c r="P2270">
        <f t="shared" si="245"/>
        <v>148.08247422680412</v>
      </c>
      <c r="Q2270" t="str">
        <f t="shared" si="247"/>
        <v>games</v>
      </c>
      <c r="R2270" t="str">
        <f t="shared" si="248"/>
        <v>tabletop games</v>
      </c>
      <c r="S2270" s="9">
        <f t="shared" si="249"/>
        <v>42806.082349536999</v>
      </c>
      <c r="T2270" s="9">
        <f t="shared" si="250"/>
        <v>42776.082349536999</v>
      </c>
      <c r="U2270" s="8">
        <f t="shared" si="251"/>
        <v>30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46"/>
        <v>1801.64</v>
      </c>
      <c r="P2271">
        <f t="shared" si="245"/>
        <v>49.934589800443462</v>
      </c>
      <c r="Q2271" t="str">
        <f t="shared" si="247"/>
        <v>games</v>
      </c>
      <c r="R2271" t="str">
        <f t="shared" si="248"/>
        <v>tabletop games</v>
      </c>
      <c r="S2271" s="9">
        <f t="shared" si="249"/>
        <v>42801.208333333299</v>
      </c>
      <c r="T2271" s="9">
        <f t="shared" si="250"/>
        <v>42776.7044328704</v>
      </c>
      <c r="U2271" s="8">
        <f t="shared" si="251"/>
        <v>24.503900462899765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46"/>
        <v>720.24800000000005</v>
      </c>
      <c r="P2272">
        <f t="shared" si="245"/>
        <v>107.82155688622754</v>
      </c>
      <c r="Q2272" t="str">
        <f t="shared" si="247"/>
        <v>games</v>
      </c>
      <c r="R2272" t="str">
        <f t="shared" si="248"/>
        <v>tabletop games</v>
      </c>
      <c r="S2272" s="9">
        <f t="shared" si="249"/>
        <v>42745.915972222203</v>
      </c>
      <c r="T2272" s="9">
        <f t="shared" si="250"/>
        <v>42725.869363425903</v>
      </c>
      <c r="U2272" s="8">
        <f t="shared" si="251"/>
        <v>20.046608796299552</v>
      </c>
    </row>
    <row r="2273" spans="1:21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46"/>
        <v>283.09000000000003</v>
      </c>
      <c r="P2273">
        <f t="shared" si="245"/>
        <v>42.63403614457831</v>
      </c>
      <c r="Q2273" t="str">
        <f t="shared" si="247"/>
        <v>games</v>
      </c>
      <c r="R2273" t="str">
        <f t="shared" si="248"/>
        <v>tabletop games</v>
      </c>
      <c r="S2273" s="9">
        <f t="shared" si="249"/>
        <v>42714.0000462963</v>
      </c>
      <c r="T2273" s="9">
        <f t="shared" si="250"/>
        <v>42684.0000462963</v>
      </c>
      <c r="U2273" s="8">
        <f t="shared" si="251"/>
        <v>30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46"/>
        <v>1356.6000000000001</v>
      </c>
      <c r="P2274">
        <f t="shared" ref="P2274:P2337" si="252">IF(L2274=0, 0,E2274/L2274)</f>
        <v>14.370762711864407</v>
      </c>
      <c r="Q2274" t="str">
        <f t="shared" si="247"/>
        <v>games</v>
      </c>
      <c r="R2274" t="str">
        <f t="shared" si="248"/>
        <v>tabletop games</v>
      </c>
      <c r="S2274" s="9">
        <f t="shared" si="249"/>
        <v>42345.699490740699</v>
      </c>
      <c r="T2274" s="9">
        <f t="shared" si="250"/>
        <v>42315.699490740699</v>
      </c>
      <c r="U2274" s="8">
        <f t="shared" si="251"/>
        <v>30</v>
      </c>
    </row>
    <row r="2275" spans="1:21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46"/>
        <v>220.35999999999999</v>
      </c>
      <c r="P2275">
        <f t="shared" si="252"/>
        <v>37.476190476190474</v>
      </c>
      <c r="Q2275" t="str">
        <f t="shared" si="247"/>
        <v>games</v>
      </c>
      <c r="R2275" t="str">
        <f t="shared" si="248"/>
        <v>tabletop games</v>
      </c>
      <c r="S2275" s="9">
        <f t="shared" si="249"/>
        <v>42806.507430555597</v>
      </c>
      <c r="T2275" s="9">
        <f t="shared" si="250"/>
        <v>42781.549097222203</v>
      </c>
      <c r="U2275" s="8">
        <f t="shared" si="251"/>
        <v>24.958333333393966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46"/>
        <v>119.6</v>
      </c>
      <c r="P2276">
        <f t="shared" si="252"/>
        <v>30.202020202020201</v>
      </c>
      <c r="Q2276" t="str">
        <f t="shared" si="247"/>
        <v>games</v>
      </c>
      <c r="R2276" t="str">
        <f t="shared" si="248"/>
        <v>tabletop games</v>
      </c>
      <c r="S2276" s="9">
        <f t="shared" si="249"/>
        <v>41693.500659722202</v>
      </c>
      <c r="T2276" s="9">
        <f t="shared" si="250"/>
        <v>41663.500659722202</v>
      </c>
      <c r="U2276" s="8">
        <f t="shared" si="251"/>
        <v>30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46"/>
        <v>407.76923076923077</v>
      </c>
      <c r="P2277">
        <f t="shared" si="252"/>
        <v>33.550632911392405</v>
      </c>
      <c r="Q2277" t="str">
        <f t="shared" si="247"/>
        <v>games</v>
      </c>
      <c r="R2277" t="str">
        <f t="shared" si="248"/>
        <v>tabletop games</v>
      </c>
      <c r="S2277" s="9">
        <f t="shared" si="249"/>
        <v>41995.616655092599</v>
      </c>
      <c r="T2277" s="9">
        <f t="shared" si="250"/>
        <v>41965.616655092599</v>
      </c>
      <c r="U2277" s="8">
        <f t="shared" si="251"/>
        <v>30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46"/>
        <v>105.81826105905425</v>
      </c>
      <c r="P2278">
        <f t="shared" si="252"/>
        <v>64.74666666666667</v>
      </c>
      <c r="Q2278" t="str">
        <f t="shared" si="247"/>
        <v>games</v>
      </c>
      <c r="R2278" t="str">
        <f t="shared" si="248"/>
        <v>tabletop games</v>
      </c>
      <c r="S2278" s="9">
        <f t="shared" si="249"/>
        <v>41644.6514930556</v>
      </c>
      <c r="T2278" s="9">
        <f t="shared" si="250"/>
        <v>41614.6514930556</v>
      </c>
      <c r="U2278" s="8">
        <f t="shared" si="251"/>
        <v>30</v>
      </c>
    </row>
    <row r="2279" spans="1:21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46"/>
        <v>141.08235294117648</v>
      </c>
      <c r="P2279">
        <f t="shared" si="252"/>
        <v>57.932367149758456</v>
      </c>
      <c r="Q2279" t="str">
        <f t="shared" si="247"/>
        <v>games</v>
      </c>
      <c r="R2279" t="str">
        <f t="shared" si="248"/>
        <v>tabletop games</v>
      </c>
      <c r="S2279" s="9">
        <f t="shared" si="249"/>
        <v>40966.678506944401</v>
      </c>
      <c r="T2279" s="9">
        <f t="shared" si="250"/>
        <v>40936.678506944401</v>
      </c>
      <c r="U2279" s="8">
        <f t="shared" si="251"/>
        <v>30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46"/>
        <v>270.7</v>
      </c>
      <c r="P2280">
        <f t="shared" si="252"/>
        <v>53.078431372549019</v>
      </c>
      <c r="Q2280" t="str">
        <f t="shared" si="247"/>
        <v>games</v>
      </c>
      <c r="R2280" t="str">
        <f t="shared" si="248"/>
        <v>tabletop games</v>
      </c>
      <c r="S2280" s="9">
        <f t="shared" si="249"/>
        <v>42372.957638888904</v>
      </c>
      <c r="T2280" s="9">
        <f t="shared" si="250"/>
        <v>42338.709108796298</v>
      </c>
      <c r="U2280" s="8">
        <f t="shared" si="251"/>
        <v>34.248530092605506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46"/>
        <v>153.80000000000001</v>
      </c>
      <c r="P2281">
        <f t="shared" si="252"/>
        <v>48.0625</v>
      </c>
      <c r="Q2281" t="str">
        <f t="shared" si="247"/>
        <v>games</v>
      </c>
      <c r="R2281" t="str">
        <f t="shared" si="248"/>
        <v>tabletop games</v>
      </c>
      <c r="S2281" s="9">
        <f t="shared" si="249"/>
        <v>42039.166666666701</v>
      </c>
      <c r="T2281" s="9">
        <f t="shared" si="250"/>
        <v>42020.806701388901</v>
      </c>
      <c r="U2281" s="8">
        <f t="shared" si="251"/>
        <v>18.359965277799347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46"/>
        <v>403.57653061224488</v>
      </c>
      <c r="P2282">
        <f t="shared" si="252"/>
        <v>82.396874999999994</v>
      </c>
      <c r="Q2282" t="str">
        <f t="shared" si="247"/>
        <v>games</v>
      </c>
      <c r="R2282" t="str">
        <f t="shared" si="248"/>
        <v>tabletop games</v>
      </c>
      <c r="S2282" s="9">
        <f t="shared" si="249"/>
        <v>42264.624895833302</v>
      </c>
      <c r="T2282" s="9">
        <f t="shared" si="250"/>
        <v>42234.624895833302</v>
      </c>
      <c r="U2282" s="8">
        <f t="shared" si="251"/>
        <v>30</v>
      </c>
    </row>
    <row r="2283" spans="1:21" ht="4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46"/>
        <v>185</v>
      </c>
      <c r="P2283">
        <f t="shared" si="252"/>
        <v>50.454545454545453</v>
      </c>
      <c r="Q2283" t="str">
        <f t="shared" si="247"/>
        <v>music</v>
      </c>
      <c r="R2283" t="str">
        <f t="shared" si="248"/>
        <v>rock</v>
      </c>
      <c r="S2283" s="9">
        <f t="shared" si="249"/>
        <v>40749.284722222197</v>
      </c>
      <c r="T2283" s="9">
        <f t="shared" si="250"/>
        <v>40687.285844907397</v>
      </c>
      <c r="U2283" s="8">
        <f t="shared" si="251"/>
        <v>61.998877314799756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46"/>
        <v>185.33333333333331</v>
      </c>
      <c r="P2284">
        <f t="shared" si="252"/>
        <v>115.83333333333333</v>
      </c>
      <c r="Q2284" t="str">
        <f t="shared" si="247"/>
        <v>music</v>
      </c>
      <c r="R2284" t="str">
        <f t="shared" si="248"/>
        <v>rock</v>
      </c>
      <c r="S2284" s="9">
        <f t="shared" si="249"/>
        <v>42383.174606481502</v>
      </c>
      <c r="T2284" s="9">
        <f t="shared" si="250"/>
        <v>42323.174606481502</v>
      </c>
      <c r="U2284" s="8">
        <f t="shared" si="251"/>
        <v>60</v>
      </c>
    </row>
    <row r="2285" spans="1:21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46"/>
        <v>100.85533333333332</v>
      </c>
      <c r="P2285">
        <f t="shared" si="252"/>
        <v>63.03458333333333</v>
      </c>
      <c r="Q2285" t="str">
        <f t="shared" si="247"/>
        <v>music</v>
      </c>
      <c r="R2285" t="str">
        <f t="shared" si="248"/>
        <v>rock</v>
      </c>
      <c r="S2285" s="9">
        <f t="shared" si="249"/>
        <v>41038.083379629599</v>
      </c>
      <c r="T2285" s="9">
        <f t="shared" si="250"/>
        <v>40978.1250462963</v>
      </c>
      <c r="U2285" s="8">
        <f t="shared" si="251"/>
        <v>59.958333333299379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46"/>
        <v>106.22116666666668</v>
      </c>
      <c r="P2286">
        <f t="shared" si="252"/>
        <v>108.02152542372882</v>
      </c>
      <c r="Q2286" t="str">
        <f t="shared" si="247"/>
        <v>music</v>
      </c>
      <c r="R2286" t="str">
        <f t="shared" si="248"/>
        <v>rock</v>
      </c>
      <c r="S2286" s="9">
        <f t="shared" si="249"/>
        <v>40614.166666666701</v>
      </c>
      <c r="T2286" s="9">
        <f t="shared" si="250"/>
        <v>40585.796817129602</v>
      </c>
      <c r="U2286" s="8">
        <f t="shared" si="251"/>
        <v>28.369849537099071</v>
      </c>
    </row>
    <row r="2287" spans="1:21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46"/>
        <v>121.36666666666667</v>
      </c>
      <c r="P2287">
        <f t="shared" si="252"/>
        <v>46.088607594936711</v>
      </c>
      <c r="Q2287" t="str">
        <f t="shared" si="247"/>
        <v>music</v>
      </c>
      <c r="R2287" t="str">
        <f t="shared" si="248"/>
        <v>rock</v>
      </c>
      <c r="S2287" s="9">
        <f t="shared" si="249"/>
        <v>41089.185682870397</v>
      </c>
      <c r="T2287" s="9">
        <f t="shared" si="250"/>
        <v>41059.185682870397</v>
      </c>
      <c r="U2287" s="8">
        <f t="shared" si="251"/>
        <v>30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46"/>
        <v>100.06666666666666</v>
      </c>
      <c r="P2288">
        <f t="shared" si="252"/>
        <v>107.21428571428571</v>
      </c>
      <c r="Q2288" t="str">
        <f t="shared" si="247"/>
        <v>music</v>
      </c>
      <c r="R2288" t="str">
        <f t="shared" si="248"/>
        <v>rock</v>
      </c>
      <c r="S2288" s="9">
        <f t="shared" si="249"/>
        <v>41523.165972222203</v>
      </c>
      <c r="T2288" s="9">
        <f t="shared" si="250"/>
        <v>41494.963587963</v>
      </c>
      <c r="U2288" s="8">
        <f t="shared" si="251"/>
        <v>28.202384259202518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46"/>
        <v>119.97755555555555</v>
      </c>
      <c r="P2289">
        <f t="shared" si="252"/>
        <v>50.9338679245283</v>
      </c>
      <c r="Q2289" t="str">
        <f t="shared" si="247"/>
        <v>music</v>
      </c>
      <c r="R2289" t="str">
        <f t="shared" si="248"/>
        <v>rock</v>
      </c>
      <c r="S2289" s="9">
        <f t="shared" si="249"/>
        <v>41813.667361111096</v>
      </c>
      <c r="T2289" s="9">
        <f t="shared" si="250"/>
        <v>41792.667361111096</v>
      </c>
      <c r="U2289" s="8">
        <f t="shared" si="251"/>
        <v>21</v>
      </c>
    </row>
    <row r="2290" spans="1:21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46"/>
        <v>100.1</v>
      </c>
      <c r="P2290">
        <f t="shared" si="252"/>
        <v>40.04</v>
      </c>
      <c r="Q2290" t="str">
        <f t="shared" si="247"/>
        <v>music</v>
      </c>
      <c r="R2290" t="str">
        <f t="shared" si="248"/>
        <v>rock</v>
      </c>
      <c r="S2290" s="9">
        <f t="shared" si="249"/>
        <v>41086.75</v>
      </c>
      <c r="T2290" s="9">
        <f t="shared" si="250"/>
        <v>41067.827418981498</v>
      </c>
      <c r="U2290" s="8">
        <f t="shared" si="251"/>
        <v>18.92258101850166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46"/>
        <v>107.4</v>
      </c>
      <c r="P2291">
        <f t="shared" si="252"/>
        <v>64.44</v>
      </c>
      <c r="Q2291" t="str">
        <f t="shared" si="247"/>
        <v>music</v>
      </c>
      <c r="R2291" t="str">
        <f t="shared" si="248"/>
        <v>rock</v>
      </c>
      <c r="S2291" s="9">
        <f t="shared" si="249"/>
        <v>41614.973611111098</v>
      </c>
      <c r="T2291" s="9">
        <f t="shared" si="250"/>
        <v>41571.9983796296</v>
      </c>
      <c r="U2291" s="8">
        <f t="shared" si="251"/>
        <v>42.975231481497758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46"/>
        <v>104.06666666666666</v>
      </c>
      <c r="P2292">
        <f t="shared" si="252"/>
        <v>53.827586206896555</v>
      </c>
      <c r="Q2292" t="str">
        <f t="shared" si="247"/>
        <v>music</v>
      </c>
      <c r="R2292" t="str">
        <f t="shared" si="248"/>
        <v>rock</v>
      </c>
      <c r="S2292" s="9">
        <f t="shared" si="249"/>
        <v>40148.708333333299</v>
      </c>
      <c r="T2292" s="9">
        <f t="shared" si="250"/>
        <v>40070.253819444399</v>
      </c>
      <c r="U2292" s="8">
        <f t="shared" si="251"/>
        <v>78.454513888900692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46"/>
        <v>172.8</v>
      </c>
      <c r="P2293">
        <f t="shared" si="252"/>
        <v>100.46511627906976</v>
      </c>
      <c r="Q2293" t="str">
        <f t="shared" si="247"/>
        <v>music</v>
      </c>
      <c r="R2293" t="str">
        <f t="shared" si="248"/>
        <v>rock</v>
      </c>
      <c r="S2293" s="9">
        <f t="shared" si="249"/>
        <v>41022.166666666701</v>
      </c>
      <c r="T2293" s="9">
        <f t="shared" si="250"/>
        <v>40987.9770601852</v>
      </c>
      <c r="U2293" s="8">
        <f t="shared" si="251"/>
        <v>34.189606481500959</v>
      </c>
    </row>
    <row r="2294" spans="1:21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46"/>
        <v>107.2505</v>
      </c>
      <c r="P2294">
        <f t="shared" si="252"/>
        <v>46.630652173913049</v>
      </c>
      <c r="Q2294" t="str">
        <f t="shared" si="247"/>
        <v>music</v>
      </c>
      <c r="R2294" t="str">
        <f t="shared" si="248"/>
        <v>rock</v>
      </c>
      <c r="S2294" s="9">
        <f t="shared" si="249"/>
        <v>41017.697638888902</v>
      </c>
      <c r="T2294" s="9">
        <f t="shared" si="250"/>
        <v>40987.697638888902</v>
      </c>
      <c r="U2294" s="8">
        <f t="shared" si="251"/>
        <v>30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46"/>
        <v>108.23529411764706</v>
      </c>
      <c r="P2295">
        <f t="shared" si="252"/>
        <v>34.074074074074076</v>
      </c>
      <c r="Q2295" t="str">
        <f t="shared" si="247"/>
        <v>music</v>
      </c>
      <c r="R2295" t="str">
        <f t="shared" si="248"/>
        <v>rock</v>
      </c>
      <c r="S2295" s="9">
        <f t="shared" si="249"/>
        <v>41177.165972222203</v>
      </c>
      <c r="T2295" s="9">
        <f t="shared" si="250"/>
        <v>41151.708321759303</v>
      </c>
      <c r="U2295" s="8">
        <f t="shared" si="251"/>
        <v>25.457650462900347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46"/>
        <v>146.08079999999998</v>
      </c>
      <c r="P2296">
        <f t="shared" si="252"/>
        <v>65.214642857142863</v>
      </c>
      <c r="Q2296" t="str">
        <f t="shared" si="247"/>
        <v>music</v>
      </c>
      <c r="R2296" t="str">
        <f t="shared" si="248"/>
        <v>rock</v>
      </c>
      <c r="S2296" s="9">
        <f t="shared" si="249"/>
        <v>41294.723148148201</v>
      </c>
      <c r="T2296" s="9">
        <f t="shared" si="250"/>
        <v>41264.723148148201</v>
      </c>
      <c r="U2296" s="8">
        <f t="shared" si="251"/>
        <v>30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46"/>
        <v>125.25</v>
      </c>
      <c r="P2297">
        <f t="shared" si="252"/>
        <v>44.205882352941174</v>
      </c>
      <c r="Q2297" t="str">
        <f t="shared" si="247"/>
        <v>music</v>
      </c>
      <c r="R2297" t="str">
        <f t="shared" si="248"/>
        <v>rock</v>
      </c>
      <c r="S2297" s="9">
        <f t="shared" si="249"/>
        <v>41300.954351851797</v>
      </c>
      <c r="T2297" s="9">
        <f t="shared" si="250"/>
        <v>41270.954351851797</v>
      </c>
      <c r="U2297" s="8">
        <f t="shared" si="251"/>
        <v>30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46"/>
        <v>149.07142857142856</v>
      </c>
      <c r="P2298">
        <f t="shared" si="252"/>
        <v>71.965517241379317</v>
      </c>
      <c r="Q2298" t="str">
        <f t="shared" si="247"/>
        <v>music</v>
      </c>
      <c r="R2298" t="str">
        <f t="shared" si="248"/>
        <v>rock</v>
      </c>
      <c r="S2298" s="9">
        <f t="shared" si="249"/>
        <v>40962.731782407398</v>
      </c>
      <c r="T2298" s="9">
        <f t="shared" si="250"/>
        <v>40927.731782407398</v>
      </c>
      <c r="U2298" s="8">
        <f t="shared" si="251"/>
        <v>35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46"/>
        <v>100.6</v>
      </c>
      <c r="P2299">
        <f t="shared" si="252"/>
        <v>52.94736842105263</v>
      </c>
      <c r="Q2299" t="str">
        <f t="shared" si="247"/>
        <v>music</v>
      </c>
      <c r="R2299" t="str">
        <f t="shared" si="248"/>
        <v>rock</v>
      </c>
      <c r="S2299" s="9">
        <f t="shared" si="249"/>
        <v>40982.165972222203</v>
      </c>
      <c r="T2299" s="9">
        <f t="shared" si="250"/>
        <v>40948.042233796303</v>
      </c>
      <c r="U2299" s="8">
        <f t="shared" si="251"/>
        <v>34.123738425900228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46"/>
        <v>105.07333333333332</v>
      </c>
      <c r="P2300">
        <f t="shared" si="252"/>
        <v>109.45138888888889</v>
      </c>
      <c r="Q2300" t="str">
        <f t="shared" si="247"/>
        <v>music</v>
      </c>
      <c r="R2300" t="str">
        <f t="shared" si="248"/>
        <v>rock</v>
      </c>
      <c r="S2300" s="9">
        <f t="shared" si="249"/>
        <v>41724.7989930556</v>
      </c>
      <c r="T2300" s="9">
        <f t="shared" si="250"/>
        <v>41694.840659722198</v>
      </c>
      <c r="U2300" s="8">
        <f t="shared" si="251"/>
        <v>29.958333333401242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46"/>
        <v>350.16666666666663</v>
      </c>
      <c r="P2301">
        <f t="shared" si="252"/>
        <v>75.035714285714292</v>
      </c>
      <c r="Q2301" t="str">
        <f t="shared" si="247"/>
        <v>music</v>
      </c>
      <c r="R2301" t="str">
        <f t="shared" si="248"/>
        <v>rock</v>
      </c>
      <c r="S2301" s="9">
        <f t="shared" si="249"/>
        <v>40580.0325115741</v>
      </c>
      <c r="T2301" s="9">
        <f t="shared" si="250"/>
        <v>40565.0325115741</v>
      </c>
      <c r="U2301" s="8">
        <f t="shared" si="251"/>
        <v>15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46"/>
        <v>101.25</v>
      </c>
      <c r="P2302">
        <f t="shared" si="252"/>
        <v>115.71428571428571</v>
      </c>
      <c r="Q2302" t="str">
        <f t="shared" si="247"/>
        <v>music</v>
      </c>
      <c r="R2302" t="str">
        <f t="shared" si="248"/>
        <v>rock</v>
      </c>
      <c r="S2302" s="9">
        <f t="shared" si="249"/>
        <v>41088.727037037002</v>
      </c>
      <c r="T2302" s="9">
        <f t="shared" si="250"/>
        <v>41074.727037037002</v>
      </c>
      <c r="U2302" s="8">
        <f t="shared" si="251"/>
        <v>14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46"/>
        <v>133.6044</v>
      </c>
      <c r="P2303">
        <f t="shared" si="252"/>
        <v>31.659810426540286</v>
      </c>
      <c r="Q2303" t="str">
        <f t="shared" si="247"/>
        <v>music</v>
      </c>
      <c r="R2303" t="str">
        <f t="shared" si="248"/>
        <v>indie rock</v>
      </c>
      <c r="S2303" s="9">
        <f t="shared" si="249"/>
        <v>41446.146944444401</v>
      </c>
      <c r="T2303" s="9">
        <f t="shared" si="250"/>
        <v>41416.146944444401</v>
      </c>
      <c r="U2303" s="8">
        <f t="shared" si="251"/>
        <v>30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46"/>
        <v>170.65217391304347</v>
      </c>
      <c r="P2304">
        <f t="shared" si="252"/>
        <v>46.176470588235297</v>
      </c>
      <c r="Q2304" t="str">
        <f t="shared" si="247"/>
        <v>music</v>
      </c>
      <c r="R2304" t="str">
        <f t="shared" si="248"/>
        <v>indie rock</v>
      </c>
      <c r="S2304" s="9">
        <f t="shared" si="249"/>
        <v>41639.291666666701</v>
      </c>
      <c r="T2304" s="9">
        <f t="shared" si="250"/>
        <v>41605.8684490741</v>
      </c>
      <c r="U2304" s="8">
        <f t="shared" si="251"/>
        <v>33.423217592600849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46"/>
        <v>109.35829457364341</v>
      </c>
      <c r="P2305">
        <f t="shared" si="252"/>
        <v>68.481650485436887</v>
      </c>
      <c r="Q2305" t="str">
        <f t="shared" si="247"/>
        <v>music</v>
      </c>
      <c r="R2305" t="str">
        <f t="shared" si="248"/>
        <v>indie rock</v>
      </c>
      <c r="S2305" s="9">
        <f t="shared" si="249"/>
        <v>40890.152731481503</v>
      </c>
      <c r="T2305" s="9">
        <f t="shared" si="250"/>
        <v>40850.111064814802</v>
      </c>
      <c r="U2305" s="8">
        <f t="shared" si="251"/>
        <v>40.041666666700621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46"/>
        <v>100.70033333333335</v>
      </c>
      <c r="P2306">
        <f t="shared" si="252"/>
        <v>53.469203539823013</v>
      </c>
      <c r="Q2306" t="str">
        <f t="shared" si="247"/>
        <v>music</v>
      </c>
      <c r="R2306" t="str">
        <f t="shared" si="248"/>
        <v>indie rock</v>
      </c>
      <c r="S2306" s="9">
        <f t="shared" si="249"/>
        <v>40544.207638888904</v>
      </c>
      <c r="T2306" s="9">
        <f t="shared" si="250"/>
        <v>40502.815868055601</v>
      </c>
      <c r="U2306" s="8">
        <f t="shared" si="251"/>
        <v>41.391770833302871</v>
      </c>
    </row>
    <row r="2307" spans="1:21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53">E2307/D2307*100</f>
        <v>101.22777777777779</v>
      </c>
      <c r="P2307">
        <f t="shared" si="252"/>
        <v>109.10778443113773</v>
      </c>
      <c r="Q2307" t="str">
        <f t="shared" ref="Q2307:Q2370" si="254">LEFT(N2307,_xlfn.NUMBERVALUE(FIND("/",N2307)-1))</f>
        <v>music</v>
      </c>
      <c r="R2307" t="str">
        <f t="shared" ref="R2307:R2370" si="255">RIGHT(N2307,LEN(N2307)-LEN(Q2307)-1)</f>
        <v>indie rock</v>
      </c>
      <c r="S2307" s="9">
        <f t="shared" ref="S2307:S2370" si="256">_xlfn.NUMBERVALUE((((I2307/60)/60)/24)+DATE(1970,1,1))</f>
        <v>41859.75</v>
      </c>
      <c r="T2307" s="9">
        <f t="shared" ref="T2307:T2370" si="257">_xlfn.NUMBERVALUE((((J2307/60)/60)/24)+DATE(1970,1,1))</f>
        <v>41834.695277777799</v>
      </c>
      <c r="U2307" s="8">
        <f t="shared" ref="U2307:U2370" si="258">S2307-T2307</f>
        <v>25.054722222201235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53"/>
        <v>106.75857142857143</v>
      </c>
      <c r="P2308">
        <f t="shared" si="252"/>
        <v>51.185616438356163</v>
      </c>
      <c r="Q2308" t="str">
        <f t="shared" si="254"/>
        <v>music</v>
      </c>
      <c r="R2308" t="str">
        <f t="shared" si="255"/>
        <v>indie rock</v>
      </c>
      <c r="S2308" s="9">
        <f t="shared" si="256"/>
        <v>40978.168159722198</v>
      </c>
      <c r="T2308" s="9">
        <f t="shared" si="257"/>
        <v>40948.168159722198</v>
      </c>
      <c r="U2308" s="8">
        <f t="shared" si="258"/>
        <v>30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53"/>
        <v>106.65777537961894</v>
      </c>
      <c r="P2309">
        <f t="shared" si="252"/>
        <v>27.936800000000002</v>
      </c>
      <c r="Q2309" t="str">
        <f t="shared" si="254"/>
        <v>music</v>
      </c>
      <c r="R2309" t="str">
        <f t="shared" si="255"/>
        <v>indie rock</v>
      </c>
      <c r="S2309" s="9">
        <f t="shared" si="256"/>
        <v>41034.802407407398</v>
      </c>
      <c r="T2309" s="9">
        <f t="shared" si="257"/>
        <v>41004.802465277797</v>
      </c>
      <c r="U2309" s="8">
        <f t="shared" si="258"/>
        <v>29.99994212960155</v>
      </c>
    </row>
    <row r="2310" spans="1:21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53"/>
        <v>101.30622</v>
      </c>
      <c r="P2310">
        <f t="shared" si="252"/>
        <v>82.496921824104234</v>
      </c>
      <c r="Q2310" t="str">
        <f t="shared" si="254"/>
        <v>music</v>
      </c>
      <c r="R2310" t="str">
        <f t="shared" si="255"/>
        <v>indie rock</v>
      </c>
      <c r="S2310" s="9">
        <f t="shared" si="256"/>
        <v>41880.041666666701</v>
      </c>
      <c r="T2310" s="9">
        <f t="shared" si="257"/>
        <v>41851.9629166667</v>
      </c>
      <c r="U2310" s="8">
        <f t="shared" si="258"/>
        <v>28.078750000000582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53"/>
        <v>106.67450000000001</v>
      </c>
      <c r="P2311">
        <f t="shared" si="252"/>
        <v>59.817476635514019</v>
      </c>
      <c r="Q2311" t="str">
        <f t="shared" si="254"/>
        <v>music</v>
      </c>
      <c r="R2311" t="str">
        <f t="shared" si="255"/>
        <v>indie rock</v>
      </c>
      <c r="S2311" s="9">
        <f t="shared" si="256"/>
        <v>41342.987696759301</v>
      </c>
      <c r="T2311" s="9">
        <f t="shared" si="257"/>
        <v>41307.987696759301</v>
      </c>
      <c r="U2311" s="8">
        <f t="shared" si="258"/>
        <v>35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53"/>
        <v>428.83978378378379</v>
      </c>
      <c r="P2312">
        <f t="shared" si="252"/>
        <v>64.816470588235291</v>
      </c>
      <c r="Q2312" t="str">
        <f t="shared" si="254"/>
        <v>music</v>
      </c>
      <c r="R2312" t="str">
        <f t="shared" si="255"/>
        <v>indie rock</v>
      </c>
      <c r="S2312" s="9">
        <f t="shared" si="256"/>
        <v>41354.752488425896</v>
      </c>
      <c r="T2312" s="9">
        <f t="shared" si="257"/>
        <v>41324.794155092597</v>
      </c>
      <c r="U2312" s="8">
        <f t="shared" si="258"/>
        <v>29.958333333299379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53"/>
        <v>104.11111111111111</v>
      </c>
      <c r="P2313">
        <f t="shared" si="252"/>
        <v>90.09615384615384</v>
      </c>
      <c r="Q2313" t="str">
        <f t="shared" si="254"/>
        <v>music</v>
      </c>
      <c r="R2313" t="str">
        <f t="shared" si="255"/>
        <v>indie rock</v>
      </c>
      <c r="S2313" s="9">
        <f t="shared" si="256"/>
        <v>41766.004502314798</v>
      </c>
      <c r="T2313" s="9">
        <f t="shared" si="257"/>
        <v>41736.004502314798</v>
      </c>
      <c r="U2313" s="8">
        <f t="shared" si="258"/>
        <v>30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53"/>
        <v>107.86666666666666</v>
      </c>
      <c r="P2314">
        <f t="shared" si="252"/>
        <v>40.962025316455694</v>
      </c>
      <c r="Q2314" t="str">
        <f t="shared" si="254"/>
        <v>music</v>
      </c>
      <c r="R2314" t="str">
        <f t="shared" si="255"/>
        <v>indie rock</v>
      </c>
      <c r="S2314" s="9">
        <f t="shared" si="256"/>
        <v>41747.958333333299</v>
      </c>
      <c r="T2314" s="9">
        <f t="shared" si="257"/>
        <v>41716.632847222201</v>
      </c>
      <c r="U2314" s="8">
        <f t="shared" si="258"/>
        <v>31.325486111098144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53"/>
        <v>175.84040000000002</v>
      </c>
      <c r="P2315">
        <f t="shared" si="252"/>
        <v>56.000127388535034</v>
      </c>
      <c r="Q2315" t="str">
        <f t="shared" si="254"/>
        <v>music</v>
      </c>
      <c r="R2315" t="str">
        <f t="shared" si="255"/>
        <v>indie rock</v>
      </c>
      <c r="S2315" s="9">
        <f t="shared" si="256"/>
        <v>41032.958634259303</v>
      </c>
      <c r="T2315" s="9">
        <f t="shared" si="257"/>
        <v>41002.958634259303</v>
      </c>
      <c r="U2315" s="8">
        <f t="shared" si="258"/>
        <v>30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53"/>
        <v>156.97</v>
      </c>
      <c r="P2316">
        <f t="shared" si="252"/>
        <v>37.672800000000002</v>
      </c>
      <c r="Q2316" t="str">
        <f t="shared" si="254"/>
        <v>music</v>
      </c>
      <c r="R2316" t="str">
        <f t="shared" si="255"/>
        <v>indie rock</v>
      </c>
      <c r="S2316" s="9">
        <f t="shared" si="256"/>
        <v>41067.551585648202</v>
      </c>
      <c r="T2316" s="9">
        <f t="shared" si="257"/>
        <v>41037.551585648202</v>
      </c>
      <c r="U2316" s="8">
        <f t="shared" si="258"/>
        <v>30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53"/>
        <v>102.60000000000001</v>
      </c>
      <c r="P2317">
        <f t="shared" si="252"/>
        <v>40.078125</v>
      </c>
      <c r="Q2317" t="str">
        <f t="shared" si="254"/>
        <v>music</v>
      </c>
      <c r="R2317" t="str">
        <f t="shared" si="255"/>
        <v>indie rock</v>
      </c>
      <c r="S2317" s="9">
        <f t="shared" si="256"/>
        <v>41034.726192129601</v>
      </c>
      <c r="T2317" s="9">
        <f t="shared" si="257"/>
        <v>41004.726192129601</v>
      </c>
      <c r="U2317" s="8">
        <f t="shared" si="258"/>
        <v>30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53"/>
        <v>104.04266666666666</v>
      </c>
      <c r="P2318">
        <f t="shared" si="252"/>
        <v>78.031999999999996</v>
      </c>
      <c r="Q2318" t="str">
        <f t="shared" si="254"/>
        <v>music</v>
      </c>
      <c r="R2318" t="str">
        <f t="shared" si="255"/>
        <v>indie rock</v>
      </c>
      <c r="S2318" s="9">
        <f t="shared" si="256"/>
        <v>40156.766666666699</v>
      </c>
      <c r="T2318" s="9">
        <f t="shared" si="257"/>
        <v>40079.725115740701</v>
      </c>
      <c r="U2318" s="8">
        <f t="shared" si="258"/>
        <v>77.041550925998308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53"/>
        <v>104</v>
      </c>
      <c r="P2319">
        <f t="shared" si="252"/>
        <v>18.90909090909091</v>
      </c>
      <c r="Q2319" t="str">
        <f t="shared" si="254"/>
        <v>music</v>
      </c>
      <c r="R2319" t="str">
        <f t="shared" si="255"/>
        <v>indie rock</v>
      </c>
      <c r="S2319" s="9">
        <f t="shared" si="256"/>
        <v>40224.208333333299</v>
      </c>
      <c r="T2319" s="9">
        <f t="shared" si="257"/>
        <v>40192.542233796303</v>
      </c>
      <c r="U2319" s="8">
        <f t="shared" si="258"/>
        <v>31.666099536996626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53"/>
        <v>121.05999999999999</v>
      </c>
      <c r="P2320">
        <f t="shared" si="252"/>
        <v>37.134969325153371</v>
      </c>
      <c r="Q2320" t="str">
        <f t="shared" si="254"/>
        <v>music</v>
      </c>
      <c r="R2320" t="str">
        <f t="shared" si="255"/>
        <v>indie rock</v>
      </c>
      <c r="S2320" s="9">
        <f t="shared" si="256"/>
        <v>40082.165972222203</v>
      </c>
      <c r="T2320" s="9">
        <f t="shared" si="257"/>
        <v>40050.6436805556</v>
      </c>
      <c r="U2320" s="8">
        <f t="shared" si="258"/>
        <v>31.522291666602541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53"/>
        <v>107.69999999999999</v>
      </c>
      <c r="P2321">
        <f t="shared" si="252"/>
        <v>41.961038961038959</v>
      </c>
      <c r="Q2321" t="str">
        <f t="shared" si="254"/>
        <v>music</v>
      </c>
      <c r="R2321" t="str">
        <f t="shared" si="255"/>
        <v>indie rock</v>
      </c>
      <c r="S2321" s="9">
        <f t="shared" si="256"/>
        <v>41623.082002314797</v>
      </c>
      <c r="T2321" s="9">
        <f t="shared" si="257"/>
        <v>41593.082002314797</v>
      </c>
      <c r="U2321" s="8">
        <f t="shared" si="258"/>
        <v>30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53"/>
        <v>108.66</v>
      </c>
      <c r="P2322">
        <f t="shared" si="252"/>
        <v>61.044943820224717</v>
      </c>
      <c r="Q2322" t="str">
        <f t="shared" si="254"/>
        <v>music</v>
      </c>
      <c r="R2322" t="str">
        <f t="shared" si="255"/>
        <v>indie rock</v>
      </c>
      <c r="S2322" s="9">
        <f t="shared" si="256"/>
        <v>41731.775462963</v>
      </c>
      <c r="T2322" s="9">
        <f t="shared" si="257"/>
        <v>41696.817129629599</v>
      </c>
      <c r="U2322" s="8">
        <f t="shared" si="258"/>
        <v>34.958333333401242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53"/>
        <v>39.120962394619681</v>
      </c>
      <c r="P2323">
        <f t="shared" si="252"/>
        <v>64.53125</v>
      </c>
      <c r="Q2323" t="str">
        <f t="shared" si="254"/>
        <v>food</v>
      </c>
      <c r="R2323" t="str">
        <f t="shared" si="255"/>
        <v>small batch</v>
      </c>
      <c r="S2323" s="9">
        <f t="shared" si="256"/>
        <v>42829.218761574099</v>
      </c>
      <c r="T2323" s="9">
        <f t="shared" si="257"/>
        <v>42799.260428240697</v>
      </c>
      <c r="U2323" s="8">
        <f t="shared" si="258"/>
        <v>29.958333333401242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53"/>
        <v>3.1481481481481479</v>
      </c>
      <c r="P2324">
        <f t="shared" si="252"/>
        <v>21.25</v>
      </c>
      <c r="Q2324" t="str">
        <f t="shared" si="254"/>
        <v>food</v>
      </c>
      <c r="R2324" t="str">
        <f t="shared" si="255"/>
        <v>small batch</v>
      </c>
      <c r="S2324" s="9">
        <f t="shared" si="256"/>
        <v>42834.8538078704</v>
      </c>
      <c r="T2324" s="9">
        <f t="shared" si="257"/>
        <v>42804.895474536999</v>
      </c>
      <c r="U2324" s="8">
        <f t="shared" si="258"/>
        <v>29.958333333401242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53"/>
        <v>48</v>
      </c>
      <c r="P2325">
        <f t="shared" si="252"/>
        <v>30</v>
      </c>
      <c r="Q2325" t="str">
        <f t="shared" si="254"/>
        <v>food</v>
      </c>
      <c r="R2325" t="str">
        <f t="shared" si="255"/>
        <v>small batch</v>
      </c>
      <c r="S2325" s="9">
        <f t="shared" si="256"/>
        <v>42814.755173611098</v>
      </c>
      <c r="T2325" s="9">
        <f t="shared" si="257"/>
        <v>42807.755173611098</v>
      </c>
      <c r="U2325" s="8">
        <f t="shared" si="258"/>
        <v>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53"/>
        <v>20.733333333333334</v>
      </c>
      <c r="P2326">
        <f t="shared" si="252"/>
        <v>25.491803278688526</v>
      </c>
      <c r="Q2326" t="str">
        <f t="shared" si="254"/>
        <v>food</v>
      </c>
      <c r="R2326" t="str">
        <f t="shared" si="255"/>
        <v>small batch</v>
      </c>
      <c r="S2326" s="9">
        <f t="shared" si="256"/>
        <v>42820.843576388899</v>
      </c>
      <c r="T2326" s="9">
        <f t="shared" si="257"/>
        <v>42790.8852430556</v>
      </c>
      <c r="U2326" s="8">
        <f t="shared" si="258"/>
        <v>29.958333333299379</v>
      </c>
    </row>
    <row r="2327" spans="1:21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53"/>
        <v>8</v>
      </c>
      <c r="P2327">
        <f t="shared" si="252"/>
        <v>11.428571428571429</v>
      </c>
      <c r="Q2327" t="str">
        <f t="shared" si="254"/>
        <v>food</v>
      </c>
      <c r="R2327" t="str">
        <f t="shared" si="255"/>
        <v>small batch</v>
      </c>
      <c r="S2327" s="9">
        <f t="shared" si="256"/>
        <v>42823.9806828703</v>
      </c>
      <c r="T2327" s="9">
        <f t="shared" si="257"/>
        <v>42794.022349537001</v>
      </c>
      <c r="U2327" s="8">
        <f t="shared" si="258"/>
        <v>29.958333333299379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53"/>
        <v>0.72</v>
      </c>
      <c r="P2328">
        <f t="shared" si="252"/>
        <v>108</v>
      </c>
      <c r="Q2328" t="str">
        <f t="shared" si="254"/>
        <v>food</v>
      </c>
      <c r="R2328" t="str">
        <f t="shared" si="255"/>
        <v>small batch</v>
      </c>
      <c r="S2328" s="9">
        <f t="shared" si="256"/>
        <v>42855.708333333299</v>
      </c>
      <c r="T2328" s="9">
        <f t="shared" si="257"/>
        <v>42804.034120370401</v>
      </c>
      <c r="U2328" s="8">
        <f t="shared" si="258"/>
        <v>51.674212962898309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53"/>
        <v>526.09431428571429</v>
      </c>
      <c r="P2329">
        <f t="shared" si="252"/>
        <v>54.883162444113267</v>
      </c>
      <c r="Q2329" t="str">
        <f t="shared" si="254"/>
        <v>food</v>
      </c>
      <c r="R2329" t="str">
        <f t="shared" si="255"/>
        <v>small batch</v>
      </c>
      <c r="S2329" s="9">
        <f t="shared" si="256"/>
        <v>41877.917129629597</v>
      </c>
      <c r="T2329" s="9">
        <f t="shared" si="257"/>
        <v>41842.917129629597</v>
      </c>
      <c r="U2329" s="8">
        <f t="shared" si="258"/>
        <v>35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53"/>
        <v>254.45000000000002</v>
      </c>
      <c r="P2330">
        <f t="shared" si="252"/>
        <v>47.383612662942269</v>
      </c>
      <c r="Q2330" t="str">
        <f t="shared" si="254"/>
        <v>food</v>
      </c>
      <c r="R2330" t="str">
        <f t="shared" si="255"/>
        <v>small batch</v>
      </c>
      <c r="S2330" s="9">
        <f t="shared" si="256"/>
        <v>42169.781678240703</v>
      </c>
      <c r="T2330" s="9">
        <f t="shared" si="257"/>
        <v>42139.781678240703</v>
      </c>
      <c r="U2330" s="8">
        <f t="shared" si="258"/>
        <v>30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53"/>
        <v>105.91999999999999</v>
      </c>
      <c r="P2331">
        <f t="shared" si="252"/>
        <v>211.84</v>
      </c>
      <c r="Q2331" t="str">
        <f t="shared" si="254"/>
        <v>food</v>
      </c>
      <c r="R2331" t="str">
        <f t="shared" si="255"/>
        <v>small batch</v>
      </c>
      <c r="S2331" s="9">
        <f t="shared" si="256"/>
        <v>41837.624374999999</v>
      </c>
      <c r="T2331" s="9">
        <f t="shared" si="257"/>
        <v>41807.624374999999</v>
      </c>
      <c r="U2331" s="8">
        <f t="shared" si="258"/>
        <v>30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53"/>
        <v>102.42285714285715</v>
      </c>
      <c r="P2332">
        <f t="shared" si="252"/>
        <v>219.92638036809817</v>
      </c>
      <c r="Q2332" t="str">
        <f t="shared" si="254"/>
        <v>food</v>
      </c>
      <c r="R2332" t="str">
        <f t="shared" si="255"/>
        <v>small batch</v>
      </c>
      <c r="S2332" s="9">
        <f t="shared" si="256"/>
        <v>42363</v>
      </c>
      <c r="T2332" s="9">
        <f t="shared" si="257"/>
        <v>42332.899803240703</v>
      </c>
      <c r="U2332" s="8">
        <f t="shared" si="258"/>
        <v>30.100196759296523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53"/>
        <v>144.31375</v>
      </c>
      <c r="P2333">
        <f t="shared" si="252"/>
        <v>40.795406360424032</v>
      </c>
      <c r="Q2333" t="str">
        <f t="shared" si="254"/>
        <v>food</v>
      </c>
      <c r="R2333" t="str">
        <f t="shared" si="255"/>
        <v>small batch</v>
      </c>
      <c r="S2333" s="9">
        <f t="shared" si="256"/>
        <v>41869.005671296298</v>
      </c>
      <c r="T2333" s="9">
        <f t="shared" si="257"/>
        <v>41839.005671296298</v>
      </c>
      <c r="U2333" s="8">
        <f t="shared" si="258"/>
        <v>30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53"/>
        <v>106.30800000000001</v>
      </c>
      <c r="P2334">
        <f t="shared" si="252"/>
        <v>75.502840909090907</v>
      </c>
      <c r="Q2334" t="str">
        <f t="shared" si="254"/>
        <v>food</v>
      </c>
      <c r="R2334" t="str">
        <f t="shared" si="255"/>
        <v>small batch</v>
      </c>
      <c r="S2334" s="9">
        <f t="shared" si="256"/>
        <v>42041.628136574102</v>
      </c>
      <c r="T2334" s="9">
        <f t="shared" si="257"/>
        <v>42011.628136574102</v>
      </c>
      <c r="U2334" s="8">
        <f t="shared" si="258"/>
        <v>30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53"/>
        <v>212.16666666666666</v>
      </c>
      <c r="P2335">
        <f t="shared" si="252"/>
        <v>13.542553191489361</v>
      </c>
      <c r="Q2335" t="str">
        <f t="shared" si="254"/>
        <v>food</v>
      </c>
      <c r="R2335" t="str">
        <f t="shared" si="255"/>
        <v>small batch</v>
      </c>
      <c r="S2335" s="9">
        <f t="shared" si="256"/>
        <v>41788.743055555598</v>
      </c>
      <c r="T2335" s="9">
        <f t="shared" si="257"/>
        <v>41767.650347222203</v>
      </c>
      <c r="U2335" s="8">
        <f t="shared" si="258"/>
        <v>21.092708333395422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53"/>
        <v>101.95</v>
      </c>
      <c r="P2336">
        <f t="shared" si="252"/>
        <v>60.865671641791046</v>
      </c>
      <c r="Q2336" t="str">
        <f t="shared" si="254"/>
        <v>food</v>
      </c>
      <c r="R2336" t="str">
        <f t="shared" si="255"/>
        <v>small batch</v>
      </c>
      <c r="S2336" s="9">
        <f t="shared" si="256"/>
        <v>41948.7319444444</v>
      </c>
      <c r="T2336" s="9">
        <f t="shared" si="257"/>
        <v>41918.670115740701</v>
      </c>
      <c r="U2336" s="8">
        <f t="shared" si="258"/>
        <v>30.061828703699575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53"/>
        <v>102.27200000000001</v>
      </c>
      <c r="P2337">
        <f t="shared" si="252"/>
        <v>115.69230769230769</v>
      </c>
      <c r="Q2337" t="str">
        <f t="shared" si="254"/>
        <v>food</v>
      </c>
      <c r="R2337" t="str">
        <f t="shared" si="255"/>
        <v>small batch</v>
      </c>
      <c r="S2337" s="9">
        <f t="shared" si="256"/>
        <v>41801.572256944397</v>
      </c>
      <c r="T2337" s="9">
        <f t="shared" si="257"/>
        <v>41771.572256944397</v>
      </c>
      <c r="U2337" s="8">
        <f t="shared" si="258"/>
        <v>30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53"/>
        <v>520.73254999999995</v>
      </c>
      <c r="P2338">
        <f t="shared" ref="P2338:P2401" si="259">IF(L2338=0, 0,E2338/L2338)</f>
        <v>48.104623556581984</v>
      </c>
      <c r="Q2338" t="str">
        <f t="shared" si="254"/>
        <v>food</v>
      </c>
      <c r="R2338" t="str">
        <f t="shared" si="255"/>
        <v>small batch</v>
      </c>
      <c r="S2338" s="9">
        <f t="shared" si="256"/>
        <v>41706.924710648098</v>
      </c>
      <c r="T2338" s="9">
        <f t="shared" si="257"/>
        <v>41666.924710648098</v>
      </c>
      <c r="U2338" s="8">
        <f t="shared" si="258"/>
        <v>40</v>
      </c>
    </row>
    <row r="2339" spans="1:21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53"/>
        <v>110.65833333333333</v>
      </c>
      <c r="P2339">
        <f t="shared" si="259"/>
        <v>74.184357541899445</v>
      </c>
      <c r="Q2339" t="str">
        <f t="shared" si="254"/>
        <v>food</v>
      </c>
      <c r="R2339" t="str">
        <f t="shared" si="255"/>
        <v>small batch</v>
      </c>
      <c r="S2339" s="9">
        <f t="shared" si="256"/>
        <v>41816.640543981499</v>
      </c>
      <c r="T2339" s="9">
        <f t="shared" si="257"/>
        <v>41786.640543981499</v>
      </c>
      <c r="U2339" s="8">
        <f t="shared" si="258"/>
        <v>30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53"/>
        <v>101.14333333333335</v>
      </c>
      <c r="P2340">
        <f t="shared" si="259"/>
        <v>123.34552845528455</v>
      </c>
      <c r="Q2340" t="str">
        <f t="shared" si="254"/>
        <v>food</v>
      </c>
      <c r="R2340" t="str">
        <f t="shared" si="255"/>
        <v>small batch</v>
      </c>
      <c r="S2340" s="9">
        <f t="shared" si="256"/>
        <v>41819.896805555603</v>
      </c>
      <c r="T2340" s="9">
        <f t="shared" si="257"/>
        <v>41789.896805555603</v>
      </c>
      <c r="U2340" s="8">
        <f t="shared" si="258"/>
        <v>30</v>
      </c>
    </row>
    <row r="2341" spans="1:21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53"/>
        <v>294.20799999999997</v>
      </c>
      <c r="P2341">
        <f t="shared" si="259"/>
        <v>66.623188405797094</v>
      </c>
      <c r="Q2341" t="str">
        <f t="shared" si="254"/>
        <v>food</v>
      </c>
      <c r="R2341" t="str">
        <f t="shared" si="255"/>
        <v>small batch</v>
      </c>
      <c r="S2341" s="9">
        <f t="shared" si="256"/>
        <v>42723.332638888904</v>
      </c>
      <c r="T2341" s="9">
        <f t="shared" si="257"/>
        <v>42692.799872685202</v>
      </c>
      <c r="U2341" s="8">
        <f t="shared" si="258"/>
        <v>30.532766203701613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53"/>
        <v>105.77749999999999</v>
      </c>
      <c r="P2342">
        <f t="shared" si="259"/>
        <v>104.99007444168734</v>
      </c>
      <c r="Q2342" t="str">
        <f t="shared" si="254"/>
        <v>food</v>
      </c>
      <c r="R2342" t="str">
        <f t="shared" si="255"/>
        <v>small batch</v>
      </c>
      <c r="S2342" s="9">
        <f t="shared" si="256"/>
        <v>42673.642800925903</v>
      </c>
      <c r="T2342" s="9">
        <f t="shared" si="257"/>
        <v>42643.642800925903</v>
      </c>
      <c r="U2342" s="8">
        <f t="shared" si="258"/>
        <v>30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53"/>
        <v>0</v>
      </c>
      <c r="P2343">
        <f t="shared" si="259"/>
        <v>0</v>
      </c>
      <c r="Q2343" t="str">
        <f t="shared" si="254"/>
        <v>technology</v>
      </c>
      <c r="R2343" t="str">
        <f t="shared" si="255"/>
        <v>web</v>
      </c>
      <c r="S2343" s="9">
        <f t="shared" si="256"/>
        <v>42197.813703703701</v>
      </c>
      <c r="T2343" s="9">
        <f t="shared" si="257"/>
        <v>42167.813703703701</v>
      </c>
      <c r="U2343" s="8">
        <f t="shared" si="258"/>
        <v>30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53"/>
        <v>0</v>
      </c>
      <c r="P2344">
        <f t="shared" si="259"/>
        <v>0</v>
      </c>
      <c r="Q2344" t="str">
        <f t="shared" si="254"/>
        <v>technology</v>
      </c>
      <c r="R2344" t="str">
        <f t="shared" si="255"/>
        <v>web</v>
      </c>
      <c r="S2344" s="9">
        <f t="shared" si="256"/>
        <v>41918.208333333299</v>
      </c>
      <c r="T2344" s="9">
        <f t="shared" si="257"/>
        <v>41897.702199074098</v>
      </c>
      <c r="U2344" s="8">
        <f t="shared" si="258"/>
        <v>20.506134259201644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53"/>
        <v>3</v>
      </c>
      <c r="P2345">
        <f t="shared" si="259"/>
        <v>300</v>
      </c>
      <c r="Q2345" t="str">
        <f t="shared" si="254"/>
        <v>technology</v>
      </c>
      <c r="R2345" t="str">
        <f t="shared" si="255"/>
        <v>web</v>
      </c>
      <c r="S2345" s="9">
        <f t="shared" si="256"/>
        <v>42377.824305555499</v>
      </c>
      <c r="T2345" s="9">
        <f t="shared" si="257"/>
        <v>42327.825289351902</v>
      </c>
      <c r="U2345" s="8">
        <f t="shared" si="258"/>
        <v>49.999016203597421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53"/>
        <v>0.1</v>
      </c>
      <c r="P2346">
        <f t="shared" si="259"/>
        <v>1</v>
      </c>
      <c r="Q2346" t="str">
        <f t="shared" si="254"/>
        <v>technology</v>
      </c>
      <c r="R2346" t="str">
        <f t="shared" si="255"/>
        <v>web</v>
      </c>
      <c r="S2346" s="9">
        <f t="shared" si="256"/>
        <v>42545.727650462999</v>
      </c>
      <c r="T2346" s="9">
        <f t="shared" si="257"/>
        <v>42515.727650462999</v>
      </c>
      <c r="U2346" s="8">
        <f t="shared" si="258"/>
        <v>30</v>
      </c>
    </row>
    <row r="2347" spans="1:21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53"/>
        <v>0</v>
      </c>
      <c r="P2347">
        <f t="shared" si="259"/>
        <v>0</v>
      </c>
      <c r="Q2347" t="str">
        <f t="shared" si="254"/>
        <v>technology</v>
      </c>
      <c r="R2347" t="str">
        <f t="shared" si="255"/>
        <v>web</v>
      </c>
      <c r="S2347" s="9">
        <f t="shared" si="256"/>
        <v>42094.985416666699</v>
      </c>
      <c r="T2347" s="9">
        <f t="shared" si="257"/>
        <v>42060.001805555599</v>
      </c>
      <c r="U2347" s="8">
        <f t="shared" si="258"/>
        <v>34.98361111109989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53"/>
        <v>6.5000000000000002E-2</v>
      </c>
      <c r="P2348">
        <f t="shared" si="259"/>
        <v>13</v>
      </c>
      <c r="Q2348" t="str">
        <f t="shared" si="254"/>
        <v>technology</v>
      </c>
      <c r="R2348" t="str">
        <f t="shared" si="255"/>
        <v>web</v>
      </c>
      <c r="S2348" s="9">
        <f t="shared" si="256"/>
        <v>42660.798969907402</v>
      </c>
      <c r="T2348" s="9">
        <f t="shared" si="257"/>
        <v>42615.798969907402</v>
      </c>
      <c r="U2348" s="8">
        <f t="shared" si="258"/>
        <v>45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53"/>
        <v>1.5</v>
      </c>
      <c r="P2349">
        <f t="shared" si="259"/>
        <v>15</v>
      </c>
      <c r="Q2349" t="str">
        <f t="shared" si="254"/>
        <v>technology</v>
      </c>
      <c r="R2349" t="str">
        <f t="shared" si="255"/>
        <v>web</v>
      </c>
      <c r="S2349" s="9">
        <f t="shared" si="256"/>
        <v>42607.607361111099</v>
      </c>
      <c r="T2349" s="9">
        <f t="shared" si="257"/>
        <v>42577.607361111099</v>
      </c>
      <c r="U2349" s="8">
        <f t="shared" si="258"/>
        <v>30</v>
      </c>
    </row>
    <row r="2350" spans="1:21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53"/>
        <v>0.38571428571428573</v>
      </c>
      <c r="P2350">
        <f t="shared" si="259"/>
        <v>54</v>
      </c>
      <c r="Q2350" t="str">
        <f t="shared" si="254"/>
        <v>technology</v>
      </c>
      <c r="R2350" t="str">
        <f t="shared" si="255"/>
        <v>web</v>
      </c>
      <c r="S2350" s="9">
        <f t="shared" si="256"/>
        <v>42420.932152777801</v>
      </c>
      <c r="T2350" s="9">
        <f t="shared" si="257"/>
        <v>42360.932152777801</v>
      </c>
      <c r="U2350" s="8">
        <f t="shared" si="258"/>
        <v>60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53"/>
        <v>0</v>
      </c>
      <c r="P2351">
        <f t="shared" si="259"/>
        <v>0</v>
      </c>
      <c r="Q2351" t="str">
        <f t="shared" si="254"/>
        <v>technology</v>
      </c>
      <c r="R2351" t="str">
        <f t="shared" si="255"/>
        <v>web</v>
      </c>
      <c r="S2351" s="9">
        <f t="shared" si="256"/>
        <v>42227.775787036997</v>
      </c>
      <c r="T2351" s="9">
        <f t="shared" si="257"/>
        <v>42198.775787036997</v>
      </c>
      <c r="U2351" s="8">
        <f t="shared" si="258"/>
        <v>29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53"/>
        <v>0</v>
      </c>
      <c r="P2352">
        <f t="shared" si="259"/>
        <v>0</v>
      </c>
      <c r="Q2352" t="str">
        <f t="shared" si="254"/>
        <v>technology</v>
      </c>
      <c r="R2352" t="str">
        <f t="shared" si="255"/>
        <v>web</v>
      </c>
      <c r="S2352" s="9">
        <f t="shared" si="256"/>
        <v>42738.842245370397</v>
      </c>
      <c r="T2352" s="9">
        <f t="shared" si="257"/>
        <v>42708.842245370397</v>
      </c>
      <c r="U2352" s="8">
        <f t="shared" si="258"/>
        <v>30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53"/>
        <v>0.5714285714285714</v>
      </c>
      <c r="P2353">
        <f t="shared" si="259"/>
        <v>15.428571428571429</v>
      </c>
      <c r="Q2353" t="str">
        <f t="shared" si="254"/>
        <v>technology</v>
      </c>
      <c r="R2353" t="str">
        <f t="shared" si="255"/>
        <v>web</v>
      </c>
      <c r="S2353" s="9">
        <f t="shared" si="256"/>
        <v>42124.101145833301</v>
      </c>
      <c r="T2353" s="9">
        <f t="shared" si="257"/>
        <v>42094.101145833301</v>
      </c>
      <c r="U2353" s="8">
        <f t="shared" si="258"/>
        <v>30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53"/>
        <v>0</v>
      </c>
      <c r="P2354">
        <f t="shared" si="259"/>
        <v>0</v>
      </c>
      <c r="Q2354" t="str">
        <f t="shared" si="254"/>
        <v>technology</v>
      </c>
      <c r="R2354" t="str">
        <f t="shared" si="255"/>
        <v>web</v>
      </c>
      <c r="S2354" s="9">
        <f t="shared" si="256"/>
        <v>42161.633703703701</v>
      </c>
      <c r="T2354" s="9">
        <f t="shared" si="257"/>
        <v>42101.633703703701</v>
      </c>
      <c r="U2354" s="8">
        <f t="shared" si="258"/>
        <v>60</v>
      </c>
    </row>
    <row r="2355" spans="1:21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53"/>
        <v>0</v>
      </c>
      <c r="P2355">
        <f t="shared" si="259"/>
        <v>0</v>
      </c>
      <c r="Q2355" t="str">
        <f t="shared" si="254"/>
        <v>technology</v>
      </c>
      <c r="R2355" t="str">
        <f t="shared" si="255"/>
        <v>web</v>
      </c>
      <c r="S2355" s="9">
        <f t="shared" si="256"/>
        <v>42115.676180555602</v>
      </c>
      <c r="T2355" s="9">
        <f t="shared" si="257"/>
        <v>42103.676180555602</v>
      </c>
      <c r="U2355" s="8">
        <f t="shared" si="258"/>
        <v>12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53"/>
        <v>7.1428571428571425E-2</v>
      </c>
      <c r="P2356">
        <f t="shared" si="259"/>
        <v>25</v>
      </c>
      <c r="Q2356" t="str">
        <f t="shared" si="254"/>
        <v>technology</v>
      </c>
      <c r="R2356" t="str">
        <f t="shared" si="255"/>
        <v>web</v>
      </c>
      <c r="S2356" s="9">
        <f t="shared" si="256"/>
        <v>42014.722916666702</v>
      </c>
      <c r="T2356" s="9">
        <f t="shared" si="257"/>
        <v>41954.722916666702</v>
      </c>
      <c r="U2356" s="8">
        <f t="shared" si="258"/>
        <v>60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53"/>
        <v>0.6875</v>
      </c>
      <c r="P2357">
        <f t="shared" si="259"/>
        <v>27.5</v>
      </c>
      <c r="Q2357" t="str">
        <f t="shared" si="254"/>
        <v>technology</v>
      </c>
      <c r="R2357" t="str">
        <f t="shared" si="255"/>
        <v>web</v>
      </c>
      <c r="S2357" s="9">
        <f t="shared" si="256"/>
        <v>42126.918240740699</v>
      </c>
      <c r="T2357" s="9">
        <f t="shared" si="257"/>
        <v>42096.918240740699</v>
      </c>
      <c r="U2357" s="8">
        <f t="shared" si="258"/>
        <v>30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53"/>
        <v>0</v>
      </c>
      <c r="P2358">
        <f t="shared" si="259"/>
        <v>0</v>
      </c>
      <c r="Q2358" t="str">
        <f t="shared" si="254"/>
        <v>technology</v>
      </c>
      <c r="R2358" t="str">
        <f t="shared" si="255"/>
        <v>web</v>
      </c>
      <c r="S2358" s="9">
        <f t="shared" si="256"/>
        <v>42160.783611111103</v>
      </c>
      <c r="T2358" s="9">
        <f t="shared" si="257"/>
        <v>42130.783611111103</v>
      </c>
      <c r="U2358" s="8">
        <f t="shared" si="258"/>
        <v>30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53"/>
        <v>0</v>
      </c>
      <c r="P2359">
        <f t="shared" si="259"/>
        <v>0</v>
      </c>
      <c r="Q2359" t="str">
        <f t="shared" si="254"/>
        <v>technology</v>
      </c>
      <c r="R2359" t="str">
        <f t="shared" si="255"/>
        <v>web</v>
      </c>
      <c r="S2359" s="9">
        <f t="shared" si="256"/>
        <v>42294.620115740698</v>
      </c>
      <c r="T2359" s="9">
        <f t="shared" si="257"/>
        <v>42264.620115740698</v>
      </c>
      <c r="U2359" s="8">
        <f t="shared" si="258"/>
        <v>30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53"/>
        <v>0</v>
      </c>
      <c r="P2360">
        <f t="shared" si="259"/>
        <v>0</v>
      </c>
      <c r="Q2360" t="str">
        <f t="shared" si="254"/>
        <v>technology</v>
      </c>
      <c r="R2360" t="str">
        <f t="shared" si="255"/>
        <v>web</v>
      </c>
      <c r="S2360" s="9">
        <f t="shared" si="256"/>
        <v>42035.027083333298</v>
      </c>
      <c r="T2360" s="9">
        <f t="shared" si="257"/>
        <v>41978.930972222202</v>
      </c>
      <c r="U2360" s="8">
        <f t="shared" si="258"/>
        <v>56.096111111095524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53"/>
        <v>14.680000000000001</v>
      </c>
      <c r="P2361">
        <f t="shared" si="259"/>
        <v>367</v>
      </c>
      <c r="Q2361" t="str">
        <f t="shared" si="254"/>
        <v>technology</v>
      </c>
      <c r="R2361" t="str">
        <f t="shared" si="255"/>
        <v>web</v>
      </c>
      <c r="S2361" s="9">
        <f t="shared" si="256"/>
        <v>42219.649583333303</v>
      </c>
      <c r="T2361" s="9">
        <f t="shared" si="257"/>
        <v>42159.649583333303</v>
      </c>
      <c r="U2361" s="8">
        <f t="shared" si="258"/>
        <v>60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53"/>
        <v>0.04</v>
      </c>
      <c r="P2362">
        <f t="shared" si="259"/>
        <v>2</v>
      </c>
      <c r="Q2362" t="str">
        <f t="shared" si="254"/>
        <v>technology</v>
      </c>
      <c r="R2362" t="str">
        <f t="shared" si="255"/>
        <v>web</v>
      </c>
      <c r="S2362" s="9">
        <f t="shared" si="256"/>
        <v>42407.706944444399</v>
      </c>
      <c r="T2362" s="9">
        <f t="shared" si="257"/>
        <v>42377.706944444399</v>
      </c>
      <c r="U2362" s="8">
        <f t="shared" si="258"/>
        <v>30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53"/>
        <v>0</v>
      </c>
      <c r="P2363">
        <f t="shared" si="259"/>
        <v>0</v>
      </c>
      <c r="Q2363" t="str">
        <f t="shared" si="254"/>
        <v>technology</v>
      </c>
      <c r="R2363" t="str">
        <f t="shared" si="255"/>
        <v>web</v>
      </c>
      <c r="S2363" s="9">
        <f t="shared" si="256"/>
        <v>42490.916666666701</v>
      </c>
      <c r="T2363" s="9">
        <f t="shared" si="257"/>
        <v>42466.858888888899</v>
      </c>
      <c r="U2363" s="8">
        <f t="shared" si="258"/>
        <v>24.057777777801675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53"/>
        <v>28.571428571428569</v>
      </c>
      <c r="P2364">
        <f t="shared" si="259"/>
        <v>60</v>
      </c>
      <c r="Q2364" t="str">
        <f t="shared" si="254"/>
        <v>technology</v>
      </c>
      <c r="R2364" t="str">
        <f t="shared" si="255"/>
        <v>web</v>
      </c>
      <c r="S2364" s="9">
        <f t="shared" si="256"/>
        <v>41984.6883101852</v>
      </c>
      <c r="T2364" s="9">
        <f t="shared" si="257"/>
        <v>41954.6883101852</v>
      </c>
      <c r="U2364" s="8">
        <f t="shared" si="258"/>
        <v>30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53"/>
        <v>0</v>
      </c>
      <c r="P2365">
        <f t="shared" si="259"/>
        <v>0</v>
      </c>
      <c r="Q2365" t="str">
        <f t="shared" si="254"/>
        <v>technology</v>
      </c>
      <c r="R2365" t="str">
        <f t="shared" si="255"/>
        <v>web</v>
      </c>
      <c r="S2365" s="9">
        <f t="shared" si="256"/>
        <v>42367.011574074102</v>
      </c>
      <c r="T2365" s="9">
        <f t="shared" si="257"/>
        <v>42322.011574074102</v>
      </c>
      <c r="U2365" s="8">
        <f t="shared" si="258"/>
        <v>45</v>
      </c>
    </row>
    <row r="2366" spans="1:21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53"/>
        <v>0</v>
      </c>
      <c r="P2366">
        <f t="shared" si="259"/>
        <v>0</v>
      </c>
      <c r="Q2366" t="str">
        <f t="shared" si="254"/>
        <v>technology</v>
      </c>
      <c r="R2366" t="str">
        <f t="shared" si="255"/>
        <v>web</v>
      </c>
      <c r="S2366" s="9">
        <f t="shared" si="256"/>
        <v>42303.934675925899</v>
      </c>
      <c r="T2366" s="9">
        <f t="shared" si="257"/>
        <v>42248.934675925899</v>
      </c>
      <c r="U2366" s="8">
        <f t="shared" si="258"/>
        <v>55</v>
      </c>
    </row>
    <row r="2367" spans="1:21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53"/>
        <v>0</v>
      </c>
      <c r="P2367">
        <f t="shared" si="259"/>
        <v>0</v>
      </c>
      <c r="Q2367" t="str">
        <f t="shared" si="254"/>
        <v>technology</v>
      </c>
      <c r="R2367" t="str">
        <f t="shared" si="255"/>
        <v>web</v>
      </c>
      <c r="S2367" s="9">
        <f t="shared" si="256"/>
        <v>42386.958333333299</v>
      </c>
      <c r="T2367" s="9">
        <f t="shared" si="257"/>
        <v>42346.736400463</v>
      </c>
      <c r="U2367" s="8">
        <f t="shared" si="258"/>
        <v>40.221932870299497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53"/>
        <v>10.52</v>
      </c>
      <c r="P2368">
        <f t="shared" si="259"/>
        <v>97.407407407407405</v>
      </c>
      <c r="Q2368" t="str">
        <f t="shared" si="254"/>
        <v>technology</v>
      </c>
      <c r="R2368" t="str">
        <f t="shared" si="255"/>
        <v>web</v>
      </c>
      <c r="S2368" s="9">
        <f t="shared" si="256"/>
        <v>42298.531631944403</v>
      </c>
      <c r="T2368" s="9">
        <f t="shared" si="257"/>
        <v>42268.531631944403</v>
      </c>
      <c r="U2368" s="8">
        <f t="shared" si="258"/>
        <v>30</v>
      </c>
    </row>
    <row r="2369" spans="1:21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53"/>
        <v>1.34</v>
      </c>
      <c r="P2369">
        <f t="shared" si="259"/>
        <v>47.857142857142854</v>
      </c>
      <c r="Q2369" t="str">
        <f t="shared" si="254"/>
        <v>technology</v>
      </c>
      <c r="R2369" t="str">
        <f t="shared" si="255"/>
        <v>web</v>
      </c>
      <c r="S2369" s="9">
        <f t="shared" si="256"/>
        <v>42485.9284259259</v>
      </c>
      <c r="T2369" s="9">
        <f t="shared" si="257"/>
        <v>42425.970092592601</v>
      </c>
      <c r="U2369" s="8">
        <f t="shared" si="258"/>
        <v>59.958333333299379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53"/>
        <v>0.25</v>
      </c>
      <c r="P2370">
        <f t="shared" si="259"/>
        <v>50</v>
      </c>
      <c r="Q2370" t="str">
        <f t="shared" si="254"/>
        <v>technology</v>
      </c>
      <c r="R2370" t="str">
        <f t="shared" si="255"/>
        <v>web</v>
      </c>
      <c r="S2370" s="9">
        <f t="shared" si="256"/>
        <v>42108.680150462998</v>
      </c>
      <c r="T2370" s="9">
        <f t="shared" si="257"/>
        <v>42063.721817129597</v>
      </c>
      <c r="U2370" s="8">
        <f t="shared" si="258"/>
        <v>44.958333333401242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60">E2371/D2371*100</f>
        <v>0</v>
      </c>
      <c r="P2371">
        <f t="shared" si="259"/>
        <v>0</v>
      </c>
      <c r="Q2371" t="str">
        <f t="shared" ref="Q2371:Q2434" si="261">LEFT(N2371,_xlfn.NUMBERVALUE(FIND("/",N2371)-1))</f>
        <v>technology</v>
      </c>
      <c r="R2371" t="str">
        <f t="shared" ref="R2371:R2434" si="262">RIGHT(N2371,LEN(N2371)-LEN(Q2371)-1)</f>
        <v>web</v>
      </c>
      <c r="S2371" s="9">
        <f t="shared" ref="S2371:S2434" si="263">_xlfn.NUMBERVALUE((((I2371/60)/60)/24)+DATE(1970,1,1))</f>
        <v>42410.812627314801</v>
      </c>
      <c r="T2371" s="9">
        <f t="shared" ref="T2371:T2434" si="264">_xlfn.NUMBERVALUE((((J2371/60)/60)/24)+DATE(1970,1,1))</f>
        <v>42380.812627314801</v>
      </c>
      <c r="U2371" s="8">
        <f t="shared" ref="U2371:U2434" si="265">S2371-T2371</f>
        <v>30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60"/>
        <v>0.32800000000000001</v>
      </c>
      <c r="P2372">
        <f t="shared" si="259"/>
        <v>20.5</v>
      </c>
      <c r="Q2372" t="str">
        <f t="shared" si="261"/>
        <v>technology</v>
      </c>
      <c r="R2372" t="str">
        <f t="shared" si="262"/>
        <v>web</v>
      </c>
      <c r="S2372" s="9">
        <f t="shared" si="263"/>
        <v>41991.189131944397</v>
      </c>
      <c r="T2372" s="9">
        <f t="shared" si="264"/>
        <v>41961.189131944397</v>
      </c>
      <c r="U2372" s="8">
        <f t="shared" si="265"/>
        <v>30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60"/>
        <v>0</v>
      </c>
      <c r="P2373">
        <f t="shared" si="259"/>
        <v>0</v>
      </c>
      <c r="Q2373" t="str">
        <f t="shared" si="261"/>
        <v>technology</v>
      </c>
      <c r="R2373" t="str">
        <f t="shared" si="262"/>
        <v>web</v>
      </c>
      <c r="S2373" s="9">
        <f t="shared" si="263"/>
        <v>42180.777731481503</v>
      </c>
      <c r="T2373" s="9">
        <f t="shared" si="264"/>
        <v>42150.777731481503</v>
      </c>
      <c r="U2373" s="8">
        <f t="shared" si="265"/>
        <v>30</v>
      </c>
    </row>
    <row r="2374" spans="1:21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60"/>
        <v>3.2727272727272729</v>
      </c>
      <c r="P2374">
        <f t="shared" si="259"/>
        <v>30</v>
      </c>
      <c r="Q2374" t="str">
        <f t="shared" si="261"/>
        <v>technology</v>
      </c>
      <c r="R2374" t="str">
        <f t="shared" si="262"/>
        <v>web</v>
      </c>
      <c r="S2374" s="9">
        <f t="shared" si="263"/>
        <v>42118.069108796299</v>
      </c>
      <c r="T2374" s="9">
        <f t="shared" si="264"/>
        <v>42088.069108796299</v>
      </c>
      <c r="U2374" s="8">
        <f t="shared" si="265"/>
        <v>30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60"/>
        <v>5.8823529411764705E-3</v>
      </c>
      <c r="P2375">
        <f t="shared" si="259"/>
        <v>50</v>
      </c>
      <c r="Q2375" t="str">
        <f t="shared" si="261"/>
        <v>technology</v>
      </c>
      <c r="R2375" t="str">
        <f t="shared" si="262"/>
        <v>web</v>
      </c>
      <c r="S2375" s="9">
        <f t="shared" si="263"/>
        <v>42245.662314814799</v>
      </c>
      <c r="T2375" s="9">
        <f t="shared" si="264"/>
        <v>42215.662314814799</v>
      </c>
      <c r="U2375" s="8">
        <f t="shared" si="265"/>
        <v>30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60"/>
        <v>4.5454545454545456E-2</v>
      </c>
      <c r="P2376">
        <f t="shared" si="259"/>
        <v>10</v>
      </c>
      <c r="Q2376" t="str">
        <f t="shared" si="261"/>
        <v>technology</v>
      </c>
      <c r="R2376" t="str">
        <f t="shared" si="262"/>
        <v>web</v>
      </c>
      <c r="S2376" s="9">
        <f t="shared" si="263"/>
        <v>42047.843287037002</v>
      </c>
      <c r="T2376" s="9">
        <f t="shared" si="264"/>
        <v>42017.843287037002</v>
      </c>
      <c r="U2376" s="8">
        <f t="shared" si="265"/>
        <v>30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60"/>
        <v>0</v>
      </c>
      <c r="P2377">
        <f t="shared" si="259"/>
        <v>0</v>
      </c>
      <c r="Q2377" t="str">
        <f t="shared" si="261"/>
        <v>technology</v>
      </c>
      <c r="R2377" t="str">
        <f t="shared" si="262"/>
        <v>web</v>
      </c>
      <c r="S2377" s="9">
        <f t="shared" si="263"/>
        <v>42622.8360763889</v>
      </c>
      <c r="T2377" s="9">
        <f t="shared" si="264"/>
        <v>42592.8360763889</v>
      </c>
      <c r="U2377" s="8">
        <f t="shared" si="265"/>
        <v>30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60"/>
        <v>10.877666666666666</v>
      </c>
      <c r="P2378">
        <f t="shared" si="259"/>
        <v>81.582499999999996</v>
      </c>
      <c r="Q2378" t="str">
        <f t="shared" si="261"/>
        <v>technology</v>
      </c>
      <c r="R2378" t="str">
        <f t="shared" si="262"/>
        <v>web</v>
      </c>
      <c r="S2378" s="9">
        <f t="shared" si="263"/>
        <v>42348.925532407397</v>
      </c>
      <c r="T2378" s="9">
        <f t="shared" si="264"/>
        <v>42318.925532407397</v>
      </c>
      <c r="U2378" s="8">
        <f t="shared" si="265"/>
        <v>30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60"/>
        <v>0</v>
      </c>
      <c r="P2379">
        <f t="shared" si="259"/>
        <v>0</v>
      </c>
      <c r="Q2379" t="str">
        <f t="shared" si="261"/>
        <v>technology</v>
      </c>
      <c r="R2379" t="str">
        <f t="shared" si="262"/>
        <v>web</v>
      </c>
      <c r="S2379" s="9">
        <f t="shared" si="263"/>
        <v>42699.911840277797</v>
      </c>
      <c r="T2379" s="9">
        <f t="shared" si="264"/>
        <v>42669.870173611103</v>
      </c>
      <c r="U2379" s="8">
        <f t="shared" si="265"/>
        <v>30.041666666693345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60"/>
        <v>0</v>
      </c>
      <c r="P2380">
        <f t="shared" si="259"/>
        <v>0</v>
      </c>
      <c r="Q2380" t="str">
        <f t="shared" si="261"/>
        <v>technology</v>
      </c>
      <c r="R2380" t="str">
        <f t="shared" si="262"/>
        <v>web</v>
      </c>
      <c r="S2380" s="9">
        <f t="shared" si="263"/>
        <v>42242.013078703698</v>
      </c>
      <c r="T2380" s="9">
        <f t="shared" si="264"/>
        <v>42213.013078703698</v>
      </c>
      <c r="U2380" s="8">
        <f t="shared" si="265"/>
        <v>29</v>
      </c>
    </row>
    <row r="2381" spans="1:21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60"/>
        <v>0</v>
      </c>
      <c r="P2381">
        <f t="shared" si="259"/>
        <v>0</v>
      </c>
      <c r="Q2381" t="str">
        <f t="shared" si="261"/>
        <v>technology</v>
      </c>
      <c r="R2381" t="str">
        <f t="shared" si="262"/>
        <v>web</v>
      </c>
      <c r="S2381" s="9">
        <f t="shared" si="263"/>
        <v>42282.0163888889</v>
      </c>
      <c r="T2381" s="9">
        <f t="shared" si="264"/>
        <v>42237.0163888889</v>
      </c>
      <c r="U2381" s="8">
        <f t="shared" si="265"/>
        <v>45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60"/>
        <v>0.36666666666666664</v>
      </c>
      <c r="P2382">
        <f t="shared" si="259"/>
        <v>18.333333333333332</v>
      </c>
      <c r="Q2382" t="str">
        <f t="shared" si="261"/>
        <v>technology</v>
      </c>
      <c r="R2382" t="str">
        <f t="shared" si="262"/>
        <v>web</v>
      </c>
      <c r="S2382" s="9">
        <f t="shared" si="263"/>
        <v>42278.793310185203</v>
      </c>
      <c r="T2382" s="9">
        <f t="shared" si="264"/>
        <v>42248.793310185203</v>
      </c>
      <c r="U2382" s="8">
        <f t="shared" si="265"/>
        <v>30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60"/>
        <v>1.8193398957730169</v>
      </c>
      <c r="P2383">
        <f t="shared" si="259"/>
        <v>224.42857142857142</v>
      </c>
      <c r="Q2383" t="str">
        <f t="shared" si="261"/>
        <v>technology</v>
      </c>
      <c r="R2383" t="str">
        <f t="shared" si="262"/>
        <v>web</v>
      </c>
      <c r="S2383" s="9">
        <f t="shared" si="263"/>
        <v>42104.935740740701</v>
      </c>
      <c r="T2383" s="9">
        <f t="shared" si="264"/>
        <v>42074.935740740701</v>
      </c>
      <c r="U2383" s="8">
        <f t="shared" si="265"/>
        <v>30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60"/>
        <v>2.5</v>
      </c>
      <c r="P2384">
        <f t="shared" si="259"/>
        <v>37.5</v>
      </c>
      <c r="Q2384" t="str">
        <f t="shared" si="261"/>
        <v>technology</v>
      </c>
      <c r="R2384" t="str">
        <f t="shared" si="262"/>
        <v>web</v>
      </c>
      <c r="S2384" s="9">
        <f t="shared" si="263"/>
        <v>42220.187534722201</v>
      </c>
      <c r="T2384" s="9">
        <f t="shared" si="264"/>
        <v>42195.187534722201</v>
      </c>
      <c r="U2384" s="8">
        <f t="shared" si="265"/>
        <v>25</v>
      </c>
    </row>
    <row r="2385" spans="1:21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60"/>
        <v>4.3499999999999996</v>
      </c>
      <c r="P2385">
        <f t="shared" si="259"/>
        <v>145</v>
      </c>
      <c r="Q2385" t="str">
        <f t="shared" si="261"/>
        <v>technology</v>
      </c>
      <c r="R2385" t="str">
        <f t="shared" si="262"/>
        <v>web</v>
      </c>
      <c r="S2385" s="9">
        <f t="shared" si="263"/>
        <v>42057.056793981501</v>
      </c>
      <c r="T2385" s="9">
        <f t="shared" si="264"/>
        <v>42027.056793981501</v>
      </c>
      <c r="U2385" s="8">
        <f t="shared" si="265"/>
        <v>30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60"/>
        <v>0.8</v>
      </c>
      <c r="P2386">
        <f t="shared" si="259"/>
        <v>1</v>
      </c>
      <c r="Q2386" t="str">
        <f t="shared" si="261"/>
        <v>technology</v>
      </c>
      <c r="R2386" t="str">
        <f t="shared" si="262"/>
        <v>web</v>
      </c>
      <c r="S2386" s="9">
        <f t="shared" si="263"/>
        <v>41957.109293981499</v>
      </c>
      <c r="T2386" s="9">
        <f t="shared" si="264"/>
        <v>41927.067627314798</v>
      </c>
      <c r="U2386" s="8">
        <f t="shared" si="265"/>
        <v>30.041666666700621</v>
      </c>
    </row>
    <row r="2387" spans="1:21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60"/>
        <v>1.2123076923076923</v>
      </c>
      <c r="P2387">
        <f t="shared" si="259"/>
        <v>112.57142857142857</v>
      </c>
      <c r="Q2387" t="str">
        <f t="shared" si="261"/>
        <v>technology</v>
      </c>
      <c r="R2387" t="str">
        <f t="shared" si="262"/>
        <v>web</v>
      </c>
      <c r="S2387" s="9">
        <f t="shared" si="263"/>
        <v>42221.701759259297</v>
      </c>
      <c r="T2387" s="9">
        <f t="shared" si="264"/>
        <v>42191.701759259297</v>
      </c>
      <c r="U2387" s="8">
        <f t="shared" si="265"/>
        <v>30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60"/>
        <v>0</v>
      </c>
      <c r="P2388">
        <f t="shared" si="259"/>
        <v>0</v>
      </c>
      <c r="Q2388" t="str">
        <f t="shared" si="261"/>
        <v>technology</v>
      </c>
      <c r="R2388" t="str">
        <f t="shared" si="262"/>
        <v>web</v>
      </c>
      <c r="S2388" s="9">
        <f t="shared" si="263"/>
        <v>42014.838240740697</v>
      </c>
      <c r="T2388" s="9">
        <f t="shared" si="264"/>
        <v>41954.838240740697</v>
      </c>
      <c r="U2388" s="8">
        <f t="shared" si="265"/>
        <v>60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60"/>
        <v>0.68399999999999994</v>
      </c>
      <c r="P2389">
        <f t="shared" si="259"/>
        <v>342</v>
      </c>
      <c r="Q2389" t="str">
        <f t="shared" si="261"/>
        <v>technology</v>
      </c>
      <c r="R2389" t="str">
        <f t="shared" si="262"/>
        <v>web</v>
      </c>
      <c r="S2389" s="9">
        <f t="shared" si="263"/>
        <v>42573.6266203704</v>
      </c>
      <c r="T2389" s="9">
        <f t="shared" si="264"/>
        <v>42528.6266203704</v>
      </c>
      <c r="U2389" s="8">
        <f t="shared" si="265"/>
        <v>45</v>
      </c>
    </row>
    <row r="2390" spans="1:21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60"/>
        <v>1.2513513513513512</v>
      </c>
      <c r="P2390">
        <f t="shared" si="259"/>
        <v>57.875</v>
      </c>
      <c r="Q2390" t="str">
        <f t="shared" si="261"/>
        <v>technology</v>
      </c>
      <c r="R2390" t="str">
        <f t="shared" si="262"/>
        <v>web</v>
      </c>
      <c r="S2390" s="9">
        <f t="shared" si="263"/>
        <v>42019.811805555597</v>
      </c>
      <c r="T2390" s="9">
        <f t="shared" si="264"/>
        <v>41989.853692129604</v>
      </c>
      <c r="U2390" s="8">
        <f t="shared" si="265"/>
        <v>29.958113425993361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60"/>
        <v>0.1875</v>
      </c>
      <c r="P2391">
        <f t="shared" si="259"/>
        <v>30</v>
      </c>
      <c r="Q2391" t="str">
        <f t="shared" si="261"/>
        <v>technology</v>
      </c>
      <c r="R2391" t="str">
        <f t="shared" si="262"/>
        <v>web</v>
      </c>
      <c r="S2391" s="9">
        <f t="shared" si="263"/>
        <v>42210.915972222203</v>
      </c>
      <c r="T2391" s="9">
        <f t="shared" si="264"/>
        <v>42179.653379629599</v>
      </c>
      <c r="U2391" s="8">
        <f t="shared" si="265"/>
        <v>31.262592592604051</v>
      </c>
    </row>
    <row r="2392" spans="1:21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60"/>
        <v>0</v>
      </c>
      <c r="P2392">
        <f t="shared" si="259"/>
        <v>0</v>
      </c>
      <c r="Q2392" t="str">
        <f t="shared" si="261"/>
        <v>technology</v>
      </c>
      <c r="R2392" t="str">
        <f t="shared" si="262"/>
        <v>web</v>
      </c>
      <c r="S2392" s="9">
        <f t="shared" si="263"/>
        <v>42008.262314814798</v>
      </c>
      <c r="T2392" s="9">
        <f t="shared" si="264"/>
        <v>41968.262314814798</v>
      </c>
      <c r="U2392" s="8">
        <f t="shared" si="265"/>
        <v>40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60"/>
        <v>0.125</v>
      </c>
      <c r="P2393">
        <f t="shared" si="259"/>
        <v>25</v>
      </c>
      <c r="Q2393" t="str">
        <f t="shared" si="261"/>
        <v>technology</v>
      </c>
      <c r="R2393" t="str">
        <f t="shared" si="262"/>
        <v>web</v>
      </c>
      <c r="S2393" s="9">
        <f t="shared" si="263"/>
        <v>42094.752824074101</v>
      </c>
      <c r="T2393" s="9">
        <f t="shared" si="264"/>
        <v>42064.7944907407</v>
      </c>
      <c r="U2393" s="8">
        <f t="shared" si="265"/>
        <v>29.958333333401242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60"/>
        <v>0</v>
      </c>
      <c r="P2394">
        <f t="shared" si="259"/>
        <v>0</v>
      </c>
      <c r="Q2394" t="str">
        <f t="shared" si="261"/>
        <v>technology</v>
      </c>
      <c r="R2394" t="str">
        <f t="shared" si="262"/>
        <v>web</v>
      </c>
      <c r="S2394" s="9">
        <f t="shared" si="263"/>
        <v>42306.120636574102</v>
      </c>
      <c r="T2394" s="9">
        <f t="shared" si="264"/>
        <v>42276.120636574102</v>
      </c>
      <c r="U2394" s="8">
        <f t="shared" si="265"/>
        <v>30</v>
      </c>
    </row>
    <row r="2395" spans="1:21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60"/>
        <v>0.05</v>
      </c>
      <c r="P2395">
        <f t="shared" si="259"/>
        <v>50</v>
      </c>
      <c r="Q2395" t="str">
        <f t="shared" si="261"/>
        <v>technology</v>
      </c>
      <c r="R2395" t="str">
        <f t="shared" si="262"/>
        <v>web</v>
      </c>
      <c r="S2395" s="9">
        <f t="shared" si="263"/>
        <v>42224.6483449074</v>
      </c>
      <c r="T2395" s="9">
        <f t="shared" si="264"/>
        <v>42194.6483449074</v>
      </c>
      <c r="U2395" s="8">
        <f t="shared" si="265"/>
        <v>30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60"/>
        <v>0.06</v>
      </c>
      <c r="P2396">
        <f t="shared" si="259"/>
        <v>1.5</v>
      </c>
      <c r="Q2396" t="str">
        <f t="shared" si="261"/>
        <v>technology</v>
      </c>
      <c r="R2396" t="str">
        <f t="shared" si="262"/>
        <v>web</v>
      </c>
      <c r="S2396" s="9">
        <f t="shared" si="263"/>
        <v>42061.362187500003</v>
      </c>
      <c r="T2396" s="9">
        <f t="shared" si="264"/>
        <v>42031.362187500003</v>
      </c>
      <c r="U2396" s="8">
        <f t="shared" si="265"/>
        <v>30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60"/>
        <v>0</v>
      </c>
      <c r="P2397">
        <f t="shared" si="259"/>
        <v>0</v>
      </c>
      <c r="Q2397" t="str">
        <f t="shared" si="261"/>
        <v>technology</v>
      </c>
      <c r="R2397" t="str">
        <f t="shared" si="262"/>
        <v>web</v>
      </c>
      <c r="S2397" s="9">
        <f t="shared" si="263"/>
        <v>42745.372916666704</v>
      </c>
      <c r="T2397" s="9">
        <f t="shared" si="264"/>
        <v>42717.121377314797</v>
      </c>
      <c r="U2397" s="8">
        <f t="shared" si="265"/>
        <v>28.251539351906104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60"/>
        <v>0.2</v>
      </c>
      <c r="P2398">
        <f t="shared" si="259"/>
        <v>10</v>
      </c>
      <c r="Q2398" t="str">
        <f t="shared" si="261"/>
        <v>technology</v>
      </c>
      <c r="R2398" t="str">
        <f t="shared" si="262"/>
        <v>web</v>
      </c>
      <c r="S2398" s="9">
        <f t="shared" si="263"/>
        <v>42292.849050925899</v>
      </c>
      <c r="T2398" s="9">
        <f t="shared" si="264"/>
        <v>42262.849050925899</v>
      </c>
      <c r="U2398" s="8">
        <f t="shared" si="265"/>
        <v>30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60"/>
        <v>0</v>
      </c>
      <c r="P2399">
        <f t="shared" si="259"/>
        <v>0</v>
      </c>
      <c r="Q2399" t="str">
        <f t="shared" si="261"/>
        <v>technology</v>
      </c>
      <c r="R2399" t="str">
        <f t="shared" si="262"/>
        <v>web</v>
      </c>
      <c r="S2399" s="9">
        <f t="shared" si="263"/>
        <v>42006.884907407402</v>
      </c>
      <c r="T2399" s="9">
        <f t="shared" si="264"/>
        <v>41976.884907407402</v>
      </c>
      <c r="U2399" s="8">
        <f t="shared" si="265"/>
        <v>30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60"/>
        <v>0</v>
      </c>
      <c r="P2400">
        <f t="shared" si="259"/>
        <v>0</v>
      </c>
      <c r="Q2400" t="str">
        <f t="shared" si="261"/>
        <v>technology</v>
      </c>
      <c r="R2400" t="str">
        <f t="shared" si="262"/>
        <v>web</v>
      </c>
      <c r="S2400" s="9">
        <f t="shared" si="263"/>
        <v>42187.916481481501</v>
      </c>
      <c r="T2400" s="9">
        <f t="shared" si="264"/>
        <v>42157.916481481501</v>
      </c>
      <c r="U2400" s="8">
        <f t="shared" si="265"/>
        <v>30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60"/>
        <v>0</v>
      </c>
      <c r="P2401">
        <f t="shared" si="259"/>
        <v>0</v>
      </c>
      <c r="Q2401" t="str">
        <f t="shared" si="261"/>
        <v>technology</v>
      </c>
      <c r="R2401" t="str">
        <f t="shared" si="262"/>
        <v>web</v>
      </c>
      <c r="S2401" s="9">
        <f t="shared" si="263"/>
        <v>41991.853078703702</v>
      </c>
      <c r="T2401" s="9">
        <f t="shared" si="264"/>
        <v>41956.853078703702</v>
      </c>
      <c r="U2401" s="8">
        <f t="shared" si="265"/>
        <v>35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60"/>
        <v>0</v>
      </c>
      <c r="P2402">
        <f t="shared" ref="P2402:P2465" si="266">IF(L2402=0, 0,E2402/L2402)</f>
        <v>0</v>
      </c>
      <c r="Q2402" t="str">
        <f t="shared" si="261"/>
        <v>technology</v>
      </c>
      <c r="R2402" t="str">
        <f t="shared" si="262"/>
        <v>web</v>
      </c>
      <c r="S2402" s="9">
        <f t="shared" si="263"/>
        <v>42474.268101851798</v>
      </c>
      <c r="T2402" s="9">
        <f t="shared" si="264"/>
        <v>42444.268101851798</v>
      </c>
      <c r="U2402" s="8">
        <f t="shared" si="265"/>
        <v>30</v>
      </c>
    </row>
    <row r="2403" spans="1:21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60"/>
        <v>0.71785714285714286</v>
      </c>
      <c r="P2403">
        <f t="shared" si="266"/>
        <v>22.333333333333332</v>
      </c>
      <c r="Q2403" t="str">
        <f t="shared" si="261"/>
        <v>food</v>
      </c>
      <c r="R2403" t="str">
        <f t="shared" si="262"/>
        <v>food trucks</v>
      </c>
      <c r="S2403" s="9">
        <f t="shared" si="263"/>
        <v>42434.822870370401</v>
      </c>
      <c r="T2403" s="9">
        <f t="shared" si="264"/>
        <v>42374.822870370401</v>
      </c>
      <c r="U2403" s="8">
        <f t="shared" si="265"/>
        <v>60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60"/>
        <v>0.43333333333333329</v>
      </c>
      <c r="P2404">
        <f t="shared" si="266"/>
        <v>52</v>
      </c>
      <c r="Q2404" t="str">
        <f t="shared" si="261"/>
        <v>food</v>
      </c>
      <c r="R2404" t="str">
        <f t="shared" si="262"/>
        <v>food trucks</v>
      </c>
      <c r="S2404" s="9">
        <f t="shared" si="263"/>
        <v>42137.679756944402</v>
      </c>
      <c r="T2404" s="9">
        <f t="shared" si="264"/>
        <v>42107.679756944402</v>
      </c>
      <c r="U2404" s="8">
        <f t="shared" si="265"/>
        <v>30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60"/>
        <v>16.833333333333332</v>
      </c>
      <c r="P2405">
        <f t="shared" si="266"/>
        <v>16.833333333333332</v>
      </c>
      <c r="Q2405" t="str">
        <f t="shared" si="261"/>
        <v>food</v>
      </c>
      <c r="R2405" t="str">
        <f t="shared" si="262"/>
        <v>food trucks</v>
      </c>
      <c r="S2405" s="9">
        <f t="shared" si="263"/>
        <v>42459.840949074103</v>
      </c>
      <c r="T2405" s="9">
        <f t="shared" si="264"/>
        <v>42399.882615740702</v>
      </c>
      <c r="U2405" s="8">
        <f t="shared" si="265"/>
        <v>59.958333333401242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60"/>
        <v>0</v>
      </c>
      <c r="P2406">
        <f t="shared" si="266"/>
        <v>0</v>
      </c>
      <c r="Q2406" t="str">
        <f t="shared" si="261"/>
        <v>food</v>
      </c>
      <c r="R2406" t="str">
        <f t="shared" si="262"/>
        <v>food trucks</v>
      </c>
      <c r="S2406" s="9">
        <f t="shared" si="263"/>
        <v>42372.039432870399</v>
      </c>
      <c r="T2406" s="9">
        <f t="shared" si="264"/>
        <v>42342.039432870399</v>
      </c>
      <c r="U2406" s="8">
        <f t="shared" si="265"/>
        <v>30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60"/>
        <v>22.52</v>
      </c>
      <c r="P2407">
        <f t="shared" si="266"/>
        <v>56.3</v>
      </c>
      <c r="Q2407" t="str">
        <f t="shared" si="261"/>
        <v>food</v>
      </c>
      <c r="R2407" t="str">
        <f t="shared" si="262"/>
        <v>food trucks</v>
      </c>
      <c r="S2407" s="9">
        <f t="shared" si="263"/>
        <v>42616.585358796299</v>
      </c>
      <c r="T2407" s="9">
        <f t="shared" si="264"/>
        <v>42595.585358796299</v>
      </c>
      <c r="U2407" s="8">
        <f t="shared" si="265"/>
        <v>21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60"/>
        <v>41.384615384615387</v>
      </c>
      <c r="P2408">
        <f t="shared" si="266"/>
        <v>84.0625</v>
      </c>
      <c r="Q2408" t="str">
        <f t="shared" si="261"/>
        <v>food</v>
      </c>
      <c r="R2408" t="str">
        <f t="shared" si="262"/>
        <v>food trucks</v>
      </c>
      <c r="S2408" s="9">
        <f t="shared" si="263"/>
        <v>42023.1109953704</v>
      </c>
      <c r="T2408" s="9">
        <f t="shared" si="264"/>
        <v>41983.1109953704</v>
      </c>
      <c r="U2408" s="8">
        <f t="shared" si="265"/>
        <v>40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60"/>
        <v>25.259090909090908</v>
      </c>
      <c r="P2409">
        <f t="shared" si="266"/>
        <v>168.39393939393941</v>
      </c>
      <c r="Q2409" t="str">
        <f t="shared" si="261"/>
        <v>food</v>
      </c>
      <c r="R2409" t="str">
        <f t="shared" si="262"/>
        <v>food trucks</v>
      </c>
      <c r="S2409" s="9">
        <f t="shared" si="263"/>
        <v>42105.25</v>
      </c>
      <c r="T2409" s="9">
        <f t="shared" si="264"/>
        <v>42082.575555555602</v>
      </c>
      <c r="U2409" s="8">
        <f t="shared" si="265"/>
        <v>22.674444444397523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60"/>
        <v>0.2</v>
      </c>
      <c r="P2410">
        <f t="shared" si="266"/>
        <v>15</v>
      </c>
      <c r="Q2410" t="str">
        <f t="shared" si="261"/>
        <v>food</v>
      </c>
      <c r="R2410" t="str">
        <f t="shared" si="262"/>
        <v>food trucks</v>
      </c>
      <c r="S2410" s="9">
        <f t="shared" si="263"/>
        <v>41949.182372685202</v>
      </c>
      <c r="T2410" s="9">
        <f t="shared" si="264"/>
        <v>41919.140706018501</v>
      </c>
      <c r="U2410" s="8">
        <f t="shared" si="265"/>
        <v>30.041666666700621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60"/>
        <v>1.8399999999999999</v>
      </c>
      <c r="P2411">
        <f t="shared" si="266"/>
        <v>76.666666666666671</v>
      </c>
      <c r="Q2411" t="str">
        <f t="shared" si="261"/>
        <v>food</v>
      </c>
      <c r="R2411" t="str">
        <f t="shared" si="262"/>
        <v>food trucks</v>
      </c>
      <c r="S2411" s="9">
        <f t="shared" si="263"/>
        <v>42234.875868055598</v>
      </c>
      <c r="T2411" s="9">
        <f t="shared" si="264"/>
        <v>42204.875868055598</v>
      </c>
      <c r="U2411" s="8">
        <f t="shared" si="265"/>
        <v>30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60"/>
        <v>0</v>
      </c>
      <c r="P2412">
        <f t="shared" si="266"/>
        <v>0</v>
      </c>
      <c r="Q2412" t="str">
        <f t="shared" si="261"/>
        <v>food</v>
      </c>
      <c r="R2412" t="str">
        <f t="shared" si="262"/>
        <v>food trucks</v>
      </c>
      <c r="S2412" s="9">
        <f t="shared" si="263"/>
        <v>42254.408275463</v>
      </c>
      <c r="T2412" s="9">
        <f t="shared" si="264"/>
        <v>42224.408275463</v>
      </c>
      <c r="U2412" s="8">
        <f t="shared" si="265"/>
        <v>30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60"/>
        <v>0.60399999999999998</v>
      </c>
      <c r="P2413">
        <f t="shared" si="266"/>
        <v>50.333333333333336</v>
      </c>
      <c r="Q2413" t="str">
        <f t="shared" si="261"/>
        <v>food</v>
      </c>
      <c r="R2413" t="str">
        <f t="shared" si="262"/>
        <v>food trucks</v>
      </c>
      <c r="S2413" s="9">
        <f t="shared" si="263"/>
        <v>42241.732430555603</v>
      </c>
      <c r="T2413" s="9">
        <f t="shared" si="264"/>
        <v>42211.732430555603</v>
      </c>
      <c r="U2413" s="8">
        <f t="shared" si="265"/>
        <v>30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60"/>
        <v>0</v>
      </c>
      <c r="P2414">
        <f t="shared" si="266"/>
        <v>0</v>
      </c>
      <c r="Q2414" t="str">
        <f t="shared" si="261"/>
        <v>food</v>
      </c>
      <c r="R2414" t="str">
        <f t="shared" si="262"/>
        <v>food trucks</v>
      </c>
      <c r="S2414" s="9">
        <f t="shared" si="263"/>
        <v>42700.778622685197</v>
      </c>
      <c r="T2414" s="9">
        <f t="shared" si="264"/>
        <v>42655.736956018503</v>
      </c>
      <c r="U2414" s="8">
        <f t="shared" si="265"/>
        <v>45.041666666693345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60"/>
        <v>0.83333333333333337</v>
      </c>
      <c r="P2415">
        <f t="shared" si="266"/>
        <v>8.3333333333333339</v>
      </c>
      <c r="Q2415" t="str">
        <f t="shared" si="261"/>
        <v>food</v>
      </c>
      <c r="R2415" t="str">
        <f t="shared" si="262"/>
        <v>food trucks</v>
      </c>
      <c r="S2415" s="9">
        <f t="shared" si="263"/>
        <v>41790.979166666701</v>
      </c>
      <c r="T2415" s="9">
        <f t="shared" si="264"/>
        <v>41760.109745370399</v>
      </c>
      <c r="U2415" s="8">
        <f t="shared" si="265"/>
        <v>30.86942129630188</v>
      </c>
    </row>
    <row r="2416" spans="1:21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60"/>
        <v>3.0666666666666664</v>
      </c>
      <c r="P2416">
        <f t="shared" si="266"/>
        <v>35.384615384615387</v>
      </c>
      <c r="Q2416" t="str">
        <f t="shared" si="261"/>
        <v>food</v>
      </c>
      <c r="R2416" t="str">
        <f t="shared" si="262"/>
        <v>food trucks</v>
      </c>
      <c r="S2416" s="9">
        <f t="shared" si="263"/>
        <v>42238.165972222203</v>
      </c>
      <c r="T2416" s="9">
        <f t="shared" si="264"/>
        <v>42198.695138888899</v>
      </c>
      <c r="U2416" s="8">
        <f t="shared" si="265"/>
        <v>39.470833333303744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60"/>
        <v>0.55833333333333335</v>
      </c>
      <c r="P2417">
        <f t="shared" si="266"/>
        <v>55.833333333333336</v>
      </c>
      <c r="Q2417" t="str">
        <f t="shared" si="261"/>
        <v>food</v>
      </c>
      <c r="R2417" t="str">
        <f t="shared" si="262"/>
        <v>food trucks</v>
      </c>
      <c r="S2417" s="9">
        <f t="shared" si="263"/>
        <v>42566.862800925897</v>
      </c>
      <c r="T2417" s="9">
        <f t="shared" si="264"/>
        <v>42536.862800925897</v>
      </c>
      <c r="U2417" s="8">
        <f t="shared" si="265"/>
        <v>30</v>
      </c>
    </row>
    <row r="2418" spans="1:21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60"/>
        <v>2.5000000000000001E-2</v>
      </c>
      <c r="P2418">
        <f t="shared" si="266"/>
        <v>5</v>
      </c>
      <c r="Q2418" t="str">
        <f t="shared" si="261"/>
        <v>food</v>
      </c>
      <c r="R2418" t="str">
        <f t="shared" si="262"/>
        <v>food trucks</v>
      </c>
      <c r="S2418" s="9">
        <f t="shared" si="263"/>
        <v>42077.625</v>
      </c>
      <c r="T2418" s="9">
        <f t="shared" si="264"/>
        <v>42019.737766203703</v>
      </c>
      <c r="U2418" s="8">
        <f t="shared" si="265"/>
        <v>57.887233796296641</v>
      </c>
    </row>
    <row r="2419" spans="1:21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60"/>
        <v>0</v>
      </c>
      <c r="P2419">
        <f t="shared" si="266"/>
        <v>0</v>
      </c>
      <c r="Q2419" t="str">
        <f t="shared" si="261"/>
        <v>food</v>
      </c>
      <c r="R2419" t="str">
        <f t="shared" si="262"/>
        <v>food trucks</v>
      </c>
      <c r="S2419" s="9">
        <f t="shared" si="263"/>
        <v>41861.884108796301</v>
      </c>
      <c r="T2419" s="9">
        <f t="shared" si="264"/>
        <v>41831.884108796301</v>
      </c>
      <c r="U2419" s="8">
        <f t="shared" si="265"/>
        <v>30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60"/>
        <v>0.02</v>
      </c>
      <c r="P2420">
        <f t="shared" si="266"/>
        <v>1</v>
      </c>
      <c r="Q2420" t="str">
        <f t="shared" si="261"/>
        <v>food</v>
      </c>
      <c r="R2420" t="str">
        <f t="shared" si="262"/>
        <v>food trucks</v>
      </c>
      <c r="S2420" s="9">
        <f t="shared" si="263"/>
        <v>42087.815324074101</v>
      </c>
      <c r="T2420" s="9">
        <f t="shared" si="264"/>
        <v>42027.8569907407</v>
      </c>
      <c r="U2420" s="8">
        <f t="shared" si="265"/>
        <v>59.958333333401242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60"/>
        <v>0</v>
      </c>
      <c r="P2421">
        <f t="shared" si="266"/>
        <v>0</v>
      </c>
      <c r="Q2421" t="str">
        <f t="shared" si="261"/>
        <v>food</v>
      </c>
      <c r="R2421" t="str">
        <f t="shared" si="262"/>
        <v>food trucks</v>
      </c>
      <c r="S2421" s="9">
        <f t="shared" si="263"/>
        <v>42053.738298611097</v>
      </c>
      <c r="T2421" s="9">
        <f t="shared" si="264"/>
        <v>41993.738298611097</v>
      </c>
      <c r="U2421" s="8">
        <f t="shared" si="265"/>
        <v>60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60"/>
        <v>14.825133372851216</v>
      </c>
      <c r="P2422">
        <f t="shared" si="266"/>
        <v>69.472222222222229</v>
      </c>
      <c r="Q2422" t="str">
        <f t="shared" si="261"/>
        <v>food</v>
      </c>
      <c r="R2422" t="str">
        <f t="shared" si="262"/>
        <v>food trucks</v>
      </c>
      <c r="S2422" s="9">
        <f t="shared" si="263"/>
        <v>41953.070543981499</v>
      </c>
      <c r="T2422" s="9">
        <f t="shared" si="264"/>
        <v>41893.028877314799</v>
      </c>
      <c r="U2422" s="8">
        <f t="shared" si="265"/>
        <v>60.041666666700621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60"/>
        <v>1.6666666666666666E-2</v>
      </c>
      <c r="P2423">
        <f t="shared" si="266"/>
        <v>1</v>
      </c>
      <c r="Q2423" t="str">
        <f t="shared" si="261"/>
        <v>food</v>
      </c>
      <c r="R2423" t="str">
        <f t="shared" si="262"/>
        <v>food trucks</v>
      </c>
      <c r="S2423" s="9">
        <f t="shared" si="263"/>
        <v>42056.6874537037</v>
      </c>
      <c r="T2423" s="9">
        <f t="shared" si="264"/>
        <v>42026.6874537037</v>
      </c>
      <c r="U2423" s="8">
        <f t="shared" si="265"/>
        <v>30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60"/>
        <v>0.2</v>
      </c>
      <c r="P2424">
        <f t="shared" si="266"/>
        <v>1</v>
      </c>
      <c r="Q2424" t="str">
        <f t="shared" si="261"/>
        <v>food</v>
      </c>
      <c r="R2424" t="str">
        <f t="shared" si="262"/>
        <v>food trucks</v>
      </c>
      <c r="S2424" s="9">
        <f t="shared" si="263"/>
        <v>42074.683287036998</v>
      </c>
      <c r="T2424" s="9">
        <f t="shared" si="264"/>
        <v>42044.724953703699</v>
      </c>
      <c r="U2424" s="8">
        <f t="shared" si="265"/>
        <v>29.958333333299379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60"/>
        <v>1.3333333333333334E-2</v>
      </c>
      <c r="P2425">
        <f t="shared" si="266"/>
        <v>8</v>
      </c>
      <c r="Q2425" t="str">
        <f t="shared" si="261"/>
        <v>food</v>
      </c>
      <c r="R2425" t="str">
        <f t="shared" si="262"/>
        <v>food trucks</v>
      </c>
      <c r="S2425" s="9">
        <f t="shared" si="263"/>
        <v>42004.7047453704</v>
      </c>
      <c r="T2425" s="9">
        <f t="shared" si="264"/>
        <v>41974.7047453704</v>
      </c>
      <c r="U2425" s="8">
        <f t="shared" si="265"/>
        <v>30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60"/>
        <v>1.24</v>
      </c>
      <c r="P2426">
        <f t="shared" si="266"/>
        <v>34.444444444444443</v>
      </c>
      <c r="Q2426" t="str">
        <f t="shared" si="261"/>
        <v>food</v>
      </c>
      <c r="R2426" t="str">
        <f t="shared" si="262"/>
        <v>food trucks</v>
      </c>
      <c r="S2426" s="9">
        <f t="shared" si="263"/>
        <v>41939.892453703702</v>
      </c>
      <c r="T2426" s="9">
        <f t="shared" si="264"/>
        <v>41909.892453703702</v>
      </c>
      <c r="U2426" s="8">
        <f t="shared" si="265"/>
        <v>30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60"/>
        <v>2.8571428571428574E-2</v>
      </c>
      <c r="P2427">
        <f t="shared" si="266"/>
        <v>1</v>
      </c>
      <c r="Q2427" t="str">
        <f t="shared" si="261"/>
        <v>food</v>
      </c>
      <c r="R2427" t="str">
        <f t="shared" si="262"/>
        <v>food trucks</v>
      </c>
      <c r="S2427" s="9">
        <f t="shared" si="263"/>
        <v>42517.9194444444</v>
      </c>
      <c r="T2427" s="9">
        <f t="shared" si="264"/>
        <v>42502.913761573996</v>
      </c>
      <c r="U2427" s="8">
        <f t="shared" si="265"/>
        <v>15.005682870403689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60"/>
        <v>0</v>
      </c>
      <c r="P2428">
        <f t="shared" si="266"/>
        <v>0</v>
      </c>
      <c r="Q2428" t="str">
        <f t="shared" si="261"/>
        <v>food</v>
      </c>
      <c r="R2428" t="str">
        <f t="shared" si="262"/>
        <v>food trucks</v>
      </c>
      <c r="S2428" s="9">
        <f t="shared" si="263"/>
        <v>42224.170046296298</v>
      </c>
      <c r="T2428" s="9">
        <f t="shared" si="264"/>
        <v>42164.170046296298</v>
      </c>
      <c r="U2428" s="8">
        <f t="shared" si="265"/>
        <v>60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60"/>
        <v>2E-3</v>
      </c>
      <c r="P2429">
        <f t="shared" si="266"/>
        <v>1</v>
      </c>
      <c r="Q2429" t="str">
        <f t="shared" si="261"/>
        <v>food</v>
      </c>
      <c r="R2429" t="str">
        <f t="shared" si="262"/>
        <v>food trucks</v>
      </c>
      <c r="S2429" s="9">
        <f t="shared" si="263"/>
        <v>42452.277002314797</v>
      </c>
      <c r="T2429" s="9">
        <f t="shared" si="264"/>
        <v>42412.318668981497</v>
      </c>
      <c r="U2429" s="8">
        <f t="shared" si="265"/>
        <v>39.958333333299379</v>
      </c>
    </row>
    <row r="2430" spans="1:21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60"/>
        <v>2.8571428571428571E-3</v>
      </c>
      <c r="P2430">
        <f t="shared" si="266"/>
        <v>1</v>
      </c>
      <c r="Q2430" t="str">
        <f t="shared" si="261"/>
        <v>food</v>
      </c>
      <c r="R2430" t="str">
        <f t="shared" si="262"/>
        <v>food trucks</v>
      </c>
      <c r="S2430" s="9">
        <f t="shared" si="263"/>
        <v>42075.742488425902</v>
      </c>
      <c r="T2430" s="9">
        <f t="shared" si="264"/>
        <v>42045.784155092602</v>
      </c>
      <c r="U2430" s="8">
        <f t="shared" si="265"/>
        <v>29.958333333299379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60"/>
        <v>1.4321428571428572</v>
      </c>
      <c r="P2431">
        <f t="shared" si="266"/>
        <v>501.25</v>
      </c>
      <c r="Q2431" t="str">
        <f t="shared" si="261"/>
        <v>food</v>
      </c>
      <c r="R2431" t="str">
        <f t="shared" si="262"/>
        <v>food trucks</v>
      </c>
      <c r="S2431" s="9">
        <f t="shared" si="263"/>
        <v>42771.697222222203</v>
      </c>
      <c r="T2431" s="9">
        <f t="shared" si="264"/>
        <v>42734.879236111097</v>
      </c>
      <c r="U2431" s="8">
        <f t="shared" si="265"/>
        <v>36.817986111105711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60"/>
        <v>0.70000000000000007</v>
      </c>
      <c r="P2432">
        <f t="shared" si="266"/>
        <v>10.5</v>
      </c>
      <c r="Q2432" t="str">
        <f t="shared" si="261"/>
        <v>food</v>
      </c>
      <c r="R2432" t="str">
        <f t="shared" si="262"/>
        <v>food trucks</v>
      </c>
      <c r="S2432" s="9">
        <f t="shared" si="263"/>
        <v>42412.1308333333</v>
      </c>
      <c r="T2432" s="9">
        <f t="shared" si="264"/>
        <v>42382.1308333333</v>
      </c>
      <c r="U2432" s="8">
        <f t="shared" si="265"/>
        <v>30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60"/>
        <v>2E-3</v>
      </c>
      <c r="P2433">
        <f t="shared" si="266"/>
        <v>1</v>
      </c>
      <c r="Q2433" t="str">
        <f t="shared" si="261"/>
        <v>food</v>
      </c>
      <c r="R2433" t="str">
        <f t="shared" si="262"/>
        <v>food trucks</v>
      </c>
      <c r="S2433" s="9">
        <f t="shared" si="263"/>
        <v>42549.099687499998</v>
      </c>
      <c r="T2433" s="9">
        <f t="shared" si="264"/>
        <v>42489.099687499998</v>
      </c>
      <c r="U2433" s="8">
        <f t="shared" si="265"/>
        <v>60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60"/>
        <v>1.4285714285714287E-2</v>
      </c>
      <c r="P2434">
        <f t="shared" si="266"/>
        <v>1</v>
      </c>
      <c r="Q2434" t="str">
        <f t="shared" si="261"/>
        <v>food</v>
      </c>
      <c r="R2434" t="str">
        <f t="shared" si="262"/>
        <v>food trucks</v>
      </c>
      <c r="S2434" s="9">
        <f t="shared" si="263"/>
        <v>42071.218715277799</v>
      </c>
      <c r="T2434" s="9">
        <f t="shared" si="264"/>
        <v>42041.218715277799</v>
      </c>
      <c r="U2434" s="8">
        <f t="shared" si="265"/>
        <v>30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67">E2435/D2435*100</f>
        <v>0</v>
      </c>
      <c r="P2435">
        <f t="shared" si="266"/>
        <v>0</v>
      </c>
      <c r="Q2435" t="str">
        <f t="shared" ref="Q2435:Q2498" si="268">LEFT(N2435,_xlfn.NUMBERVALUE(FIND("/",N2435)-1))</f>
        <v>food</v>
      </c>
      <c r="R2435" t="str">
        <f t="shared" ref="R2435:R2498" si="269">RIGHT(N2435,LEN(N2435)-LEN(Q2435)-1)</f>
        <v>food trucks</v>
      </c>
      <c r="S2435" s="9">
        <f t="shared" ref="S2435:S2498" si="270">_xlfn.NUMBERVALUE((((I2435/60)/60)/24)+DATE(1970,1,1))</f>
        <v>42427.899803240703</v>
      </c>
      <c r="T2435" s="9">
        <f t="shared" ref="T2435:T2498" si="271">_xlfn.NUMBERVALUE((((J2435/60)/60)/24)+DATE(1970,1,1))</f>
        <v>42397.899803240703</v>
      </c>
      <c r="U2435" s="8">
        <f t="shared" ref="U2435:U2498" si="272">S2435-T2435</f>
        <v>30</v>
      </c>
    </row>
    <row r="2436" spans="1:21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67"/>
        <v>0.13</v>
      </c>
      <c r="P2436">
        <f t="shared" si="266"/>
        <v>13</v>
      </c>
      <c r="Q2436" t="str">
        <f t="shared" si="268"/>
        <v>food</v>
      </c>
      <c r="R2436" t="str">
        <f t="shared" si="269"/>
        <v>food trucks</v>
      </c>
      <c r="S2436" s="9">
        <f t="shared" si="270"/>
        <v>42220.186041666602</v>
      </c>
      <c r="T2436" s="9">
        <f t="shared" si="271"/>
        <v>42180.186041666602</v>
      </c>
      <c r="U2436" s="8">
        <f t="shared" si="272"/>
        <v>40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67"/>
        <v>0.48960000000000004</v>
      </c>
      <c r="P2437">
        <f t="shared" si="266"/>
        <v>306</v>
      </c>
      <c r="Q2437" t="str">
        <f t="shared" si="268"/>
        <v>food</v>
      </c>
      <c r="R2437" t="str">
        <f t="shared" si="269"/>
        <v>food trucks</v>
      </c>
      <c r="S2437" s="9">
        <f t="shared" si="270"/>
        <v>42282.277615740699</v>
      </c>
      <c r="T2437" s="9">
        <f t="shared" si="271"/>
        <v>42252.277615740699</v>
      </c>
      <c r="U2437" s="8">
        <f t="shared" si="272"/>
        <v>30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67"/>
        <v>3.8461538461538464E-2</v>
      </c>
      <c r="P2438">
        <f t="shared" si="266"/>
        <v>22.5</v>
      </c>
      <c r="Q2438" t="str">
        <f t="shared" si="268"/>
        <v>food</v>
      </c>
      <c r="R2438" t="str">
        <f t="shared" si="269"/>
        <v>food trucks</v>
      </c>
      <c r="S2438" s="9">
        <f t="shared" si="270"/>
        <v>42398.615393518499</v>
      </c>
      <c r="T2438" s="9">
        <f t="shared" si="271"/>
        <v>42338.615393518499</v>
      </c>
      <c r="U2438" s="8">
        <f t="shared" si="272"/>
        <v>60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67"/>
        <v>0</v>
      </c>
      <c r="P2439">
        <f t="shared" si="266"/>
        <v>0</v>
      </c>
      <c r="Q2439" t="str">
        <f t="shared" si="268"/>
        <v>food</v>
      </c>
      <c r="R2439" t="str">
        <f t="shared" si="269"/>
        <v>food trucks</v>
      </c>
      <c r="S2439" s="9">
        <f t="shared" si="270"/>
        <v>42080.75</v>
      </c>
      <c r="T2439" s="9">
        <f t="shared" si="271"/>
        <v>42031.965138888903</v>
      </c>
      <c r="U2439" s="8">
        <f t="shared" si="272"/>
        <v>48.784861111096689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67"/>
        <v>0.33333333333333337</v>
      </c>
      <c r="P2440">
        <f t="shared" si="266"/>
        <v>50</v>
      </c>
      <c r="Q2440" t="str">
        <f t="shared" si="268"/>
        <v>food</v>
      </c>
      <c r="R2440" t="str">
        <f t="shared" si="269"/>
        <v>food trucks</v>
      </c>
      <c r="S2440" s="9">
        <f t="shared" si="270"/>
        <v>42345.956736111097</v>
      </c>
      <c r="T2440" s="9">
        <f t="shared" si="271"/>
        <v>42285.915069444403</v>
      </c>
      <c r="U2440" s="8">
        <f t="shared" si="272"/>
        <v>60.041666666693345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67"/>
        <v>0</v>
      </c>
      <c r="P2441">
        <f t="shared" si="266"/>
        <v>0</v>
      </c>
      <c r="Q2441" t="str">
        <f t="shared" si="268"/>
        <v>food</v>
      </c>
      <c r="R2441" t="str">
        <f t="shared" si="269"/>
        <v>food trucks</v>
      </c>
      <c r="S2441" s="9">
        <f t="shared" si="270"/>
        <v>42295.818622685198</v>
      </c>
      <c r="T2441" s="9">
        <f t="shared" si="271"/>
        <v>42265.818622685198</v>
      </c>
      <c r="U2441" s="8">
        <f t="shared" si="272"/>
        <v>30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67"/>
        <v>0.2</v>
      </c>
      <c r="P2442">
        <f t="shared" si="266"/>
        <v>5</v>
      </c>
      <c r="Q2442" t="str">
        <f t="shared" si="268"/>
        <v>food</v>
      </c>
      <c r="R2442" t="str">
        <f t="shared" si="269"/>
        <v>food trucks</v>
      </c>
      <c r="S2442" s="9">
        <f t="shared" si="270"/>
        <v>42413.899456018502</v>
      </c>
      <c r="T2442" s="9">
        <f t="shared" si="271"/>
        <v>42383.899456018502</v>
      </c>
      <c r="U2442" s="8">
        <f t="shared" si="272"/>
        <v>30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67"/>
        <v>107.88</v>
      </c>
      <c r="P2443">
        <f t="shared" si="266"/>
        <v>74.22935779816514</v>
      </c>
      <c r="Q2443" t="str">
        <f t="shared" si="268"/>
        <v>food</v>
      </c>
      <c r="R2443" t="str">
        <f t="shared" si="269"/>
        <v>small batch</v>
      </c>
      <c r="S2443" s="9">
        <f t="shared" si="270"/>
        <v>42208.207638888904</v>
      </c>
      <c r="T2443" s="9">
        <f t="shared" si="271"/>
        <v>42187.125625000001</v>
      </c>
      <c r="U2443" s="8">
        <f t="shared" si="272"/>
        <v>21.08201388890302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67"/>
        <v>125.94166666666666</v>
      </c>
      <c r="P2444">
        <f t="shared" si="266"/>
        <v>81.252688172043008</v>
      </c>
      <c r="Q2444" t="str">
        <f t="shared" si="268"/>
        <v>food</v>
      </c>
      <c r="R2444" t="str">
        <f t="shared" si="269"/>
        <v>small batch</v>
      </c>
      <c r="S2444" s="9">
        <f t="shared" si="270"/>
        <v>42082.625324074099</v>
      </c>
      <c r="T2444" s="9">
        <f t="shared" si="271"/>
        <v>42052.666990740698</v>
      </c>
      <c r="U2444" s="8">
        <f t="shared" si="272"/>
        <v>29.958333333401242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67"/>
        <v>202.51495</v>
      </c>
      <c r="P2445">
        <f t="shared" si="266"/>
        <v>130.23469453376205</v>
      </c>
      <c r="Q2445" t="str">
        <f t="shared" si="268"/>
        <v>food</v>
      </c>
      <c r="R2445" t="str">
        <f t="shared" si="269"/>
        <v>small batch</v>
      </c>
      <c r="S2445" s="9">
        <f t="shared" si="270"/>
        <v>41866.625254629602</v>
      </c>
      <c r="T2445" s="9">
        <f t="shared" si="271"/>
        <v>41836.625254629602</v>
      </c>
      <c r="U2445" s="8">
        <f t="shared" si="272"/>
        <v>30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67"/>
        <v>108.60000000000001</v>
      </c>
      <c r="P2446">
        <f t="shared" si="266"/>
        <v>53.409836065573771</v>
      </c>
      <c r="Q2446" t="str">
        <f t="shared" si="268"/>
        <v>food</v>
      </c>
      <c r="R2446" t="str">
        <f t="shared" si="269"/>
        <v>small batch</v>
      </c>
      <c r="S2446" s="9">
        <f t="shared" si="270"/>
        <v>42515.754525463002</v>
      </c>
      <c r="T2446" s="9">
        <f t="shared" si="271"/>
        <v>42485.754525463002</v>
      </c>
      <c r="U2446" s="8">
        <f t="shared" si="272"/>
        <v>30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67"/>
        <v>172.8</v>
      </c>
      <c r="P2447">
        <f t="shared" si="266"/>
        <v>75.130434782608702</v>
      </c>
      <c r="Q2447" t="str">
        <f t="shared" si="268"/>
        <v>food</v>
      </c>
      <c r="R2447" t="str">
        <f t="shared" si="269"/>
        <v>small batch</v>
      </c>
      <c r="S2447" s="9">
        <f t="shared" si="270"/>
        <v>42273.190057870401</v>
      </c>
      <c r="T2447" s="9">
        <f t="shared" si="271"/>
        <v>42243.190057870401</v>
      </c>
      <c r="U2447" s="8">
        <f t="shared" si="272"/>
        <v>30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67"/>
        <v>167.98</v>
      </c>
      <c r="P2448">
        <f t="shared" si="266"/>
        <v>75.666666666666671</v>
      </c>
      <c r="Q2448" t="str">
        <f t="shared" si="268"/>
        <v>food</v>
      </c>
      <c r="R2448" t="str">
        <f t="shared" si="269"/>
        <v>small batch</v>
      </c>
      <c r="S2448" s="9">
        <f t="shared" si="270"/>
        <v>42700.644340277802</v>
      </c>
      <c r="T2448" s="9">
        <f t="shared" si="271"/>
        <v>42670.602673611102</v>
      </c>
      <c r="U2448" s="8">
        <f t="shared" si="272"/>
        <v>30.041666666700621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67"/>
        <v>427.20000000000005</v>
      </c>
      <c r="P2449">
        <f t="shared" si="266"/>
        <v>31.691394658753708</v>
      </c>
      <c r="Q2449" t="str">
        <f t="shared" si="268"/>
        <v>food</v>
      </c>
      <c r="R2449" t="str">
        <f t="shared" si="269"/>
        <v>small batch</v>
      </c>
      <c r="S2449" s="9">
        <f t="shared" si="270"/>
        <v>42686.166666666701</v>
      </c>
      <c r="T2449" s="9">
        <f t="shared" si="271"/>
        <v>42654.4698263889</v>
      </c>
      <c r="U2449" s="8">
        <f t="shared" si="272"/>
        <v>31.69684027780022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67"/>
        <v>107.5</v>
      </c>
      <c r="P2450">
        <f t="shared" si="266"/>
        <v>47.777777777777779</v>
      </c>
      <c r="Q2450" t="str">
        <f t="shared" si="268"/>
        <v>food</v>
      </c>
      <c r="R2450" t="str">
        <f t="shared" si="269"/>
        <v>small batch</v>
      </c>
      <c r="S2450" s="9">
        <f t="shared" si="270"/>
        <v>42613.233333333301</v>
      </c>
      <c r="T2450" s="9">
        <f t="shared" si="271"/>
        <v>42607.316122685203</v>
      </c>
      <c r="U2450" s="8">
        <f t="shared" si="272"/>
        <v>5.917210648098262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67"/>
        <v>108</v>
      </c>
      <c r="P2451">
        <f t="shared" si="266"/>
        <v>90</v>
      </c>
      <c r="Q2451" t="str">
        <f t="shared" si="268"/>
        <v>food</v>
      </c>
      <c r="R2451" t="str">
        <f t="shared" si="269"/>
        <v>small batch</v>
      </c>
      <c r="S2451" s="9">
        <f t="shared" si="270"/>
        <v>41973.184201388904</v>
      </c>
      <c r="T2451" s="9">
        <f t="shared" si="271"/>
        <v>41943.142534722203</v>
      </c>
      <c r="U2451" s="8">
        <f t="shared" si="272"/>
        <v>30.041666666700621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67"/>
        <v>101.53353333333335</v>
      </c>
      <c r="P2452">
        <f t="shared" si="266"/>
        <v>149.31401960784314</v>
      </c>
      <c r="Q2452" t="str">
        <f t="shared" si="268"/>
        <v>food</v>
      </c>
      <c r="R2452" t="str">
        <f t="shared" si="269"/>
        <v>small batch</v>
      </c>
      <c r="S2452" s="9">
        <f t="shared" si="270"/>
        <v>41940.132638888899</v>
      </c>
      <c r="T2452" s="9">
        <f t="shared" si="271"/>
        <v>41902.072407407402</v>
      </c>
      <c r="U2452" s="8">
        <f t="shared" si="272"/>
        <v>38.060231481496885</v>
      </c>
    </row>
    <row r="2453" spans="1:21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67"/>
        <v>115.45</v>
      </c>
      <c r="P2453">
        <f t="shared" si="266"/>
        <v>62.06989247311828</v>
      </c>
      <c r="Q2453" t="str">
        <f t="shared" si="268"/>
        <v>food</v>
      </c>
      <c r="R2453" t="str">
        <f t="shared" si="269"/>
        <v>small batch</v>
      </c>
      <c r="S2453" s="9">
        <f t="shared" si="270"/>
        <v>42799.908449074101</v>
      </c>
      <c r="T2453" s="9">
        <f t="shared" si="271"/>
        <v>42779.908449074101</v>
      </c>
      <c r="U2453" s="8">
        <f t="shared" si="272"/>
        <v>20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67"/>
        <v>133.5</v>
      </c>
      <c r="P2454">
        <f t="shared" si="266"/>
        <v>53.4</v>
      </c>
      <c r="Q2454" t="str">
        <f t="shared" si="268"/>
        <v>food</v>
      </c>
      <c r="R2454" t="str">
        <f t="shared" si="269"/>
        <v>small batch</v>
      </c>
      <c r="S2454" s="9">
        <f t="shared" si="270"/>
        <v>42367.958333333299</v>
      </c>
      <c r="T2454" s="9">
        <f t="shared" si="271"/>
        <v>42338.84375</v>
      </c>
      <c r="U2454" s="8">
        <f t="shared" si="272"/>
        <v>29.114583333299379</v>
      </c>
    </row>
    <row r="2455" spans="1:21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67"/>
        <v>154.69999999999999</v>
      </c>
      <c r="P2455">
        <f t="shared" si="266"/>
        <v>69.268656716417908</v>
      </c>
      <c r="Q2455" t="str">
        <f t="shared" si="268"/>
        <v>food</v>
      </c>
      <c r="R2455" t="str">
        <f t="shared" si="269"/>
        <v>small batch</v>
      </c>
      <c r="S2455" s="9">
        <f t="shared" si="270"/>
        <v>42768.692233796297</v>
      </c>
      <c r="T2455" s="9">
        <f t="shared" si="271"/>
        <v>42738.692233796297</v>
      </c>
      <c r="U2455" s="8">
        <f t="shared" si="272"/>
        <v>30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67"/>
        <v>100.84571428571429</v>
      </c>
      <c r="P2456">
        <f t="shared" si="266"/>
        <v>271.50769230769231</v>
      </c>
      <c r="Q2456" t="str">
        <f t="shared" si="268"/>
        <v>food</v>
      </c>
      <c r="R2456" t="str">
        <f t="shared" si="269"/>
        <v>small batch</v>
      </c>
      <c r="S2456" s="9">
        <f t="shared" si="270"/>
        <v>42805.201481481497</v>
      </c>
      <c r="T2456" s="9">
        <f t="shared" si="271"/>
        <v>42770.201481481497</v>
      </c>
      <c r="U2456" s="8">
        <f t="shared" si="272"/>
        <v>35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67"/>
        <v>182</v>
      </c>
      <c r="P2457">
        <f t="shared" si="266"/>
        <v>34.125</v>
      </c>
      <c r="Q2457" t="str">
        <f t="shared" si="268"/>
        <v>food</v>
      </c>
      <c r="R2457" t="str">
        <f t="shared" si="269"/>
        <v>small batch</v>
      </c>
      <c r="S2457" s="9">
        <f t="shared" si="270"/>
        <v>42480.781828703701</v>
      </c>
      <c r="T2457" s="9">
        <f t="shared" si="271"/>
        <v>42452.781828703701</v>
      </c>
      <c r="U2457" s="8">
        <f t="shared" si="272"/>
        <v>28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67"/>
        <v>180.86666666666667</v>
      </c>
      <c r="P2458">
        <f t="shared" si="266"/>
        <v>40.492537313432834</v>
      </c>
      <c r="Q2458" t="str">
        <f t="shared" si="268"/>
        <v>food</v>
      </c>
      <c r="R2458" t="str">
        <f t="shared" si="269"/>
        <v>small batch</v>
      </c>
      <c r="S2458" s="9">
        <f t="shared" si="270"/>
        <v>42791.961099537002</v>
      </c>
      <c r="T2458" s="9">
        <f t="shared" si="271"/>
        <v>42761.961099537002</v>
      </c>
      <c r="U2458" s="8">
        <f t="shared" si="272"/>
        <v>30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67"/>
        <v>102.30434782608695</v>
      </c>
      <c r="P2459">
        <f t="shared" si="266"/>
        <v>189.75806451612902</v>
      </c>
      <c r="Q2459" t="str">
        <f t="shared" si="268"/>
        <v>food</v>
      </c>
      <c r="R2459" t="str">
        <f t="shared" si="269"/>
        <v>small batch</v>
      </c>
      <c r="S2459" s="9">
        <f t="shared" si="270"/>
        <v>42453.5608333333</v>
      </c>
      <c r="T2459" s="9">
        <f t="shared" si="271"/>
        <v>42423.602500000001</v>
      </c>
      <c r="U2459" s="8">
        <f t="shared" si="272"/>
        <v>29.958333333299379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67"/>
        <v>110.17999999999999</v>
      </c>
      <c r="P2460">
        <f t="shared" si="266"/>
        <v>68.862499999999997</v>
      </c>
      <c r="Q2460" t="str">
        <f t="shared" si="268"/>
        <v>food</v>
      </c>
      <c r="R2460" t="str">
        <f t="shared" si="269"/>
        <v>small batch</v>
      </c>
      <c r="S2460" s="9">
        <f t="shared" si="270"/>
        <v>42530.791666666701</v>
      </c>
      <c r="T2460" s="9">
        <f t="shared" si="271"/>
        <v>42495.871736111098</v>
      </c>
      <c r="U2460" s="8">
        <f t="shared" si="272"/>
        <v>34.919930555603059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67"/>
        <v>102.25</v>
      </c>
      <c r="P2461">
        <f t="shared" si="266"/>
        <v>108.77659574468085</v>
      </c>
      <c r="Q2461" t="str">
        <f t="shared" si="268"/>
        <v>food</v>
      </c>
      <c r="R2461" t="str">
        <f t="shared" si="269"/>
        <v>small batch</v>
      </c>
      <c r="S2461" s="9">
        <f t="shared" si="270"/>
        <v>42452.595891203702</v>
      </c>
      <c r="T2461" s="9">
        <f t="shared" si="271"/>
        <v>42407.637557870403</v>
      </c>
      <c r="U2461" s="8">
        <f t="shared" si="272"/>
        <v>44.958333333299379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67"/>
        <v>100.78823529411764</v>
      </c>
      <c r="P2462">
        <f t="shared" si="266"/>
        <v>125.98529411764706</v>
      </c>
      <c r="Q2462" t="str">
        <f t="shared" si="268"/>
        <v>food</v>
      </c>
      <c r="R2462" t="str">
        <f t="shared" si="269"/>
        <v>small batch</v>
      </c>
      <c r="S2462" s="9">
        <f t="shared" si="270"/>
        <v>42738.1784722222</v>
      </c>
      <c r="T2462" s="9">
        <f t="shared" si="271"/>
        <v>42704.187118055597</v>
      </c>
      <c r="U2462" s="8">
        <f t="shared" si="272"/>
        <v>33.991354166602832</v>
      </c>
    </row>
    <row r="2463" spans="1:21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67"/>
        <v>103.8</v>
      </c>
      <c r="P2463">
        <f t="shared" si="266"/>
        <v>90.523255813953483</v>
      </c>
      <c r="Q2463" t="str">
        <f t="shared" si="268"/>
        <v>music</v>
      </c>
      <c r="R2463" t="str">
        <f t="shared" si="269"/>
        <v>indie rock</v>
      </c>
      <c r="S2463" s="9">
        <f t="shared" si="270"/>
        <v>40817.125</v>
      </c>
      <c r="T2463" s="9">
        <f t="shared" si="271"/>
        <v>40784.012696759302</v>
      </c>
      <c r="U2463" s="8">
        <f t="shared" si="272"/>
        <v>33.112303240697656</v>
      </c>
    </row>
    <row r="2464" spans="1:21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67"/>
        <v>110.70833333333334</v>
      </c>
      <c r="P2464">
        <f t="shared" si="266"/>
        <v>28.880434782608695</v>
      </c>
      <c r="Q2464" t="str">
        <f t="shared" si="268"/>
        <v>music</v>
      </c>
      <c r="R2464" t="str">
        <f t="shared" si="269"/>
        <v>indie rock</v>
      </c>
      <c r="S2464" s="9">
        <f t="shared" si="270"/>
        <v>41109.186296296299</v>
      </c>
      <c r="T2464" s="9">
        <f t="shared" si="271"/>
        <v>41089.186296296299</v>
      </c>
      <c r="U2464" s="8">
        <f t="shared" si="272"/>
        <v>20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67"/>
        <v>116.25000000000001</v>
      </c>
      <c r="P2465">
        <f t="shared" si="266"/>
        <v>31</v>
      </c>
      <c r="Q2465" t="str">
        <f t="shared" si="268"/>
        <v>music</v>
      </c>
      <c r="R2465" t="str">
        <f t="shared" si="269"/>
        <v>indie rock</v>
      </c>
      <c r="S2465" s="9">
        <f t="shared" si="270"/>
        <v>41380.791666666701</v>
      </c>
      <c r="T2465" s="9">
        <f t="shared" si="271"/>
        <v>41341.111400463</v>
      </c>
      <c r="U2465" s="8">
        <f t="shared" si="272"/>
        <v>39.680266203700739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67"/>
        <v>111.1</v>
      </c>
      <c r="P2466">
        <f t="shared" ref="P2466:P2529" si="273">IF(L2466=0, 0,E2466/L2466)</f>
        <v>51.674418604651166</v>
      </c>
      <c r="Q2466" t="str">
        <f t="shared" si="268"/>
        <v>music</v>
      </c>
      <c r="R2466" t="str">
        <f t="shared" si="269"/>
        <v>indie rock</v>
      </c>
      <c r="S2466" s="9">
        <f t="shared" si="270"/>
        <v>42277.811805555597</v>
      </c>
      <c r="T2466" s="9">
        <f t="shared" si="271"/>
        <v>42248.900428240697</v>
      </c>
      <c r="U2466" s="8">
        <f t="shared" si="272"/>
        <v>28.911377314900164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67"/>
        <v>180.14285714285714</v>
      </c>
      <c r="P2467">
        <f t="shared" si="273"/>
        <v>26.270833333333332</v>
      </c>
      <c r="Q2467" t="str">
        <f t="shared" si="268"/>
        <v>music</v>
      </c>
      <c r="R2467" t="str">
        <f t="shared" si="269"/>
        <v>indie rock</v>
      </c>
      <c r="S2467" s="9">
        <f t="shared" si="270"/>
        <v>41175.719305555598</v>
      </c>
      <c r="T2467" s="9">
        <f t="shared" si="271"/>
        <v>41145.719305555598</v>
      </c>
      <c r="U2467" s="8">
        <f t="shared" si="272"/>
        <v>30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67"/>
        <v>100</v>
      </c>
      <c r="P2468">
        <f t="shared" si="273"/>
        <v>48.07692307692308</v>
      </c>
      <c r="Q2468" t="str">
        <f t="shared" si="268"/>
        <v>music</v>
      </c>
      <c r="R2468" t="str">
        <f t="shared" si="269"/>
        <v>indie rock</v>
      </c>
      <c r="S2468" s="9">
        <f t="shared" si="270"/>
        <v>41403.1024652778</v>
      </c>
      <c r="T2468" s="9">
        <f t="shared" si="271"/>
        <v>41373.1024652778</v>
      </c>
      <c r="U2468" s="8">
        <f t="shared" si="272"/>
        <v>30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67"/>
        <v>118.5</v>
      </c>
      <c r="P2469">
        <f t="shared" si="273"/>
        <v>27.558139534883722</v>
      </c>
      <c r="Q2469" t="str">
        <f t="shared" si="268"/>
        <v>music</v>
      </c>
      <c r="R2469" t="str">
        <f t="shared" si="269"/>
        <v>indie rock</v>
      </c>
      <c r="S2469" s="9">
        <f t="shared" si="270"/>
        <v>41039.708333333299</v>
      </c>
      <c r="T2469" s="9">
        <f t="shared" si="271"/>
        <v>41025.874201388899</v>
      </c>
      <c r="U2469" s="8">
        <f t="shared" si="272"/>
        <v>13.834131944400724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67"/>
        <v>107.21700000000001</v>
      </c>
      <c r="P2470">
        <f t="shared" si="273"/>
        <v>36.97137931034483</v>
      </c>
      <c r="Q2470" t="str">
        <f t="shared" si="268"/>
        <v>music</v>
      </c>
      <c r="R2470" t="str">
        <f t="shared" si="269"/>
        <v>indie rock</v>
      </c>
      <c r="S2470" s="9">
        <f t="shared" si="270"/>
        <v>41210.208333333299</v>
      </c>
      <c r="T2470" s="9">
        <f t="shared" si="271"/>
        <v>41174.1541782407</v>
      </c>
      <c r="U2470" s="8">
        <f t="shared" si="272"/>
        <v>36.054155092599103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67"/>
        <v>113.66666666666667</v>
      </c>
      <c r="P2471">
        <f t="shared" si="273"/>
        <v>29.021276595744681</v>
      </c>
      <c r="Q2471" t="str">
        <f t="shared" si="268"/>
        <v>music</v>
      </c>
      <c r="R2471" t="str">
        <f t="shared" si="269"/>
        <v>indie rock</v>
      </c>
      <c r="S2471" s="9">
        <f t="shared" si="270"/>
        <v>40582.4297337963</v>
      </c>
      <c r="T2471" s="9">
        <f t="shared" si="271"/>
        <v>40557.4297337963</v>
      </c>
      <c r="U2471" s="8">
        <f t="shared" si="272"/>
        <v>25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67"/>
        <v>103.16400000000002</v>
      </c>
      <c r="P2472">
        <f t="shared" si="273"/>
        <v>28.65666666666667</v>
      </c>
      <c r="Q2472" t="str">
        <f t="shared" si="268"/>
        <v>music</v>
      </c>
      <c r="R2472" t="str">
        <f t="shared" si="269"/>
        <v>indie rock</v>
      </c>
      <c r="S2472" s="9">
        <f t="shared" si="270"/>
        <v>41053.074710648201</v>
      </c>
      <c r="T2472" s="9">
        <f t="shared" si="271"/>
        <v>41023.074710648201</v>
      </c>
      <c r="U2472" s="8">
        <f t="shared" si="272"/>
        <v>30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67"/>
        <v>128</v>
      </c>
      <c r="P2473">
        <f t="shared" si="273"/>
        <v>37.647058823529413</v>
      </c>
      <c r="Q2473" t="str">
        <f t="shared" si="268"/>
        <v>music</v>
      </c>
      <c r="R2473" t="str">
        <f t="shared" si="269"/>
        <v>indie rock</v>
      </c>
      <c r="S2473" s="9">
        <f t="shared" si="270"/>
        <v>40933.992962962999</v>
      </c>
      <c r="T2473" s="9">
        <f t="shared" si="271"/>
        <v>40893.992962962999</v>
      </c>
      <c r="U2473" s="8">
        <f t="shared" si="272"/>
        <v>40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67"/>
        <v>135.76026666666667</v>
      </c>
      <c r="P2474">
        <f t="shared" si="273"/>
        <v>97.904038461538462</v>
      </c>
      <c r="Q2474" t="str">
        <f t="shared" si="268"/>
        <v>music</v>
      </c>
      <c r="R2474" t="str">
        <f t="shared" si="269"/>
        <v>indie rock</v>
      </c>
      <c r="S2474" s="9">
        <f t="shared" si="270"/>
        <v>40425.043749999997</v>
      </c>
      <c r="T2474" s="9">
        <f t="shared" si="271"/>
        <v>40354.115509259304</v>
      </c>
      <c r="U2474" s="8">
        <f t="shared" si="272"/>
        <v>70.928240740693582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67"/>
        <v>100</v>
      </c>
      <c r="P2475">
        <f t="shared" si="273"/>
        <v>42.553191489361701</v>
      </c>
      <c r="Q2475" t="str">
        <f t="shared" si="268"/>
        <v>music</v>
      </c>
      <c r="R2475" t="str">
        <f t="shared" si="269"/>
        <v>indie rock</v>
      </c>
      <c r="S2475" s="9">
        <f t="shared" si="270"/>
        <v>41223.790150462999</v>
      </c>
      <c r="T2475" s="9">
        <f t="shared" si="271"/>
        <v>41193.748483796298</v>
      </c>
      <c r="U2475" s="8">
        <f t="shared" si="272"/>
        <v>30.041666666700621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67"/>
        <v>100.00360000000002</v>
      </c>
      <c r="P2476">
        <f t="shared" si="273"/>
        <v>131.58368421052631</v>
      </c>
      <c r="Q2476" t="str">
        <f t="shared" si="268"/>
        <v>music</v>
      </c>
      <c r="R2476" t="str">
        <f t="shared" si="269"/>
        <v>indie rock</v>
      </c>
      <c r="S2476" s="9">
        <f t="shared" si="270"/>
        <v>40462.011296296303</v>
      </c>
      <c r="T2476" s="9">
        <f t="shared" si="271"/>
        <v>40417.011296296303</v>
      </c>
      <c r="U2476" s="8">
        <f t="shared" si="272"/>
        <v>45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67"/>
        <v>104.71999999999998</v>
      </c>
      <c r="P2477">
        <f t="shared" si="273"/>
        <v>32.320987654320987</v>
      </c>
      <c r="Q2477" t="str">
        <f t="shared" si="268"/>
        <v>music</v>
      </c>
      <c r="R2477" t="str">
        <f t="shared" si="269"/>
        <v>indie rock</v>
      </c>
      <c r="S2477" s="9">
        <f t="shared" si="270"/>
        <v>40369.916666666701</v>
      </c>
      <c r="T2477" s="9">
        <f t="shared" si="271"/>
        <v>40310.287673611099</v>
      </c>
      <c r="U2477" s="8">
        <f t="shared" si="272"/>
        <v>59.628993055601313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67"/>
        <v>105.02249999999999</v>
      </c>
      <c r="P2478">
        <f t="shared" si="273"/>
        <v>61.103999999999999</v>
      </c>
      <c r="Q2478" t="str">
        <f t="shared" si="268"/>
        <v>music</v>
      </c>
      <c r="R2478" t="str">
        <f t="shared" si="269"/>
        <v>indie rock</v>
      </c>
      <c r="S2478" s="9">
        <f t="shared" si="270"/>
        <v>41946.370023148098</v>
      </c>
      <c r="T2478" s="9">
        <f t="shared" si="271"/>
        <v>41913.328356481499</v>
      </c>
      <c r="U2478" s="8">
        <f t="shared" si="272"/>
        <v>33.041666666598758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67"/>
        <v>171.33333333333334</v>
      </c>
      <c r="P2479">
        <f t="shared" si="273"/>
        <v>31.341463414634145</v>
      </c>
      <c r="Q2479" t="str">
        <f t="shared" si="268"/>
        <v>music</v>
      </c>
      <c r="R2479" t="str">
        <f t="shared" si="269"/>
        <v>indie rock</v>
      </c>
      <c r="S2479" s="9">
        <f t="shared" si="270"/>
        <v>41133.691493055601</v>
      </c>
      <c r="T2479" s="9">
        <f t="shared" si="271"/>
        <v>41088.691493055601</v>
      </c>
      <c r="U2479" s="8">
        <f t="shared" si="272"/>
        <v>45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67"/>
        <v>127.49999999999999</v>
      </c>
      <c r="P2480">
        <f t="shared" si="273"/>
        <v>129.1139240506329</v>
      </c>
      <c r="Q2480" t="str">
        <f t="shared" si="268"/>
        <v>music</v>
      </c>
      <c r="R2480" t="str">
        <f t="shared" si="269"/>
        <v>indie rock</v>
      </c>
      <c r="S2480" s="9">
        <f t="shared" si="270"/>
        <v>41287.9503819444</v>
      </c>
      <c r="T2480" s="9">
        <f t="shared" si="271"/>
        <v>41257.9503819444</v>
      </c>
      <c r="U2480" s="8">
        <f t="shared" si="272"/>
        <v>30</v>
      </c>
    </row>
    <row r="2481" spans="1:21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67"/>
        <v>133.44333333333333</v>
      </c>
      <c r="P2481">
        <f t="shared" si="273"/>
        <v>25.020624999999999</v>
      </c>
      <c r="Q2481" t="str">
        <f t="shared" si="268"/>
        <v>music</v>
      </c>
      <c r="R2481" t="str">
        <f t="shared" si="269"/>
        <v>indie rock</v>
      </c>
      <c r="S2481" s="9">
        <f t="shared" si="270"/>
        <v>41118.083333333299</v>
      </c>
      <c r="T2481" s="9">
        <f t="shared" si="271"/>
        <v>41107.726782407401</v>
      </c>
      <c r="U2481" s="8">
        <f t="shared" si="272"/>
        <v>10.356550925898773</v>
      </c>
    </row>
    <row r="2482" spans="1:21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67"/>
        <v>100</v>
      </c>
      <c r="P2482">
        <f t="shared" si="273"/>
        <v>250</v>
      </c>
      <c r="Q2482" t="str">
        <f t="shared" si="268"/>
        <v>music</v>
      </c>
      <c r="R2482" t="str">
        <f t="shared" si="269"/>
        <v>indie rock</v>
      </c>
      <c r="S2482" s="9">
        <f t="shared" si="270"/>
        <v>42287.936157407399</v>
      </c>
      <c r="T2482" s="9">
        <f t="shared" si="271"/>
        <v>42227.936157407399</v>
      </c>
      <c r="U2482" s="8">
        <f t="shared" si="272"/>
        <v>60</v>
      </c>
    </row>
    <row r="2483" spans="1:21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67"/>
        <v>112.91099999999999</v>
      </c>
      <c r="P2483">
        <f t="shared" si="273"/>
        <v>47.541473684210523</v>
      </c>
      <c r="Q2483" t="str">
        <f t="shared" si="268"/>
        <v>music</v>
      </c>
      <c r="R2483" t="str">
        <f t="shared" si="269"/>
        <v>indie rock</v>
      </c>
      <c r="S2483" s="9">
        <f t="shared" si="270"/>
        <v>41029.645925925899</v>
      </c>
      <c r="T2483" s="9">
        <f t="shared" si="271"/>
        <v>40999.645925925899</v>
      </c>
      <c r="U2483" s="8">
        <f t="shared" si="272"/>
        <v>30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67"/>
        <v>100.1</v>
      </c>
      <c r="P2484">
        <f t="shared" si="273"/>
        <v>40.04</v>
      </c>
      <c r="Q2484" t="str">
        <f t="shared" si="268"/>
        <v>music</v>
      </c>
      <c r="R2484" t="str">
        <f t="shared" si="269"/>
        <v>indie rock</v>
      </c>
      <c r="S2484" s="9">
        <f t="shared" si="270"/>
        <v>40756.782210648104</v>
      </c>
      <c r="T2484" s="9">
        <f t="shared" si="271"/>
        <v>40711.782210648104</v>
      </c>
      <c r="U2484" s="8">
        <f t="shared" si="272"/>
        <v>45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67"/>
        <v>113.72727272727272</v>
      </c>
      <c r="P2485">
        <f t="shared" si="273"/>
        <v>65.84210526315789</v>
      </c>
      <c r="Q2485" t="str">
        <f t="shared" si="268"/>
        <v>music</v>
      </c>
      <c r="R2485" t="str">
        <f t="shared" si="269"/>
        <v>indie rock</v>
      </c>
      <c r="S2485" s="9">
        <f t="shared" si="270"/>
        <v>41030.708368055602</v>
      </c>
      <c r="T2485" s="9">
        <f t="shared" si="271"/>
        <v>40970.750034722201</v>
      </c>
      <c r="U2485" s="8">
        <f t="shared" si="272"/>
        <v>59.958333333401242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67"/>
        <v>119.31742857142855</v>
      </c>
      <c r="P2486">
        <f t="shared" si="273"/>
        <v>46.401222222222216</v>
      </c>
      <c r="Q2486" t="str">
        <f t="shared" si="268"/>
        <v>music</v>
      </c>
      <c r="R2486" t="str">
        <f t="shared" si="269"/>
        <v>indie rock</v>
      </c>
      <c r="S2486" s="9">
        <f t="shared" si="270"/>
        <v>40801.916701388902</v>
      </c>
      <c r="T2486" s="9">
        <f t="shared" si="271"/>
        <v>40771.916701388902</v>
      </c>
      <c r="U2486" s="8">
        <f t="shared" si="272"/>
        <v>30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67"/>
        <v>103.25</v>
      </c>
      <c r="P2487">
        <f t="shared" si="273"/>
        <v>50.365853658536587</v>
      </c>
      <c r="Q2487" t="str">
        <f t="shared" si="268"/>
        <v>music</v>
      </c>
      <c r="R2487" t="str">
        <f t="shared" si="269"/>
        <v>indie rock</v>
      </c>
      <c r="S2487" s="9">
        <f t="shared" si="270"/>
        <v>40828.998599537001</v>
      </c>
      <c r="T2487" s="9">
        <f t="shared" si="271"/>
        <v>40793.998599537001</v>
      </c>
      <c r="U2487" s="8">
        <f t="shared" si="272"/>
        <v>35</v>
      </c>
    </row>
    <row r="2488" spans="1:21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67"/>
        <v>265.66666666666669</v>
      </c>
      <c r="P2488">
        <f t="shared" si="273"/>
        <v>26.566666666666666</v>
      </c>
      <c r="Q2488" t="str">
        <f t="shared" si="268"/>
        <v>music</v>
      </c>
      <c r="R2488" t="str">
        <f t="shared" si="269"/>
        <v>indie rock</v>
      </c>
      <c r="S2488" s="9">
        <f t="shared" si="270"/>
        <v>41021.708055555602</v>
      </c>
      <c r="T2488" s="9">
        <f t="shared" si="271"/>
        <v>40991.708055555602</v>
      </c>
      <c r="U2488" s="8">
        <f t="shared" si="272"/>
        <v>30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67"/>
        <v>100.05066666666667</v>
      </c>
      <c r="P2489">
        <f t="shared" si="273"/>
        <v>39.493684210526318</v>
      </c>
      <c r="Q2489" t="str">
        <f t="shared" si="268"/>
        <v>music</v>
      </c>
      <c r="R2489" t="str">
        <f t="shared" si="269"/>
        <v>indie rock</v>
      </c>
      <c r="S2489" s="9">
        <f t="shared" si="270"/>
        <v>41056.083298611098</v>
      </c>
      <c r="T2489" s="9">
        <f t="shared" si="271"/>
        <v>41026.083298611098</v>
      </c>
      <c r="U2489" s="8">
        <f t="shared" si="272"/>
        <v>30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67"/>
        <v>106.69999999999999</v>
      </c>
      <c r="P2490">
        <f t="shared" si="273"/>
        <v>49.246153846153845</v>
      </c>
      <c r="Q2490" t="str">
        <f t="shared" si="268"/>
        <v>music</v>
      </c>
      <c r="R2490" t="str">
        <f t="shared" si="269"/>
        <v>indie rock</v>
      </c>
      <c r="S2490" s="9">
        <f t="shared" si="270"/>
        <v>40863.674861111103</v>
      </c>
      <c r="T2490" s="9">
        <f t="shared" si="271"/>
        <v>40833.633194444403</v>
      </c>
      <c r="U2490" s="8">
        <f t="shared" si="272"/>
        <v>30.041666666700621</v>
      </c>
    </row>
    <row r="2491" spans="1:21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67"/>
        <v>133.67142857142858</v>
      </c>
      <c r="P2491">
        <f t="shared" si="273"/>
        <v>62.38</v>
      </c>
      <c r="Q2491" t="str">
        <f t="shared" si="268"/>
        <v>music</v>
      </c>
      <c r="R2491" t="str">
        <f t="shared" si="269"/>
        <v>indie rock</v>
      </c>
      <c r="S2491" s="9">
        <f t="shared" si="270"/>
        <v>41403.690266203703</v>
      </c>
      <c r="T2491" s="9">
        <f t="shared" si="271"/>
        <v>41373.690266203703</v>
      </c>
      <c r="U2491" s="8">
        <f t="shared" si="272"/>
        <v>30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67"/>
        <v>121.39999999999999</v>
      </c>
      <c r="P2492">
        <f t="shared" si="273"/>
        <v>37.9375</v>
      </c>
      <c r="Q2492" t="str">
        <f t="shared" si="268"/>
        <v>music</v>
      </c>
      <c r="R2492" t="str">
        <f t="shared" si="269"/>
        <v>indie rock</v>
      </c>
      <c r="S2492" s="9">
        <f t="shared" si="270"/>
        <v>41083.2277314815</v>
      </c>
      <c r="T2492" s="9">
        <f t="shared" si="271"/>
        <v>41023.2277314815</v>
      </c>
      <c r="U2492" s="8">
        <f t="shared" si="272"/>
        <v>60</v>
      </c>
    </row>
    <row r="2493" spans="1:21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67"/>
        <v>103.2</v>
      </c>
      <c r="P2493">
        <f t="shared" si="273"/>
        <v>51.6</v>
      </c>
      <c r="Q2493" t="str">
        <f t="shared" si="268"/>
        <v>music</v>
      </c>
      <c r="R2493" t="str">
        <f t="shared" si="269"/>
        <v>indie rock</v>
      </c>
      <c r="S2493" s="9">
        <f t="shared" si="270"/>
        <v>40559.077083333301</v>
      </c>
      <c r="T2493" s="9">
        <f t="shared" si="271"/>
        <v>40542.839282407404</v>
      </c>
      <c r="U2493" s="8">
        <f t="shared" si="272"/>
        <v>16.237800925897318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67"/>
        <v>125</v>
      </c>
      <c r="P2494">
        <f t="shared" si="273"/>
        <v>27.777777777777779</v>
      </c>
      <c r="Q2494" t="str">
        <f t="shared" si="268"/>
        <v>music</v>
      </c>
      <c r="R2494" t="str">
        <f t="shared" si="269"/>
        <v>indie rock</v>
      </c>
      <c r="S2494" s="9">
        <f t="shared" si="270"/>
        <v>41076.415972222203</v>
      </c>
      <c r="T2494" s="9">
        <f t="shared" si="271"/>
        <v>41024.985972222203</v>
      </c>
      <c r="U2494" s="8">
        <f t="shared" si="272"/>
        <v>51.430000000000291</v>
      </c>
    </row>
    <row r="2495" spans="1:21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67"/>
        <v>128.69999999999999</v>
      </c>
      <c r="P2495">
        <f t="shared" si="273"/>
        <v>99.382239382239376</v>
      </c>
      <c r="Q2495" t="str">
        <f t="shared" si="268"/>
        <v>music</v>
      </c>
      <c r="R2495" t="str">
        <f t="shared" si="269"/>
        <v>indie rock</v>
      </c>
      <c r="S2495" s="9">
        <f t="shared" si="270"/>
        <v>41393.168287036999</v>
      </c>
      <c r="T2495" s="9">
        <f t="shared" si="271"/>
        <v>41348.168287036999</v>
      </c>
      <c r="U2495" s="8">
        <f t="shared" si="272"/>
        <v>45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67"/>
        <v>101.00533333333333</v>
      </c>
      <c r="P2496">
        <f t="shared" si="273"/>
        <v>38.848205128205123</v>
      </c>
      <c r="Q2496" t="str">
        <f t="shared" si="268"/>
        <v>music</v>
      </c>
      <c r="R2496" t="str">
        <f t="shared" si="269"/>
        <v>indie rock</v>
      </c>
      <c r="S2496" s="9">
        <f t="shared" si="270"/>
        <v>41052.645185185203</v>
      </c>
      <c r="T2496" s="9">
        <f t="shared" si="271"/>
        <v>41022.645185185203</v>
      </c>
      <c r="U2496" s="8">
        <f t="shared" si="272"/>
        <v>30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67"/>
        <v>127.53666666666665</v>
      </c>
      <c r="P2497">
        <f t="shared" si="273"/>
        <v>45.548809523809524</v>
      </c>
      <c r="Q2497" t="str">
        <f t="shared" si="268"/>
        <v>music</v>
      </c>
      <c r="R2497" t="str">
        <f t="shared" si="269"/>
        <v>indie rock</v>
      </c>
      <c r="S2497" s="9">
        <f t="shared" si="270"/>
        <v>41066.946469907401</v>
      </c>
      <c r="T2497" s="9">
        <f t="shared" si="271"/>
        <v>41036.946469907401</v>
      </c>
      <c r="U2497" s="8">
        <f t="shared" si="272"/>
        <v>30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67"/>
        <v>100</v>
      </c>
      <c r="P2498">
        <f t="shared" si="273"/>
        <v>600</v>
      </c>
      <c r="Q2498" t="str">
        <f t="shared" si="268"/>
        <v>music</v>
      </c>
      <c r="R2498" t="str">
        <f t="shared" si="269"/>
        <v>indie rock</v>
      </c>
      <c r="S2498" s="9">
        <f t="shared" si="270"/>
        <v>41362.954768518503</v>
      </c>
      <c r="T2498" s="9">
        <f t="shared" si="271"/>
        <v>41327.996435185203</v>
      </c>
      <c r="U2498" s="8">
        <f t="shared" si="272"/>
        <v>34.958333333299379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74">E2499/D2499*100</f>
        <v>112.7715</v>
      </c>
      <c r="P2499">
        <f t="shared" si="273"/>
        <v>80.551071428571419</v>
      </c>
      <c r="Q2499" t="str">
        <f t="shared" ref="Q2499:Q2562" si="275">LEFT(N2499,_xlfn.NUMBERVALUE(FIND("/",N2499)-1))</f>
        <v>music</v>
      </c>
      <c r="R2499" t="str">
        <f t="shared" ref="R2499:R2562" si="276">RIGHT(N2499,LEN(N2499)-LEN(Q2499)-1)</f>
        <v>indie rock</v>
      </c>
      <c r="S2499" s="9">
        <f t="shared" ref="S2499:S2562" si="277">_xlfn.NUMBERVALUE((((I2499/60)/60)/24)+DATE(1970,1,1))</f>
        <v>40760.878912036998</v>
      </c>
      <c r="T2499" s="9">
        <f t="shared" ref="T2499:T2562" si="278">_xlfn.NUMBERVALUE((((J2499/60)/60)/24)+DATE(1970,1,1))</f>
        <v>40730.878912036998</v>
      </c>
      <c r="U2499" s="8">
        <f t="shared" ref="U2499:U2562" si="279">S2499-T2499</f>
        <v>30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74"/>
        <v>105.60000000000001</v>
      </c>
      <c r="P2500">
        <f t="shared" si="273"/>
        <v>52.8</v>
      </c>
      <c r="Q2500" t="str">
        <f t="shared" si="275"/>
        <v>music</v>
      </c>
      <c r="R2500" t="str">
        <f t="shared" si="276"/>
        <v>indie rock</v>
      </c>
      <c r="S2500" s="9">
        <f t="shared" si="277"/>
        <v>42031.9674421296</v>
      </c>
      <c r="T2500" s="9">
        <f t="shared" si="278"/>
        <v>42017.9674421296</v>
      </c>
      <c r="U2500" s="8">
        <f t="shared" si="279"/>
        <v>14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74"/>
        <v>202.625</v>
      </c>
      <c r="P2501">
        <f t="shared" si="273"/>
        <v>47.676470588235297</v>
      </c>
      <c r="Q2501" t="str">
        <f t="shared" si="275"/>
        <v>music</v>
      </c>
      <c r="R2501" t="str">
        <f t="shared" si="276"/>
        <v>indie rock</v>
      </c>
      <c r="S2501" s="9">
        <f t="shared" si="277"/>
        <v>41274.75</v>
      </c>
      <c r="T2501" s="9">
        <f t="shared" si="278"/>
        <v>41226.6485763889</v>
      </c>
      <c r="U2501" s="8">
        <f t="shared" si="279"/>
        <v>48.101423611100472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74"/>
        <v>113.33333333333333</v>
      </c>
      <c r="P2502">
        <f t="shared" si="273"/>
        <v>23.448275862068964</v>
      </c>
      <c r="Q2502" t="str">
        <f t="shared" si="275"/>
        <v>music</v>
      </c>
      <c r="R2502" t="str">
        <f t="shared" si="276"/>
        <v>indie rock</v>
      </c>
      <c r="S2502" s="9">
        <f t="shared" si="277"/>
        <v>41083.772858796299</v>
      </c>
      <c r="T2502" s="9">
        <f t="shared" si="278"/>
        <v>41053.772858796299</v>
      </c>
      <c r="U2502" s="8">
        <f t="shared" si="279"/>
        <v>30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74"/>
        <v>2.5545454545454547</v>
      </c>
      <c r="P2503">
        <f t="shared" si="273"/>
        <v>40.142857142857146</v>
      </c>
      <c r="Q2503" t="str">
        <f t="shared" si="275"/>
        <v>food</v>
      </c>
      <c r="R2503" t="str">
        <f t="shared" si="276"/>
        <v>restaurants</v>
      </c>
      <c r="S2503" s="9">
        <f t="shared" si="277"/>
        <v>42274.776666666701</v>
      </c>
      <c r="T2503" s="9">
        <f t="shared" si="278"/>
        <v>42244.776666666701</v>
      </c>
      <c r="U2503" s="8">
        <f t="shared" si="279"/>
        <v>30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74"/>
        <v>7.8181818181818186E-2</v>
      </c>
      <c r="P2504">
        <f t="shared" si="273"/>
        <v>17.2</v>
      </c>
      <c r="Q2504" t="str">
        <f t="shared" si="275"/>
        <v>food</v>
      </c>
      <c r="R2504" t="str">
        <f t="shared" si="276"/>
        <v>restaurants</v>
      </c>
      <c r="S2504" s="9">
        <f t="shared" si="277"/>
        <v>41903.825439814798</v>
      </c>
      <c r="T2504" s="9">
        <f t="shared" si="278"/>
        <v>41858.825439814798</v>
      </c>
      <c r="U2504" s="8">
        <f t="shared" si="279"/>
        <v>45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74"/>
        <v>0</v>
      </c>
      <c r="P2505">
        <f t="shared" si="273"/>
        <v>0</v>
      </c>
      <c r="Q2505" t="str">
        <f t="shared" si="275"/>
        <v>food</v>
      </c>
      <c r="R2505" t="str">
        <f t="shared" si="276"/>
        <v>restaurants</v>
      </c>
      <c r="S2505" s="9">
        <f t="shared" si="277"/>
        <v>42528.879166666702</v>
      </c>
      <c r="T2505" s="9">
        <f t="shared" si="278"/>
        <v>42498.899398148104</v>
      </c>
      <c r="U2505" s="8">
        <f t="shared" si="279"/>
        <v>29.979768518598576</v>
      </c>
    </row>
    <row r="2506" spans="1:21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74"/>
        <v>0</v>
      </c>
      <c r="P2506">
        <f t="shared" si="273"/>
        <v>0</v>
      </c>
      <c r="Q2506" t="str">
        <f t="shared" si="275"/>
        <v>food</v>
      </c>
      <c r="R2506" t="str">
        <f t="shared" si="276"/>
        <v>restaurants</v>
      </c>
      <c r="S2506" s="9">
        <f t="shared" si="277"/>
        <v>41958.057106481501</v>
      </c>
      <c r="T2506" s="9">
        <f t="shared" si="278"/>
        <v>41928.015439814801</v>
      </c>
      <c r="U2506" s="8">
        <f t="shared" si="279"/>
        <v>30.041666666700621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74"/>
        <v>0</v>
      </c>
      <c r="P2507">
        <f t="shared" si="273"/>
        <v>0</v>
      </c>
      <c r="Q2507" t="str">
        <f t="shared" si="275"/>
        <v>food</v>
      </c>
      <c r="R2507" t="str">
        <f t="shared" si="276"/>
        <v>restaurants</v>
      </c>
      <c r="S2507" s="9">
        <f t="shared" si="277"/>
        <v>42077.014074074097</v>
      </c>
      <c r="T2507" s="9">
        <f t="shared" si="278"/>
        <v>42047.055740740703</v>
      </c>
      <c r="U2507" s="8">
        <f t="shared" si="279"/>
        <v>29.958333333393966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74"/>
        <v>0.6</v>
      </c>
      <c r="P2508">
        <f t="shared" si="273"/>
        <v>15</v>
      </c>
      <c r="Q2508" t="str">
        <f t="shared" si="275"/>
        <v>food</v>
      </c>
      <c r="R2508" t="str">
        <f t="shared" si="276"/>
        <v>restaurants</v>
      </c>
      <c r="S2508" s="9">
        <f t="shared" si="277"/>
        <v>42280.875</v>
      </c>
      <c r="T2508" s="9">
        <f t="shared" si="278"/>
        <v>42258.297094907401</v>
      </c>
      <c r="U2508" s="8">
        <f t="shared" si="279"/>
        <v>22.577905092599394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74"/>
        <v>0</v>
      </c>
      <c r="P2509">
        <f t="shared" si="273"/>
        <v>0</v>
      </c>
      <c r="Q2509" t="str">
        <f t="shared" si="275"/>
        <v>food</v>
      </c>
      <c r="R2509" t="str">
        <f t="shared" si="276"/>
        <v>restaurants</v>
      </c>
      <c r="S2509" s="9">
        <f t="shared" si="277"/>
        <v>42135.072962963</v>
      </c>
      <c r="T2509" s="9">
        <f t="shared" si="278"/>
        <v>42105.072962963</v>
      </c>
      <c r="U2509" s="8">
        <f t="shared" si="279"/>
        <v>30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74"/>
        <v>0</v>
      </c>
      <c r="P2510">
        <f t="shared" si="273"/>
        <v>0</v>
      </c>
      <c r="Q2510" t="str">
        <f t="shared" si="275"/>
        <v>food</v>
      </c>
      <c r="R2510" t="str">
        <f t="shared" si="276"/>
        <v>restaurants</v>
      </c>
      <c r="S2510" s="9">
        <f t="shared" si="277"/>
        <v>41865.951782407399</v>
      </c>
      <c r="T2510" s="9">
        <f t="shared" si="278"/>
        <v>41835.951782407399</v>
      </c>
      <c r="U2510" s="8">
        <f t="shared" si="279"/>
        <v>30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74"/>
        <v>1.0526315789473684</v>
      </c>
      <c r="P2511">
        <f t="shared" si="273"/>
        <v>35.714285714285715</v>
      </c>
      <c r="Q2511" t="str">
        <f t="shared" si="275"/>
        <v>food</v>
      </c>
      <c r="R2511" t="str">
        <f t="shared" si="276"/>
        <v>restaurants</v>
      </c>
      <c r="S2511" s="9">
        <f t="shared" si="277"/>
        <v>42114.767928240697</v>
      </c>
      <c r="T2511" s="9">
        <f t="shared" si="278"/>
        <v>42058.809594907398</v>
      </c>
      <c r="U2511" s="8">
        <f t="shared" si="279"/>
        <v>55.958333333299379</v>
      </c>
    </row>
    <row r="2512" spans="1:21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74"/>
        <v>0.15</v>
      </c>
      <c r="P2512">
        <f t="shared" si="273"/>
        <v>37.5</v>
      </c>
      <c r="Q2512" t="str">
        <f t="shared" si="275"/>
        <v>food</v>
      </c>
      <c r="R2512" t="str">
        <f t="shared" si="276"/>
        <v>restaurants</v>
      </c>
      <c r="S2512" s="9">
        <f t="shared" si="277"/>
        <v>42138.997361111098</v>
      </c>
      <c r="T2512" s="9">
        <f t="shared" si="278"/>
        <v>42078.997361111098</v>
      </c>
      <c r="U2512" s="8">
        <f t="shared" si="279"/>
        <v>60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74"/>
        <v>0</v>
      </c>
      <c r="P2513">
        <f t="shared" si="273"/>
        <v>0</v>
      </c>
      <c r="Q2513" t="str">
        <f t="shared" si="275"/>
        <v>food</v>
      </c>
      <c r="R2513" t="str">
        <f t="shared" si="276"/>
        <v>restaurants</v>
      </c>
      <c r="S2513" s="9">
        <f t="shared" si="277"/>
        <v>42401.446909722203</v>
      </c>
      <c r="T2513" s="9">
        <f t="shared" si="278"/>
        <v>42371.446909722203</v>
      </c>
      <c r="U2513" s="8">
        <f t="shared" si="279"/>
        <v>30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74"/>
        <v>0</v>
      </c>
      <c r="P2514">
        <f t="shared" si="273"/>
        <v>0</v>
      </c>
      <c r="Q2514" t="str">
        <f t="shared" si="275"/>
        <v>food</v>
      </c>
      <c r="R2514" t="str">
        <f t="shared" si="276"/>
        <v>restaurants</v>
      </c>
      <c r="S2514" s="9">
        <f t="shared" si="277"/>
        <v>41986.876863425903</v>
      </c>
      <c r="T2514" s="9">
        <f t="shared" si="278"/>
        <v>41971.876863425903</v>
      </c>
      <c r="U2514" s="8">
        <f t="shared" si="279"/>
        <v>15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74"/>
        <v>0</v>
      </c>
      <c r="P2515">
        <f t="shared" si="273"/>
        <v>0</v>
      </c>
      <c r="Q2515" t="str">
        <f t="shared" si="275"/>
        <v>food</v>
      </c>
      <c r="R2515" t="str">
        <f t="shared" si="276"/>
        <v>restaurants</v>
      </c>
      <c r="S2515" s="9">
        <f t="shared" si="277"/>
        <v>42792.006817129601</v>
      </c>
      <c r="T2515" s="9">
        <f t="shared" si="278"/>
        <v>42732.006817129601</v>
      </c>
      <c r="U2515" s="8">
        <f t="shared" si="279"/>
        <v>60</v>
      </c>
    </row>
    <row r="2516" spans="1:21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74"/>
        <v>1.7500000000000002</v>
      </c>
      <c r="P2516">
        <f t="shared" si="273"/>
        <v>52.5</v>
      </c>
      <c r="Q2516" t="str">
        <f t="shared" si="275"/>
        <v>food</v>
      </c>
      <c r="R2516" t="str">
        <f t="shared" si="276"/>
        <v>restaurants</v>
      </c>
      <c r="S2516" s="9">
        <f t="shared" si="277"/>
        <v>41871.389780092599</v>
      </c>
      <c r="T2516" s="9">
        <f t="shared" si="278"/>
        <v>41854.389780092599</v>
      </c>
      <c r="U2516" s="8">
        <f t="shared" si="279"/>
        <v>17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74"/>
        <v>18.600000000000001</v>
      </c>
      <c r="P2517">
        <f t="shared" si="273"/>
        <v>77.5</v>
      </c>
      <c r="Q2517" t="str">
        <f t="shared" si="275"/>
        <v>food</v>
      </c>
      <c r="R2517" t="str">
        <f t="shared" si="276"/>
        <v>restaurants</v>
      </c>
      <c r="S2517" s="9">
        <f t="shared" si="277"/>
        <v>42057.839733796303</v>
      </c>
      <c r="T2517" s="9">
        <f t="shared" si="278"/>
        <v>42027.839733796303</v>
      </c>
      <c r="U2517" s="8">
        <f t="shared" si="279"/>
        <v>30</v>
      </c>
    </row>
    <row r="2518" spans="1:21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74"/>
        <v>0</v>
      </c>
      <c r="P2518">
        <f t="shared" si="273"/>
        <v>0</v>
      </c>
      <c r="Q2518" t="str">
        <f t="shared" si="275"/>
        <v>food</v>
      </c>
      <c r="R2518" t="str">
        <f t="shared" si="276"/>
        <v>restaurants</v>
      </c>
      <c r="S2518" s="9">
        <f t="shared" si="277"/>
        <v>41972.6950462963</v>
      </c>
      <c r="T2518" s="9">
        <f t="shared" si="278"/>
        <v>41942.653379629599</v>
      </c>
      <c r="U2518" s="8">
        <f t="shared" si="279"/>
        <v>30.041666666700621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74"/>
        <v>9.8166666666666664</v>
      </c>
      <c r="P2519">
        <f t="shared" si="273"/>
        <v>53.545454545454547</v>
      </c>
      <c r="Q2519" t="str">
        <f t="shared" si="275"/>
        <v>food</v>
      </c>
      <c r="R2519" t="str">
        <f t="shared" si="276"/>
        <v>restaurants</v>
      </c>
      <c r="S2519" s="9">
        <f t="shared" si="277"/>
        <v>42082.760763888902</v>
      </c>
      <c r="T2519" s="9">
        <f t="shared" si="278"/>
        <v>42052.802430555603</v>
      </c>
      <c r="U2519" s="8">
        <f t="shared" si="279"/>
        <v>29.958333333299379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74"/>
        <v>0</v>
      </c>
      <c r="P2520">
        <f t="shared" si="273"/>
        <v>0</v>
      </c>
      <c r="Q2520" t="str">
        <f t="shared" si="275"/>
        <v>food</v>
      </c>
      <c r="R2520" t="str">
        <f t="shared" si="276"/>
        <v>restaurants</v>
      </c>
      <c r="S2520" s="9">
        <f t="shared" si="277"/>
        <v>41956.722546296303</v>
      </c>
      <c r="T2520" s="9">
        <f t="shared" si="278"/>
        <v>41926.680879629603</v>
      </c>
      <c r="U2520" s="8">
        <f t="shared" si="279"/>
        <v>30.041666666700621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74"/>
        <v>4.3333333333333335E-2</v>
      </c>
      <c r="P2521">
        <f t="shared" si="273"/>
        <v>16.25</v>
      </c>
      <c r="Q2521" t="str">
        <f t="shared" si="275"/>
        <v>food</v>
      </c>
      <c r="R2521" t="str">
        <f t="shared" si="276"/>
        <v>restaurants</v>
      </c>
      <c r="S2521" s="9">
        <f t="shared" si="277"/>
        <v>41839.155138888898</v>
      </c>
      <c r="T2521" s="9">
        <f t="shared" si="278"/>
        <v>41809.155138888898</v>
      </c>
      <c r="U2521" s="8">
        <f t="shared" si="279"/>
        <v>30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74"/>
        <v>0</v>
      </c>
      <c r="P2522">
        <f t="shared" si="273"/>
        <v>0</v>
      </c>
      <c r="Q2522" t="str">
        <f t="shared" si="275"/>
        <v>food</v>
      </c>
      <c r="R2522" t="str">
        <f t="shared" si="276"/>
        <v>restaurants</v>
      </c>
      <c r="S2522" s="9">
        <f t="shared" si="277"/>
        <v>42658.806250000001</v>
      </c>
      <c r="T2522" s="9">
        <f t="shared" si="278"/>
        <v>42612.600520833301</v>
      </c>
      <c r="U2522" s="8">
        <f t="shared" si="279"/>
        <v>46.205729166700621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74"/>
        <v>109.48792</v>
      </c>
      <c r="P2523">
        <f t="shared" si="273"/>
        <v>103.68174242424243</v>
      </c>
      <c r="Q2523" t="str">
        <f t="shared" si="275"/>
        <v>music</v>
      </c>
      <c r="R2523" t="str">
        <f t="shared" si="276"/>
        <v>classical music</v>
      </c>
      <c r="S2523" s="9">
        <f t="shared" si="277"/>
        <v>42290.967835648102</v>
      </c>
      <c r="T2523" s="9">
        <f t="shared" si="278"/>
        <v>42269.967835648102</v>
      </c>
      <c r="U2523" s="8">
        <f t="shared" si="279"/>
        <v>21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74"/>
        <v>100</v>
      </c>
      <c r="P2524">
        <f t="shared" si="273"/>
        <v>185.18518518518519</v>
      </c>
      <c r="Q2524" t="str">
        <f t="shared" si="275"/>
        <v>music</v>
      </c>
      <c r="R2524" t="str">
        <f t="shared" si="276"/>
        <v>classical music</v>
      </c>
      <c r="S2524" s="9">
        <f t="shared" si="277"/>
        <v>42482.619444444397</v>
      </c>
      <c r="T2524" s="9">
        <f t="shared" si="278"/>
        <v>42460.573611111096</v>
      </c>
      <c r="U2524" s="8">
        <f t="shared" si="279"/>
        <v>22.045833333300834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74"/>
        <v>156.44444444444446</v>
      </c>
      <c r="P2525">
        <f t="shared" si="273"/>
        <v>54.153846153846153</v>
      </c>
      <c r="Q2525" t="str">
        <f t="shared" si="275"/>
        <v>music</v>
      </c>
      <c r="R2525" t="str">
        <f t="shared" si="276"/>
        <v>classical music</v>
      </c>
      <c r="S2525" s="9">
        <f t="shared" si="277"/>
        <v>41961.017268518503</v>
      </c>
      <c r="T2525" s="9">
        <f t="shared" si="278"/>
        <v>41930.975601851896</v>
      </c>
      <c r="U2525" s="8">
        <f t="shared" si="279"/>
        <v>30.041666666606034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74"/>
        <v>101.6</v>
      </c>
      <c r="P2526">
        <f t="shared" si="273"/>
        <v>177.2093023255814</v>
      </c>
      <c r="Q2526" t="str">
        <f t="shared" si="275"/>
        <v>music</v>
      </c>
      <c r="R2526" t="str">
        <f t="shared" si="276"/>
        <v>classical music</v>
      </c>
      <c r="S2526" s="9">
        <f t="shared" si="277"/>
        <v>41994.1875</v>
      </c>
      <c r="T2526" s="9">
        <f t="shared" si="278"/>
        <v>41961.807372685202</v>
      </c>
      <c r="U2526" s="8">
        <f t="shared" si="279"/>
        <v>32.380127314798301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74"/>
        <v>100.325</v>
      </c>
      <c r="P2527">
        <f t="shared" si="273"/>
        <v>100.325</v>
      </c>
      <c r="Q2527" t="str">
        <f t="shared" si="275"/>
        <v>music</v>
      </c>
      <c r="R2527" t="str">
        <f t="shared" si="276"/>
        <v>classical music</v>
      </c>
      <c r="S2527" s="9">
        <f t="shared" si="277"/>
        <v>41088.844571759299</v>
      </c>
      <c r="T2527" s="9">
        <f t="shared" si="278"/>
        <v>41058.844571759299</v>
      </c>
      <c r="U2527" s="8">
        <f t="shared" si="279"/>
        <v>30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74"/>
        <v>112.94999999999999</v>
      </c>
      <c r="P2528">
        <f t="shared" si="273"/>
        <v>136.90909090909091</v>
      </c>
      <c r="Q2528" t="str">
        <f t="shared" si="275"/>
        <v>music</v>
      </c>
      <c r="R2528" t="str">
        <f t="shared" si="276"/>
        <v>classical music</v>
      </c>
      <c r="S2528" s="9">
        <f t="shared" si="277"/>
        <v>41981.207638888904</v>
      </c>
      <c r="T2528" s="9">
        <f t="shared" si="278"/>
        <v>41953.091134259303</v>
      </c>
      <c r="U2528" s="8">
        <f t="shared" si="279"/>
        <v>28.116504629600968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74"/>
        <v>102.125</v>
      </c>
      <c r="P2529">
        <f t="shared" si="273"/>
        <v>57.535211267605632</v>
      </c>
      <c r="Q2529" t="str">
        <f t="shared" si="275"/>
        <v>music</v>
      </c>
      <c r="R2529" t="str">
        <f t="shared" si="276"/>
        <v>classical music</v>
      </c>
      <c r="S2529" s="9">
        <f t="shared" si="277"/>
        <v>41565.165972222203</v>
      </c>
      <c r="T2529" s="9">
        <f t="shared" si="278"/>
        <v>41546.751053240703</v>
      </c>
      <c r="U2529" s="8">
        <f t="shared" si="279"/>
        <v>18.414918981499795</v>
      </c>
    </row>
    <row r="2530" spans="1:21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74"/>
        <v>107.24974999999999</v>
      </c>
      <c r="P2530">
        <f t="shared" ref="P2530:P2593" si="280">IF(L2530=0, 0,E2530/L2530)</f>
        <v>52.962839506172834</v>
      </c>
      <c r="Q2530" t="str">
        <f t="shared" si="275"/>
        <v>music</v>
      </c>
      <c r="R2530" t="str">
        <f t="shared" si="276"/>
        <v>classical music</v>
      </c>
      <c r="S2530" s="9">
        <f t="shared" si="277"/>
        <v>42236.458333333299</v>
      </c>
      <c r="T2530" s="9">
        <f t="shared" si="278"/>
        <v>42217.834525462997</v>
      </c>
      <c r="U2530" s="8">
        <f t="shared" si="279"/>
        <v>18.623807870302699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74"/>
        <v>104.28333333333333</v>
      </c>
      <c r="P2531">
        <f t="shared" si="280"/>
        <v>82.328947368421055</v>
      </c>
      <c r="Q2531" t="str">
        <f t="shared" si="275"/>
        <v>music</v>
      </c>
      <c r="R2531" t="str">
        <f t="shared" si="276"/>
        <v>classical music</v>
      </c>
      <c r="S2531" s="9">
        <f t="shared" si="277"/>
        <v>40993.0390625</v>
      </c>
      <c r="T2531" s="9">
        <f t="shared" si="278"/>
        <v>40948.080729166701</v>
      </c>
      <c r="U2531" s="8">
        <f t="shared" si="279"/>
        <v>44.958333333299379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74"/>
        <v>100</v>
      </c>
      <c r="P2532">
        <f t="shared" si="280"/>
        <v>135.41666666666666</v>
      </c>
      <c r="Q2532" t="str">
        <f t="shared" si="275"/>
        <v>music</v>
      </c>
      <c r="R2532" t="str">
        <f t="shared" si="276"/>
        <v>classical music</v>
      </c>
      <c r="S2532" s="9">
        <f t="shared" si="277"/>
        <v>42114.201388888898</v>
      </c>
      <c r="T2532" s="9">
        <f t="shared" si="278"/>
        <v>42081.864641203698</v>
      </c>
      <c r="U2532" s="8">
        <f t="shared" si="279"/>
        <v>32.336747685199953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74"/>
        <v>100.4</v>
      </c>
      <c r="P2533">
        <f t="shared" si="280"/>
        <v>74.06557377049181</v>
      </c>
      <c r="Q2533" t="str">
        <f t="shared" si="275"/>
        <v>music</v>
      </c>
      <c r="R2533" t="str">
        <f t="shared" si="276"/>
        <v>classical music</v>
      </c>
      <c r="S2533" s="9">
        <f t="shared" si="277"/>
        <v>42231.165972222203</v>
      </c>
      <c r="T2533" s="9">
        <f t="shared" si="278"/>
        <v>42208.680023148103</v>
      </c>
      <c r="U2533" s="8">
        <f t="shared" si="279"/>
        <v>22.485949074100063</v>
      </c>
    </row>
    <row r="2534" spans="1:21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74"/>
        <v>126.125</v>
      </c>
      <c r="P2534">
        <f t="shared" si="280"/>
        <v>84.083333333333329</v>
      </c>
      <c r="Q2534" t="str">
        <f t="shared" si="275"/>
        <v>music</v>
      </c>
      <c r="R2534" t="str">
        <f t="shared" si="276"/>
        <v>classical music</v>
      </c>
      <c r="S2534" s="9">
        <f t="shared" si="277"/>
        <v>41137.849143518499</v>
      </c>
      <c r="T2534" s="9">
        <f t="shared" si="278"/>
        <v>41107.849143518499</v>
      </c>
      <c r="U2534" s="8">
        <f t="shared" si="279"/>
        <v>30</v>
      </c>
    </row>
    <row r="2535" spans="1:21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74"/>
        <v>110.66666666666667</v>
      </c>
      <c r="P2535">
        <f t="shared" si="280"/>
        <v>61.029411764705884</v>
      </c>
      <c r="Q2535" t="str">
        <f t="shared" si="275"/>
        <v>music</v>
      </c>
      <c r="R2535" t="str">
        <f t="shared" si="276"/>
        <v>classical music</v>
      </c>
      <c r="S2535" s="9">
        <f t="shared" si="277"/>
        <v>41334.750787037003</v>
      </c>
      <c r="T2535" s="9">
        <f t="shared" si="278"/>
        <v>41304.751284722202</v>
      </c>
      <c r="U2535" s="8">
        <f t="shared" si="279"/>
        <v>29.999502314800338</v>
      </c>
    </row>
    <row r="2536" spans="1:21" ht="60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74"/>
        <v>105</v>
      </c>
      <c r="P2536">
        <f t="shared" si="280"/>
        <v>150</v>
      </c>
      <c r="Q2536" t="str">
        <f t="shared" si="275"/>
        <v>music</v>
      </c>
      <c r="R2536" t="str">
        <f t="shared" si="276"/>
        <v>classical music</v>
      </c>
      <c r="S2536" s="9">
        <f t="shared" si="277"/>
        <v>40179.25</v>
      </c>
      <c r="T2536" s="9">
        <f t="shared" si="278"/>
        <v>40127.700370370403</v>
      </c>
      <c r="U2536" s="8">
        <f t="shared" si="279"/>
        <v>51.549629629596893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74"/>
        <v>103.77499999999999</v>
      </c>
      <c r="P2537">
        <f t="shared" si="280"/>
        <v>266.08974358974359</v>
      </c>
      <c r="Q2537" t="str">
        <f t="shared" si="275"/>
        <v>music</v>
      </c>
      <c r="R2537" t="str">
        <f t="shared" si="276"/>
        <v>classical music</v>
      </c>
      <c r="S2537" s="9">
        <f t="shared" si="277"/>
        <v>41974.832696759302</v>
      </c>
      <c r="T2537" s="9">
        <f t="shared" si="278"/>
        <v>41943.791030092601</v>
      </c>
      <c r="U2537" s="8">
        <f t="shared" si="279"/>
        <v>31.041666666700621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74"/>
        <v>115.99999999999999</v>
      </c>
      <c r="P2538">
        <f t="shared" si="280"/>
        <v>7.25</v>
      </c>
      <c r="Q2538" t="str">
        <f t="shared" si="275"/>
        <v>music</v>
      </c>
      <c r="R2538" t="str">
        <f t="shared" si="276"/>
        <v>classical music</v>
      </c>
      <c r="S2538" s="9">
        <f t="shared" si="277"/>
        <v>41485.106087963002</v>
      </c>
      <c r="T2538" s="9">
        <f t="shared" si="278"/>
        <v>41464.106087963002</v>
      </c>
      <c r="U2538" s="8">
        <f t="shared" si="279"/>
        <v>21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74"/>
        <v>110.00000000000001</v>
      </c>
      <c r="P2539">
        <f t="shared" si="280"/>
        <v>100</v>
      </c>
      <c r="Q2539" t="str">
        <f t="shared" si="275"/>
        <v>music</v>
      </c>
      <c r="R2539" t="str">
        <f t="shared" si="276"/>
        <v>classical music</v>
      </c>
      <c r="S2539" s="9">
        <f t="shared" si="277"/>
        <v>40756.648784722202</v>
      </c>
      <c r="T2539" s="9">
        <f t="shared" si="278"/>
        <v>40696.648784722202</v>
      </c>
      <c r="U2539" s="8">
        <f t="shared" si="279"/>
        <v>60</v>
      </c>
    </row>
    <row r="2540" spans="1:21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74"/>
        <v>113.01761111111111</v>
      </c>
      <c r="P2540">
        <f t="shared" si="280"/>
        <v>109.96308108108107</v>
      </c>
      <c r="Q2540" t="str">
        <f t="shared" si="275"/>
        <v>music</v>
      </c>
      <c r="R2540" t="str">
        <f t="shared" si="276"/>
        <v>classical music</v>
      </c>
      <c r="S2540" s="9">
        <f t="shared" si="277"/>
        <v>41329.207638888904</v>
      </c>
      <c r="T2540" s="9">
        <f t="shared" si="278"/>
        <v>41298.509965277801</v>
      </c>
      <c r="U2540" s="8">
        <f t="shared" si="279"/>
        <v>30.6976736111028</v>
      </c>
    </row>
    <row r="2541" spans="1:21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74"/>
        <v>100.25</v>
      </c>
      <c r="P2541">
        <f t="shared" si="280"/>
        <v>169.91525423728814</v>
      </c>
      <c r="Q2541" t="str">
        <f t="shared" si="275"/>
        <v>music</v>
      </c>
      <c r="R2541" t="str">
        <f t="shared" si="276"/>
        <v>classical music</v>
      </c>
      <c r="S2541" s="9">
        <f t="shared" si="277"/>
        <v>42037.902222222197</v>
      </c>
      <c r="T2541" s="9">
        <f t="shared" si="278"/>
        <v>41977.902222222197</v>
      </c>
      <c r="U2541" s="8">
        <f t="shared" si="279"/>
        <v>60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74"/>
        <v>103.4</v>
      </c>
      <c r="P2542">
        <f t="shared" si="280"/>
        <v>95.740740740740748</v>
      </c>
      <c r="Q2542" t="str">
        <f t="shared" si="275"/>
        <v>music</v>
      </c>
      <c r="R2542" t="str">
        <f t="shared" si="276"/>
        <v>classical music</v>
      </c>
      <c r="S2542" s="9">
        <f t="shared" si="277"/>
        <v>40845.675011574102</v>
      </c>
      <c r="T2542" s="9">
        <f t="shared" si="278"/>
        <v>40785.675011574102</v>
      </c>
      <c r="U2542" s="8">
        <f t="shared" si="279"/>
        <v>60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74"/>
        <v>107.02857142857142</v>
      </c>
      <c r="P2543">
        <f t="shared" si="280"/>
        <v>59.460317460317462</v>
      </c>
      <c r="Q2543" t="str">
        <f t="shared" si="275"/>
        <v>music</v>
      </c>
      <c r="R2543" t="str">
        <f t="shared" si="276"/>
        <v>classical music</v>
      </c>
      <c r="S2543" s="9">
        <f t="shared" si="277"/>
        <v>41543.449282407397</v>
      </c>
      <c r="T2543" s="9">
        <f t="shared" si="278"/>
        <v>41483.449282407397</v>
      </c>
      <c r="U2543" s="8">
        <f t="shared" si="279"/>
        <v>60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74"/>
        <v>103.57142857142858</v>
      </c>
      <c r="P2544">
        <f t="shared" si="280"/>
        <v>55.769230769230766</v>
      </c>
      <c r="Q2544" t="str">
        <f t="shared" si="275"/>
        <v>music</v>
      </c>
      <c r="R2544" t="str">
        <f t="shared" si="276"/>
        <v>classical music</v>
      </c>
      <c r="S2544" s="9">
        <f t="shared" si="277"/>
        <v>41548.165972222203</v>
      </c>
      <c r="T2544" s="9">
        <f t="shared" si="278"/>
        <v>41509.426585648202</v>
      </c>
      <c r="U2544" s="8">
        <f t="shared" si="279"/>
        <v>38.739386574001401</v>
      </c>
    </row>
    <row r="2545" spans="1:21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74"/>
        <v>156.4</v>
      </c>
      <c r="P2545">
        <f t="shared" si="280"/>
        <v>30.076923076923077</v>
      </c>
      <c r="Q2545" t="str">
        <f t="shared" si="275"/>
        <v>music</v>
      </c>
      <c r="R2545" t="str">
        <f t="shared" si="276"/>
        <v>classical music</v>
      </c>
      <c r="S2545" s="9">
        <f t="shared" si="277"/>
        <v>40545.125</v>
      </c>
      <c r="T2545" s="9">
        <f t="shared" si="278"/>
        <v>40514.107615740701</v>
      </c>
      <c r="U2545" s="8">
        <f t="shared" si="279"/>
        <v>31.017384259299433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74"/>
        <v>100.82</v>
      </c>
      <c r="P2546">
        <f t="shared" si="280"/>
        <v>88.438596491228068</v>
      </c>
      <c r="Q2546" t="str">
        <f t="shared" si="275"/>
        <v>music</v>
      </c>
      <c r="R2546" t="str">
        <f t="shared" si="276"/>
        <v>classical music</v>
      </c>
      <c r="S2546" s="9">
        <f t="shared" si="277"/>
        <v>41098.520474536999</v>
      </c>
      <c r="T2546" s="9">
        <f t="shared" si="278"/>
        <v>41068.520474536999</v>
      </c>
      <c r="U2546" s="8">
        <f t="shared" si="279"/>
        <v>30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74"/>
        <v>195.3</v>
      </c>
      <c r="P2547">
        <f t="shared" si="280"/>
        <v>64.032786885245898</v>
      </c>
      <c r="Q2547" t="str">
        <f t="shared" si="275"/>
        <v>music</v>
      </c>
      <c r="R2547" t="str">
        <f t="shared" si="276"/>
        <v>classical music</v>
      </c>
      <c r="S2547" s="9">
        <f t="shared" si="277"/>
        <v>42062.020833333299</v>
      </c>
      <c r="T2547" s="9">
        <f t="shared" si="278"/>
        <v>42027.138171296298</v>
      </c>
      <c r="U2547" s="8">
        <f t="shared" si="279"/>
        <v>34.882662037001865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74"/>
        <v>111.71428571428572</v>
      </c>
      <c r="P2548">
        <f t="shared" si="280"/>
        <v>60.153846153846153</v>
      </c>
      <c r="Q2548" t="str">
        <f t="shared" si="275"/>
        <v>music</v>
      </c>
      <c r="R2548" t="str">
        <f t="shared" si="276"/>
        <v>classical music</v>
      </c>
      <c r="S2548" s="9">
        <f t="shared" si="277"/>
        <v>41552.208333333299</v>
      </c>
      <c r="T2548" s="9">
        <f t="shared" si="278"/>
        <v>41524.858553240701</v>
      </c>
      <c r="U2548" s="8">
        <f t="shared" si="279"/>
        <v>27.349780092597939</v>
      </c>
    </row>
    <row r="2549" spans="1:21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74"/>
        <v>119.85454545454546</v>
      </c>
      <c r="P2549">
        <f t="shared" si="280"/>
        <v>49.194029850746269</v>
      </c>
      <c r="Q2549" t="str">
        <f t="shared" si="275"/>
        <v>music</v>
      </c>
      <c r="R2549" t="str">
        <f t="shared" si="276"/>
        <v>classical music</v>
      </c>
      <c r="S2549" s="9">
        <f t="shared" si="277"/>
        <v>41003.731516203698</v>
      </c>
      <c r="T2549" s="9">
        <f t="shared" si="278"/>
        <v>40973.773182870398</v>
      </c>
      <c r="U2549" s="8">
        <f t="shared" si="279"/>
        <v>29.958333333299379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74"/>
        <v>101.85</v>
      </c>
      <c r="P2550">
        <f t="shared" si="280"/>
        <v>165.16216216216216</v>
      </c>
      <c r="Q2550" t="str">
        <f t="shared" si="275"/>
        <v>music</v>
      </c>
      <c r="R2550" t="str">
        <f t="shared" si="276"/>
        <v>classical music</v>
      </c>
      <c r="S2550" s="9">
        <f t="shared" si="277"/>
        <v>42643.185416666704</v>
      </c>
      <c r="T2550" s="9">
        <f t="shared" si="278"/>
        <v>42618.625428240703</v>
      </c>
      <c r="U2550" s="8">
        <f t="shared" si="279"/>
        <v>24.559988426000928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74"/>
        <v>102.80254777070064</v>
      </c>
      <c r="P2551">
        <f t="shared" si="280"/>
        <v>43.621621621621621</v>
      </c>
      <c r="Q2551" t="str">
        <f t="shared" si="275"/>
        <v>music</v>
      </c>
      <c r="R2551" t="str">
        <f t="shared" si="276"/>
        <v>classical music</v>
      </c>
      <c r="S2551" s="9">
        <f t="shared" si="277"/>
        <v>41425.708333333299</v>
      </c>
      <c r="T2551" s="9">
        <f t="shared" si="278"/>
        <v>41390.757754629602</v>
      </c>
      <c r="U2551" s="8">
        <f t="shared" si="279"/>
        <v>34.950578703697829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74"/>
        <v>100.84615384615385</v>
      </c>
      <c r="P2552">
        <f t="shared" si="280"/>
        <v>43.7</v>
      </c>
      <c r="Q2552" t="str">
        <f t="shared" si="275"/>
        <v>music</v>
      </c>
      <c r="R2552" t="str">
        <f t="shared" si="276"/>
        <v>classical music</v>
      </c>
      <c r="S2552" s="9">
        <f t="shared" si="277"/>
        <v>42285.165972222203</v>
      </c>
      <c r="T2552" s="9">
        <f t="shared" si="278"/>
        <v>42228.634328703702</v>
      </c>
      <c r="U2552" s="8">
        <f t="shared" si="279"/>
        <v>56.531643518501369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74"/>
        <v>102.73469387755102</v>
      </c>
      <c r="P2553">
        <f t="shared" si="280"/>
        <v>67.419642857142861</v>
      </c>
      <c r="Q2553" t="str">
        <f t="shared" si="275"/>
        <v>music</v>
      </c>
      <c r="R2553" t="str">
        <f t="shared" si="276"/>
        <v>classical music</v>
      </c>
      <c r="S2553" s="9">
        <f t="shared" si="277"/>
        <v>40989.866666666698</v>
      </c>
      <c r="T2553" s="9">
        <f t="shared" si="278"/>
        <v>40961.252141203702</v>
      </c>
      <c r="U2553" s="8">
        <f t="shared" si="279"/>
        <v>28.614525462995516</v>
      </c>
    </row>
    <row r="2554" spans="1:21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74"/>
        <v>106.5</v>
      </c>
      <c r="P2554">
        <f t="shared" si="280"/>
        <v>177.5</v>
      </c>
      <c r="Q2554" t="str">
        <f t="shared" si="275"/>
        <v>music</v>
      </c>
      <c r="R2554" t="str">
        <f t="shared" si="276"/>
        <v>classical music</v>
      </c>
      <c r="S2554" s="9">
        <f t="shared" si="277"/>
        <v>42799.809965277796</v>
      </c>
      <c r="T2554" s="9">
        <f t="shared" si="278"/>
        <v>42769.809965277796</v>
      </c>
      <c r="U2554" s="8">
        <f t="shared" si="279"/>
        <v>30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74"/>
        <v>155.53333333333333</v>
      </c>
      <c r="P2555">
        <f t="shared" si="280"/>
        <v>38.883333333333333</v>
      </c>
      <c r="Q2555" t="str">
        <f t="shared" si="275"/>
        <v>music</v>
      </c>
      <c r="R2555" t="str">
        <f t="shared" si="276"/>
        <v>classical music</v>
      </c>
      <c r="S2555" s="9">
        <f t="shared" si="277"/>
        <v>41173.199155092603</v>
      </c>
      <c r="T2555" s="9">
        <f t="shared" si="278"/>
        <v>41113.199155092603</v>
      </c>
      <c r="U2555" s="8">
        <f t="shared" si="279"/>
        <v>60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74"/>
        <v>122.8</v>
      </c>
      <c r="P2556">
        <f t="shared" si="280"/>
        <v>54.985074626865675</v>
      </c>
      <c r="Q2556" t="str">
        <f t="shared" si="275"/>
        <v>music</v>
      </c>
      <c r="R2556" t="str">
        <f t="shared" si="276"/>
        <v>classical music</v>
      </c>
      <c r="S2556" s="9">
        <f t="shared" si="277"/>
        <v>42156.165972222203</v>
      </c>
      <c r="T2556" s="9">
        <f t="shared" si="278"/>
        <v>42125.078275462998</v>
      </c>
      <c r="U2556" s="8">
        <f t="shared" si="279"/>
        <v>31.087696759204846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74"/>
        <v>107.35</v>
      </c>
      <c r="P2557">
        <f t="shared" si="280"/>
        <v>61.342857142857142</v>
      </c>
      <c r="Q2557" t="str">
        <f t="shared" si="275"/>
        <v>music</v>
      </c>
      <c r="R2557" t="str">
        <f t="shared" si="276"/>
        <v>classical music</v>
      </c>
      <c r="S2557" s="9">
        <f t="shared" si="277"/>
        <v>41057.655011574097</v>
      </c>
      <c r="T2557" s="9">
        <f t="shared" si="278"/>
        <v>41026.655011574097</v>
      </c>
      <c r="U2557" s="8">
        <f t="shared" si="279"/>
        <v>31</v>
      </c>
    </row>
    <row r="2558" spans="1:21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74"/>
        <v>105.50335570469798</v>
      </c>
      <c r="P2558">
        <f t="shared" si="280"/>
        <v>23.117647058823529</v>
      </c>
      <c r="Q2558" t="str">
        <f t="shared" si="275"/>
        <v>music</v>
      </c>
      <c r="R2558" t="str">
        <f t="shared" si="276"/>
        <v>classical music</v>
      </c>
      <c r="S2558" s="9">
        <f t="shared" si="277"/>
        <v>41267.991400462997</v>
      </c>
      <c r="T2558" s="9">
        <f t="shared" si="278"/>
        <v>41222.991400462997</v>
      </c>
      <c r="U2558" s="8">
        <f t="shared" si="279"/>
        <v>45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74"/>
        <v>118.44444444444444</v>
      </c>
      <c r="P2559">
        <f t="shared" si="280"/>
        <v>29.611111111111111</v>
      </c>
      <c r="Q2559" t="str">
        <f t="shared" si="275"/>
        <v>music</v>
      </c>
      <c r="R2559" t="str">
        <f t="shared" si="276"/>
        <v>classical music</v>
      </c>
      <c r="S2559" s="9">
        <f t="shared" si="277"/>
        <v>41774.745208333297</v>
      </c>
      <c r="T2559" s="9">
        <f t="shared" si="278"/>
        <v>41744.745208333297</v>
      </c>
      <c r="U2559" s="8">
        <f t="shared" si="279"/>
        <v>30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74"/>
        <v>108.88</v>
      </c>
      <c r="P2560">
        <f t="shared" si="280"/>
        <v>75.611111111111114</v>
      </c>
      <c r="Q2560" t="str">
        <f t="shared" si="275"/>
        <v>music</v>
      </c>
      <c r="R2560" t="str">
        <f t="shared" si="276"/>
        <v>classical music</v>
      </c>
      <c r="S2560" s="9">
        <f t="shared" si="277"/>
        <v>42125.582638888904</v>
      </c>
      <c r="T2560" s="9">
        <f t="shared" si="278"/>
        <v>42093.860023148198</v>
      </c>
      <c r="U2560" s="8">
        <f t="shared" si="279"/>
        <v>31.722615740705805</v>
      </c>
    </row>
    <row r="2561" spans="1:21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74"/>
        <v>111.25</v>
      </c>
      <c r="P2561">
        <f t="shared" si="280"/>
        <v>35.6</v>
      </c>
      <c r="Q2561" t="str">
        <f t="shared" si="275"/>
        <v>music</v>
      </c>
      <c r="R2561" t="str">
        <f t="shared" si="276"/>
        <v>classical music</v>
      </c>
      <c r="S2561" s="9">
        <f t="shared" si="277"/>
        <v>40862.817361111098</v>
      </c>
      <c r="T2561" s="9">
        <f t="shared" si="278"/>
        <v>40829.873657407399</v>
      </c>
      <c r="U2561" s="8">
        <f t="shared" si="279"/>
        <v>32.943703703698702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74"/>
        <v>100.1</v>
      </c>
      <c r="P2562">
        <f t="shared" si="280"/>
        <v>143</v>
      </c>
      <c r="Q2562" t="str">
        <f t="shared" si="275"/>
        <v>music</v>
      </c>
      <c r="R2562" t="str">
        <f t="shared" si="276"/>
        <v>classical music</v>
      </c>
      <c r="S2562" s="9">
        <f t="shared" si="277"/>
        <v>42069.951087963003</v>
      </c>
      <c r="T2562" s="9">
        <f t="shared" si="278"/>
        <v>42039.951087963003</v>
      </c>
      <c r="U2562" s="8">
        <f t="shared" si="279"/>
        <v>30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81">E2563/D2563*100</f>
        <v>0</v>
      </c>
      <c r="P2563">
        <f t="shared" si="280"/>
        <v>0</v>
      </c>
      <c r="Q2563" t="str">
        <f t="shared" ref="Q2563:Q2626" si="282">LEFT(N2563,_xlfn.NUMBERVALUE(FIND("/",N2563)-1))</f>
        <v>food</v>
      </c>
      <c r="R2563" t="str">
        <f t="shared" ref="R2563:R2626" si="283">RIGHT(N2563,LEN(N2563)-LEN(Q2563)-1)</f>
        <v>food trucks</v>
      </c>
      <c r="S2563" s="9">
        <f t="shared" ref="S2563:S2626" si="284">_xlfn.NUMBERVALUE((((I2563/60)/60)/24)+DATE(1970,1,1))</f>
        <v>42290.528807870403</v>
      </c>
      <c r="T2563" s="9">
        <f t="shared" ref="T2563:T2626" si="285">_xlfn.NUMBERVALUE((((J2563/60)/60)/24)+DATE(1970,1,1))</f>
        <v>42260.528807870403</v>
      </c>
      <c r="U2563" s="8">
        <f t="shared" ref="U2563:U2626" si="286">S2563-T2563</f>
        <v>30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81"/>
        <v>0.75</v>
      </c>
      <c r="P2564">
        <f t="shared" si="280"/>
        <v>25</v>
      </c>
      <c r="Q2564" t="str">
        <f t="shared" si="282"/>
        <v>food</v>
      </c>
      <c r="R2564" t="str">
        <f t="shared" si="283"/>
        <v>food trucks</v>
      </c>
      <c r="S2564" s="9">
        <f t="shared" si="284"/>
        <v>42654.524756944404</v>
      </c>
      <c r="T2564" s="9">
        <f t="shared" si="285"/>
        <v>42594.524756944404</v>
      </c>
      <c r="U2564" s="8">
        <f t="shared" si="286"/>
        <v>60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81"/>
        <v>0</v>
      </c>
      <c r="P2565">
        <f t="shared" si="280"/>
        <v>0</v>
      </c>
      <c r="Q2565" t="str">
        <f t="shared" si="282"/>
        <v>food</v>
      </c>
      <c r="R2565" t="str">
        <f t="shared" si="283"/>
        <v>food trucks</v>
      </c>
      <c r="S2565" s="9">
        <f t="shared" si="284"/>
        <v>42215.139479166697</v>
      </c>
      <c r="T2565" s="9">
        <f t="shared" si="285"/>
        <v>42155.139479166697</v>
      </c>
      <c r="U2565" s="8">
        <f t="shared" si="286"/>
        <v>60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81"/>
        <v>0</v>
      </c>
      <c r="P2566">
        <f t="shared" si="280"/>
        <v>0</v>
      </c>
      <c r="Q2566" t="str">
        <f t="shared" si="282"/>
        <v>food</v>
      </c>
      <c r="R2566" t="str">
        <f t="shared" si="283"/>
        <v>food trucks</v>
      </c>
      <c r="S2566" s="9">
        <f t="shared" si="284"/>
        <v>41852.040497685201</v>
      </c>
      <c r="T2566" s="9">
        <f t="shared" si="285"/>
        <v>41822.040497685201</v>
      </c>
      <c r="U2566" s="8">
        <f t="shared" si="286"/>
        <v>30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81"/>
        <v>1</v>
      </c>
      <c r="P2567">
        <f t="shared" si="280"/>
        <v>100</v>
      </c>
      <c r="Q2567" t="str">
        <f t="shared" si="282"/>
        <v>food</v>
      </c>
      <c r="R2567" t="str">
        <f t="shared" si="283"/>
        <v>food trucks</v>
      </c>
      <c r="S2567" s="9">
        <f t="shared" si="284"/>
        <v>42499.868055555598</v>
      </c>
      <c r="T2567" s="9">
        <f t="shared" si="285"/>
        <v>42440.650335648097</v>
      </c>
      <c r="U2567" s="8">
        <f t="shared" si="286"/>
        <v>59.217719907501305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81"/>
        <v>0</v>
      </c>
      <c r="P2568">
        <f t="shared" si="280"/>
        <v>0</v>
      </c>
      <c r="Q2568" t="str">
        <f t="shared" si="282"/>
        <v>food</v>
      </c>
      <c r="R2568" t="str">
        <f t="shared" si="283"/>
        <v>food trucks</v>
      </c>
      <c r="S2568" s="9">
        <f t="shared" si="284"/>
        <v>41872.980879629598</v>
      </c>
      <c r="T2568" s="9">
        <f t="shared" si="285"/>
        <v>41842.980879629598</v>
      </c>
      <c r="U2568" s="8">
        <f t="shared" si="286"/>
        <v>30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81"/>
        <v>0.26666666666666666</v>
      </c>
      <c r="P2569">
        <f t="shared" si="280"/>
        <v>60</v>
      </c>
      <c r="Q2569" t="str">
        <f t="shared" si="282"/>
        <v>food</v>
      </c>
      <c r="R2569" t="str">
        <f t="shared" si="283"/>
        <v>food trucks</v>
      </c>
      <c r="S2569" s="9">
        <f t="shared" si="284"/>
        <v>42117.878912036998</v>
      </c>
      <c r="T2569" s="9">
        <f t="shared" si="285"/>
        <v>42087.878912036998</v>
      </c>
      <c r="U2569" s="8">
        <f t="shared" si="286"/>
        <v>30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81"/>
        <v>0.5</v>
      </c>
      <c r="P2570">
        <f t="shared" si="280"/>
        <v>50</v>
      </c>
      <c r="Q2570" t="str">
        <f t="shared" si="282"/>
        <v>food</v>
      </c>
      <c r="R2570" t="str">
        <f t="shared" si="283"/>
        <v>food trucks</v>
      </c>
      <c r="S2570" s="9">
        <f t="shared" si="284"/>
        <v>42614.666597222204</v>
      </c>
      <c r="T2570" s="9">
        <f t="shared" si="285"/>
        <v>42584.666597222204</v>
      </c>
      <c r="U2570" s="8">
        <f t="shared" si="286"/>
        <v>30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81"/>
        <v>2.2307692307692308</v>
      </c>
      <c r="P2571">
        <f t="shared" si="280"/>
        <v>72.5</v>
      </c>
      <c r="Q2571" t="str">
        <f t="shared" si="282"/>
        <v>food</v>
      </c>
      <c r="R2571" t="str">
        <f t="shared" si="283"/>
        <v>food trucks</v>
      </c>
      <c r="S2571" s="9">
        <f t="shared" si="284"/>
        <v>42264.105462963002</v>
      </c>
      <c r="T2571" s="9">
        <f t="shared" si="285"/>
        <v>42234.105462963002</v>
      </c>
      <c r="U2571" s="8">
        <f t="shared" si="286"/>
        <v>30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81"/>
        <v>0.84285714285714297</v>
      </c>
      <c r="P2572">
        <f t="shared" si="280"/>
        <v>29.5</v>
      </c>
      <c r="Q2572" t="str">
        <f t="shared" si="282"/>
        <v>food</v>
      </c>
      <c r="R2572" t="str">
        <f t="shared" si="283"/>
        <v>food trucks</v>
      </c>
      <c r="S2572" s="9">
        <f t="shared" si="284"/>
        <v>42774.903182870403</v>
      </c>
      <c r="T2572" s="9">
        <f t="shared" si="285"/>
        <v>42744.903182870403</v>
      </c>
      <c r="U2572" s="8">
        <f t="shared" si="286"/>
        <v>30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81"/>
        <v>0.25</v>
      </c>
      <c r="P2573">
        <f t="shared" si="280"/>
        <v>62.5</v>
      </c>
      <c r="Q2573" t="str">
        <f t="shared" si="282"/>
        <v>food</v>
      </c>
      <c r="R2573" t="str">
        <f t="shared" si="283"/>
        <v>food trucks</v>
      </c>
      <c r="S2573" s="9">
        <f t="shared" si="284"/>
        <v>42509.3416782407</v>
      </c>
      <c r="T2573" s="9">
        <f t="shared" si="285"/>
        <v>42449.3416782407</v>
      </c>
      <c r="U2573" s="8">
        <f t="shared" si="286"/>
        <v>60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81"/>
        <v>0</v>
      </c>
      <c r="P2574">
        <f t="shared" si="280"/>
        <v>0</v>
      </c>
      <c r="Q2574" t="str">
        <f t="shared" si="282"/>
        <v>food</v>
      </c>
      <c r="R2574" t="str">
        <f t="shared" si="283"/>
        <v>food trucks</v>
      </c>
      <c r="S2574" s="9">
        <f t="shared" si="284"/>
        <v>42107.119409722203</v>
      </c>
      <c r="T2574" s="9">
        <f t="shared" si="285"/>
        <v>42077.119409722203</v>
      </c>
      <c r="U2574" s="8">
        <f t="shared" si="286"/>
        <v>30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81"/>
        <v>0</v>
      </c>
      <c r="P2575">
        <f t="shared" si="280"/>
        <v>0</v>
      </c>
      <c r="Q2575" t="str">
        <f t="shared" si="282"/>
        <v>food</v>
      </c>
      <c r="R2575" t="str">
        <f t="shared" si="283"/>
        <v>food trucks</v>
      </c>
      <c r="S2575" s="9">
        <f t="shared" si="284"/>
        <v>41874.592002314799</v>
      </c>
      <c r="T2575" s="9">
        <f t="shared" si="285"/>
        <v>41829.592002314799</v>
      </c>
      <c r="U2575" s="8">
        <f t="shared" si="286"/>
        <v>45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81"/>
        <v>0</v>
      </c>
      <c r="P2576">
        <f t="shared" si="280"/>
        <v>0</v>
      </c>
      <c r="Q2576" t="str">
        <f t="shared" si="282"/>
        <v>food</v>
      </c>
      <c r="R2576" t="str">
        <f t="shared" si="283"/>
        <v>food trucks</v>
      </c>
      <c r="S2576" s="9">
        <f t="shared" si="284"/>
        <v>42508.825752314799</v>
      </c>
      <c r="T2576" s="9">
        <f t="shared" si="285"/>
        <v>42487.825752314799</v>
      </c>
      <c r="U2576" s="8">
        <f t="shared" si="286"/>
        <v>21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81"/>
        <v>0</v>
      </c>
      <c r="P2577">
        <f t="shared" si="280"/>
        <v>0</v>
      </c>
      <c r="Q2577" t="str">
        <f t="shared" si="282"/>
        <v>food</v>
      </c>
      <c r="R2577" t="str">
        <f t="shared" si="283"/>
        <v>food trucks</v>
      </c>
      <c r="S2577" s="9">
        <f t="shared" si="284"/>
        <v>42016.108726851802</v>
      </c>
      <c r="T2577" s="9">
        <f t="shared" si="285"/>
        <v>41986.108726851802</v>
      </c>
      <c r="U2577" s="8">
        <f t="shared" si="286"/>
        <v>30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81"/>
        <v>0</v>
      </c>
      <c r="P2578">
        <f t="shared" si="280"/>
        <v>0</v>
      </c>
      <c r="Q2578" t="str">
        <f t="shared" si="282"/>
        <v>food</v>
      </c>
      <c r="R2578" t="str">
        <f t="shared" si="283"/>
        <v>food trucks</v>
      </c>
      <c r="S2578" s="9">
        <f t="shared" si="284"/>
        <v>42104.968136574098</v>
      </c>
      <c r="T2578" s="9">
        <f t="shared" si="285"/>
        <v>42060.009803240697</v>
      </c>
      <c r="U2578" s="8">
        <f t="shared" si="286"/>
        <v>44.958333333401242</v>
      </c>
    </row>
    <row r="2579" spans="1:21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81"/>
        <v>0</v>
      </c>
      <c r="P2579">
        <f t="shared" si="280"/>
        <v>0</v>
      </c>
      <c r="Q2579" t="str">
        <f t="shared" si="282"/>
        <v>food</v>
      </c>
      <c r="R2579" t="str">
        <f t="shared" si="283"/>
        <v>food trucks</v>
      </c>
      <c r="S2579" s="9">
        <f t="shared" si="284"/>
        <v>41855.820567129602</v>
      </c>
      <c r="T2579" s="9">
        <f t="shared" si="285"/>
        <v>41830.820567129602</v>
      </c>
      <c r="U2579" s="8">
        <f t="shared" si="286"/>
        <v>25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81"/>
        <v>0</v>
      </c>
      <c r="P2580">
        <f t="shared" si="280"/>
        <v>0</v>
      </c>
      <c r="Q2580" t="str">
        <f t="shared" si="282"/>
        <v>food</v>
      </c>
      <c r="R2580" t="str">
        <f t="shared" si="283"/>
        <v>food trucks</v>
      </c>
      <c r="S2580" s="9">
        <f t="shared" si="284"/>
        <v>42286.708333333299</v>
      </c>
      <c r="T2580" s="9">
        <f t="shared" si="285"/>
        <v>42238.022905092599</v>
      </c>
      <c r="U2580" s="8">
        <f t="shared" si="286"/>
        <v>48.685428240700276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81"/>
        <v>0.13849999999999998</v>
      </c>
      <c r="P2581">
        <f t="shared" si="280"/>
        <v>23.083333333333332</v>
      </c>
      <c r="Q2581" t="str">
        <f t="shared" si="282"/>
        <v>food</v>
      </c>
      <c r="R2581" t="str">
        <f t="shared" si="283"/>
        <v>food trucks</v>
      </c>
      <c r="S2581" s="9">
        <f t="shared" si="284"/>
        <v>41897.829895833303</v>
      </c>
      <c r="T2581" s="9">
        <f t="shared" si="285"/>
        <v>41837.829895833303</v>
      </c>
      <c r="U2581" s="8">
        <f t="shared" si="286"/>
        <v>60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81"/>
        <v>0.6</v>
      </c>
      <c r="P2582">
        <f t="shared" si="280"/>
        <v>25.5</v>
      </c>
      <c r="Q2582" t="str">
        <f t="shared" si="282"/>
        <v>food</v>
      </c>
      <c r="R2582" t="str">
        <f t="shared" si="283"/>
        <v>food trucks</v>
      </c>
      <c r="S2582" s="9">
        <f t="shared" si="284"/>
        <v>42140.125</v>
      </c>
      <c r="T2582" s="9">
        <f t="shared" si="285"/>
        <v>42110.326423611099</v>
      </c>
      <c r="U2582" s="8">
        <f t="shared" si="286"/>
        <v>29.798576388900983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81"/>
        <v>10.6</v>
      </c>
      <c r="P2583">
        <f t="shared" si="280"/>
        <v>48.18181818181818</v>
      </c>
      <c r="Q2583" t="str">
        <f t="shared" si="282"/>
        <v>food</v>
      </c>
      <c r="R2583" t="str">
        <f t="shared" si="283"/>
        <v>food trucks</v>
      </c>
      <c r="S2583" s="9">
        <f t="shared" si="284"/>
        <v>42324.670115740701</v>
      </c>
      <c r="T2583" s="9">
        <f t="shared" si="285"/>
        <v>42294.628449074102</v>
      </c>
      <c r="U2583" s="8">
        <f t="shared" si="286"/>
        <v>30.041666666598758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81"/>
        <v>1.1111111111111111E-3</v>
      </c>
      <c r="P2584">
        <f t="shared" si="280"/>
        <v>1</v>
      </c>
      <c r="Q2584" t="str">
        <f t="shared" si="282"/>
        <v>food</v>
      </c>
      <c r="R2584" t="str">
        <f t="shared" si="283"/>
        <v>food trucks</v>
      </c>
      <c r="S2584" s="9">
        <f t="shared" si="284"/>
        <v>42672.988819444399</v>
      </c>
      <c r="T2584" s="9">
        <f t="shared" si="285"/>
        <v>42642.988819444399</v>
      </c>
      <c r="U2584" s="8">
        <f t="shared" si="286"/>
        <v>30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81"/>
        <v>0.5</v>
      </c>
      <c r="P2585">
        <f t="shared" si="280"/>
        <v>1</v>
      </c>
      <c r="Q2585" t="str">
        <f t="shared" si="282"/>
        <v>food</v>
      </c>
      <c r="R2585" t="str">
        <f t="shared" si="283"/>
        <v>food trucks</v>
      </c>
      <c r="S2585" s="9">
        <f t="shared" si="284"/>
        <v>42079.7277777778</v>
      </c>
      <c r="T2585" s="9">
        <f t="shared" si="285"/>
        <v>42019.769444444399</v>
      </c>
      <c r="U2585" s="8">
        <f t="shared" si="286"/>
        <v>59.958333333401242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81"/>
        <v>0</v>
      </c>
      <c r="P2586">
        <f t="shared" si="280"/>
        <v>0</v>
      </c>
      <c r="Q2586" t="str">
        <f t="shared" si="282"/>
        <v>food</v>
      </c>
      <c r="R2586" t="str">
        <f t="shared" si="283"/>
        <v>food trucks</v>
      </c>
      <c r="S2586" s="9">
        <f t="shared" si="284"/>
        <v>42170.173252314802</v>
      </c>
      <c r="T2586" s="9">
        <f t="shared" si="285"/>
        <v>42140.173252314802</v>
      </c>
      <c r="U2586" s="8">
        <f t="shared" si="286"/>
        <v>30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81"/>
        <v>0.16666666666666669</v>
      </c>
      <c r="P2587">
        <f t="shared" si="280"/>
        <v>50</v>
      </c>
      <c r="Q2587" t="str">
        <f t="shared" si="282"/>
        <v>food</v>
      </c>
      <c r="R2587" t="str">
        <f t="shared" si="283"/>
        <v>food trucks</v>
      </c>
      <c r="S2587" s="9">
        <f t="shared" si="284"/>
        <v>41825.963333333297</v>
      </c>
      <c r="T2587" s="9">
        <f t="shared" si="285"/>
        <v>41795.963333333297</v>
      </c>
      <c r="U2587" s="8">
        <f t="shared" si="286"/>
        <v>30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81"/>
        <v>0.16666666666666669</v>
      </c>
      <c r="P2588">
        <f t="shared" si="280"/>
        <v>5</v>
      </c>
      <c r="Q2588" t="str">
        <f t="shared" si="282"/>
        <v>food</v>
      </c>
      <c r="R2588" t="str">
        <f t="shared" si="283"/>
        <v>food trucks</v>
      </c>
      <c r="S2588" s="9">
        <f t="shared" si="284"/>
        <v>42363.330277777801</v>
      </c>
      <c r="T2588" s="9">
        <f t="shared" si="285"/>
        <v>42333.330277777801</v>
      </c>
      <c r="U2588" s="8">
        <f t="shared" si="286"/>
        <v>30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81"/>
        <v>2.4340000000000002</v>
      </c>
      <c r="P2589">
        <f t="shared" si="280"/>
        <v>202.83333333333334</v>
      </c>
      <c r="Q2589" t="str">
        <f t="shared" si="282"/>
        <v>food</v>
      </c>
      <c r="R2589" t="str">
        <f t="shared" si="283"/>
        <v>food trucks</v>
      </c>
      <c r="S2589" s="9">
        <f t="shared" si="284"/>
        <v>42368.675381944398</v>
      </c>
      <c r="T2589" s="9">
        <f t="shared" si="285"/>
        <v>42338.675381944398</v>
      </c>
      <c r="U2589" s="8">
        <f t="shared" si="286"/>
        <v>30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81"/>
        <v>3.8833333333333329</v>
      </c>
      <c r="P2590">
        <f t="shared" si="280"/>
        <v>29.125</v>
      </c>
      <c r="Q2590" t="str">
        <f t="shared" si="282"/>
        <v>food</v>
      </c>
      <c r="R2590" t="str">
        <f t="shared" si="283"/>
        <v>food trucks</v>
      </c>
      <c r="S2590" s="9">
        <f t="shared" si="284"/>
        <v>42094.551388888904</v>
      </c>
      <c r="T2590" s="9">
        <f t="shared" si="285"/>
        <v>42042.676226851901</v>
      </c>
      <c r="U2590" s="8">
        <f t="shared" si="286"/>
        <v>51.875162037002156</v>
      </c>
    </row>
    <row r="2591" spans="1:21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81"/>
        <v>0.01</v>
      </c>
      <c r="P2591">
        <f t="shared" si="280"/>
        <v>5</v>
      </c>
      <c r="Q2591" t="str">
        <f t="shared" si="282"/>
        <v>food</v>
      </c>
      <c r="R2591" t="str">
        <f t="shared" si="283"/>
        <v>food trucks</v>
      </c>
      <c r="S2591" s="9">
        <f t="shared" si="284"/>
        <v>42452.494525463</v>
      </c>
      <c r="T2591" s="9">
        <f t="shared" si="285"/>
        <v>42422.536192129599</v>
      </c>
      <c r="U2591" s="8">
        <f t="shared" si="286"/>
        <v>29.958333333401242</v>
      </c>
    </row>
    <row r="2592" spans="1:21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81"/>
        <v>0</v>
      </c>
      <c r="P2592">
        <f t="shared" si="280"/>
        <v>0</v>
      </c>
      <c r="Q2592" t="str">
        <f t="shared" si="282"/>
        <v>food</v>
      </c>
      <c r="R2592" t="str">
        <f t="shared" si="283"/>
        <v>food trucks</v>
      </c>
      <c r="S2592" s="9">
        <f t="shared" si="284"/>
        <v>42395.589085648098</v>
      </c>
      <c r="T2592" s="9">
        <f t="shared" si="285"/>
        <v>42388.589085648098</v>
      </c>
      <c r="U2592" s="8">
        <f t="shared" si="286"/>
        <v>7</v>
      </c>
    </row>
    <row r="2593" spans="1:21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81"/>
        <v>1.7333333333333332</v>
      </c>
      <c r="P2593">
        <f t="shared" si="280"/>
        <v>13</v>
      </c>
      <c r="Q2593" t="str">
        <f t="shared" si="282"/>
        <v>food</v>
      </c>
      <c r="R2593" t="str">
        <f t="shared" si="283"/>
        <v>food trucks</v>
      </c>
      <c r="S2593" s="9">
        <f t="shared" si="284"/>
        <v>42442.864861111098</v>
      </c>
      <c r="T2593" s="9">
        <f t="shared" si="285"/>
        <v>42382.906527777799</v>
      </c>
      <c r="U2593" s="8">
        <f t="shared" si="286"/>
        <v>59.958333333299379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81"/>
        <v>0.16666666666666669</v>
      </c>
      <c r="P2594">
        <f t="shared" ref="P2594:P2657" si="287">IF(L2594=0, 0,E2594/L2594)</f>
        <v>50</v>
      </c>
      <c r="Q2594" t="str">
        <f t="shared" si="282"/>
        <v>food</v>
      </c>
      <c r="R2594" t="str">
        <f t="shared" si="283"/>
        <v>food trucks</v>
      </c>
      <c r="S2594" s="9">
        <f t="shared" si="284"/>
        <v>41917.801168981503</v>
      </c>
      <c r="T2594" s="9">
        <f t="shared" si="285"/>
        <v>41887.801168981503</v>
      </c>
      <c r="U2594" s="8">
        <f t="shared" si="286"/>
        <v>30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81"/>
        <v>0</v>
      </c>
      <c r="P2595">
        <f t="shared" si="287"/>
        <v>0</v>
      </c>
      <c r="Q2595" t="str">
        <f t="shared" si="282"/>
        <v>food</v>
      </c>
      <c r="R2595" t="str">
        <f t="shared" si="283"/>
        <v>food trucks</v>
      </c>
      <c r="S2595" s="9">
        <f t="shared" si="284"/>
        <v>42119.845208333303</v>
      </c>
      <c r="T2595" s="9">
        <f t="shared" si="285"/>
        <v>42089.845208333303</v>
      </c>
      <c r="U2595" s="8">
        <f t="shared" si="286"/>
        <v>30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81"/>
        <v>1.25E-3</v>
      </c>
      <c r="P2596">
        <f t="shared" si="287"/>
        <v>1</v>
      </c>
      <c r="Q2596" t="str">
        <f t="shared" si="282"/>
        <v>food</v>
      </c>
      <c r="R2596" t="str">
        <f t="shared" si="283"/>
        <v>food trucks</v>
      </c>
      <c r="S2596" s="9">
        <f t="shared" si="284"/>
        <v>41858.967916666697</v>
      </c>
      <c r="T2596" s="9">
        <f t="shared" si="285"/>
        <v>41828.967916666697</v>
      </c>
      <c r="U2596" s="8">
        <f t="shared" si="286"/>
        <v>30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81"/>
        <v>12.166666666666668</v>
      </c>
      <c r="P2597">
        <f t="shared" si="287"/>
        <v>96.05263157894737</v>
      </c>
      <c r="Q2597" t="str">
        <f t="shared" si="282"/>
        <v>food</v>
      </c>
      <c r="R2597" t="str">
        <f t="shared" si="283"/>
        <v>food trucks</v>
      </c>
      <c r="S2597" s="9">
        <f t="shared" si="284"/>
        <v>42790.244212963</v>
      </c>
      <c r="T2597" s="9">
        <f t="shared" si="285"/>
        <v>42760.244212963</v>
      </c>
      <c r="U2597" s="8">
        <f t="shared" si="286"/>
        <v>30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81"/>
        <v>23.588571428571427</v>
      </c>
      <c r="P2598">
        <f t="shared" si="287"/>
        <v>305.77777777777777</v>
      </c>
      <c r="Q2598" t="str">
        <f t="shared" si="282"/>
        <v>food</v>
      </c>
      <c r="R2598" t="str">
        <f t="shared" si="283"/>
        <v>food trucks</v>
      </c>
      <c r="S2598" s="9">
        <f t="shared" si="284"/>
        <v>41858.664456018501</v>
      </c>
      <c r="T2598" s="9">
        <f t="shared" si="285"/>
        <v>41828.664456018501</v>
      </c>
      <c r="U2598" s="8">
        <f t="shared" si="286"/>
        <v>30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81"/>
        <v>5.6666666666666661</v>
      </c>
      <c r="P2599">
        <f t="shared" si="287"/>
        <v>12.142857142857142</v>
      </c>
      <c r="Q2599" t="str">
        <f t="shared" si="282"/>
        <v>food</v>
      </c>
      <c r="R2599" t="str">
        <f t="shared" si="283"/>
        <v>food trucks</v>
      </c>
      <c r="S2599" s="9">
        <f t="shared" si="284"/>
        <v>42540.3416319444</v>
      </c>
      <c r="T2599" s="9">
        <f t="shared" si="285"/>
        <v>42510.3416319444</v>
      </c>
      <c r="U2599" s="8">
        <f t="shared" si="286"/>
        <v>30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81"/>
        <v>39</v>
      </c>
      <c r="P2600">
        <f t="shared" si="287"/>
        <v>83.571428571428569</v>
      </c>
      <c r="Q2600" t="str">
        <f t="shared" si="282"/>
        <v>food</v>
      </c>
      <c r="R2600" t="str">
        <f t="shared" si="283"/>
        <v>food trucks</v>
      </c>
      <c r="S2600" s="9">
        <f t="shared" si="284"/>
        <v>42270.840289351901</v>
      </c>
      <c r="T2600" s="9">
        <f t="shared" si="285"/>
        <v>42240.840289351901</v>
      </c>
      <c r="U2600" s="8">
        <f t="shared" si="286"/>
        <v>30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81"/>
        <v>0.99546510341776351</v>
      </c>
      <c r="P2601">
        <f t="shared" si="287"/>
        <v>18</v>
      </c>
      <c r="Q2601" t="str">
        <f t="shared" si="282"/>
        <v>food</v>
      </c>
      <c r="R2601" t="str">
        <f t="shared" si="283"/>
        <v>food trucks</v>
      </c>
      <c r="S2601" s="9">
        <f t="shared" si="284"/>
        <v>41854.754016203697</v>
      </c>
      <c r="T2601" s="9">
        <f t="shared" si="285"/>
        <v>41809.754016203697</v>
      </c>
      <c r="U2601" s="8">
        <f t="shared" si="286"/>
        <v>45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81"/>
        <v>6.9320000000000004</v>
      </c>
      <c r="P2602">
        <f t="shared" si="287"/>
        <v>115.53333333333333</v>
      </c>
      <c r="Q2602" t="str">
        <f t="shared" si="282"/>
        <v>food</v>
      </c>
      <c r="R2602" t="str">
        <f t="shared" si="283"/>
        <v>food trucks</v>
      </c>
      <c r="S2602" s="9">
        <f t="shared" si="284"/>
        <v>42454.858796296299</v>
      </c>
      <c r="T2602" s="9">
        <f t="shared" si="285"/>
        <v>42394.900462963</v>
      </c>
      <c r="U2602" s="8">
        <f t="shared" si="286"/>
        <v>59.958333333299379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81"/>
        <v>661.4</v>
      </c>
      <c r="P2603">
        <f t="shared" si="287"/>
        <v>21.900662251655628</v>
      </c>
      <c r="Q2603" t="str">
        <f t="shared" si="282"/>
        <v>technology</v>
      </c>
      <c r="R2603" t="str">
        <f t="shared" si="283"/>
        <v>space exploration</v>
      </c>
      <c r="S2603" s="9">
        <f t="shared" si="284"/>
        <v>41165.165972222203</v>
      </c>
      <c r="T2603" s="9">
        <f t="shared" si="285"/>
        <v>41150.902187500003</v>
      </c>
      <c r="U2603" s="8">
        <f t="shared" si="286"/>
        <v>14.263784722199489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81"/>
        <v>326.0916666666667</v>
      </c>
      <c r="P2604">
        <f t="shared" si="287"/>
        <v>80.022494887525568</v>
      </c>
      <c r="Q2604" t="str">
        <f t="shared" si="282"/>
        <v>technology</v>
      </c>
      <c r="R2604" t="str">
        <f t="shared" si="283"/>
        <v>space exploration</v>
      </c>
      <c r="S2604" s="9">
        <f t="shared" si="284"/>
        <v>41955.888888888898</v>
      </c>
      <c r="T2604" s="9">
        <f t="shared" si="285"/>
        <v>41915.747314814798</v>
      </c>
      <c r="U2604" s="8">
        <f t="shared" si="286"/>
        <v>40.141574074099481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81"/>
        <v>101.48571428571429</v>
      </c>
      <c r="P2605">
        <f t="shared" si="287"/>
        <v>35.520000000000003</v>
      </c>
      <c r="Q2605" t="str">
        <f t="shared" si="282"/>
        <v>technology</v>
      </c>
      <c r="R2605" t="str">
        <f t="shared" si="283"/>
        <v>space exploration</v>
      </c>
      <c r="S2605" s="9">
        <f t="shared" si="284"/>
        <v>41631.912662037001</v>
      </c>
      <c r="T2605" s="9">
        <f t="shared" si="285"/>
        <v>41617.912662037001</v>
      </c>
      <c r="U2605" s="8">
        <f t="shared" si="286"/>
        <v>14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81"/>
        <v>104.21799999999999</v>
      </c>
      <c r="P2606">
        <f t="shared" si="287"/>
        <v>64.933333333333323</v>
      </c>
      <c r="Q2606" t="str">
        <f t="shared" si="282"/>
        <v>technology</v>
      </c>
      <c r="R2606" t="str">
        <f t="shared" si="283"/>
        <v>space exploration</v>
      </c>
      <c r="S2606" s="9">
        <f t="shared" si="284"/>
        <v>41028.051192129598</v>
      </c>
      <c r="T2606" s="9">
        <f t="shared" si="285"/>
        <v>40998.051192129598</v>
      </c>
      <c r="U2606" s="8">
        <f t="shared" si="286"/>
        <v>30</v>
      </c>
    </row>
    <row r="2607" spans="1:21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81"/>
        <v>107.42157000000002</v>
      </c>
      <c r="P2607">
        <f t="shared" si="287"/>
        <v>60.965703745743475</v>
      </c>
      <c r="Q2607" t="str">
        <f t="shared" si="282"/>
        <v>technology</v>
      </c>
      <c r="R2607" t="str">
        <f t="shared" si="283"/>
        <v>space exploration</v>
      </c>
      <c r="S2607" s="9">
        <f t="shared" si="284"/>
        <v>42538.541550925896</v>
      </c>
      <c r="T2607" s="9">
        <f t="shared" si="285"/>
        <v>42508.541550925896</v>
      </c>
      <c r="U2607" s="8">
        <f t="shared" si="286"/>
        <v>30</v>
      </c>
    </row>
    <row r="2608" spans="1:21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81"/>
        <v>110.05454545454545</v>
      </c>
      <c r="P2608">
        <f t="shared" si="287"/>
        <v>31.444155844155844</v>
      </c>
      <c r="Q2608" t="str">
        <f t="shared" si="282"/>
        <v>technology</v>
      </c>
      <c r="R2608" t="str">
        <f t="shared" si="283"/>
        <v>space exploration</v>
      </c>
      <c r="S2608" s="9">
        <f t="shared" si="284"/>
        <v>41758.712754629603</v>
      </c>
      <c r="T2608" s="9">
        <f t="shared" si="285"/>
        <v>41726.712754629603</v>
      </c>
      <c r="U2608" s="8">
        <f t="shared" si="286"/>
        <v>32</v>
      </c>
    </row>
    <row r="2609" spans="1:21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81"/>
        <v>407.7</v>
      </c>
      <c r="P2609">
        <f t="shared" si="287"/>
        <v>81.949748743718587</v>
      </c>
      <c r="Q2609" t="str">
        <f t="shared" si="282"/>
        <v>technology</v>
      </c>
      <c r="R2609" t="str">
        <f t="shared" si="283"/>
        <v>space exploration</v>
      </c>
      <c r="S2609" s="9">
        <f t="shared" si="284"/>
        <v>42228.083333333299</v>
      </c>
      <c r="T2609" s="9">
        <f t="shared" si="285"/>
        <v>42184.874675925901</v>
      </c>
      <c r="U2609" s="8">
        <f t="shared" si="286"/>
        <v>43.208657407398277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81"/>
        <v>223.92500000000001</v>
      </c>
      <c r="P2610">
        <f t="shared" si="287"/>
        <v>58.92763157894737</v>
      </c>
      <c r="Q2610" t="str">
        <f t="shared" si="282"/>
        <v>technology</v>
      </c>
      <c r="R2610" t="str">
        <f t="shared" si="283"/>
        <v>space exploration</v>
      </c>
      <c r="S2610" s="9">
        <f t="shared" si="284"/>
        <v>42809</v>
      </c>
      <c r="T2610" s="9">
        <f t="shared" si="285"/>
        <v>42767.801712963003</v>
      </c>
      <c r="U2610" s="8">
        <f t="shared" si="286"/>
        <v>41.198287036997499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81"/>
        <v>303.80111428571428</v>
      </c>
      <c r="P2611">
        <f t="shared" si="287"/>
        <v>157.29347633136095</v>
      </c>
      <c r="Q2611" t="str">
        <f t="shared" si="282"/>
        <v>technology</v>
      </c>
      <c r="R2611" t="str">
        <f t="shared" si="283"/>
        <v>space exploration</v>
      </c>
      <c r="S2611" s="9">
        <f t="shared" si="284"/>
        <v>41105.237858796303</v>
      </c>
      <c r="T2611" s="9">
        <f t="shared" si="285"/>
        <v>41075.237858796303</v>
      </c>
      <c r="U2611" s="8">
        <f t="shared" si="286"/>
        <v>30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81"/>
        <v>141.3251043268175</v>
      </c>
      <c r="P2612">
        <f t="shared" si="287"/>
        <v>55.758509532062391</v>
      </c>
      <c r="Q2612" t="str">
        <f t="shared" si="282"/>
        <v>technology</v>
      </c>
      <c r="R2612" t="str">
        <f t="shared" si="283"/>
        <v>space exploration</v>
      </c>
      <c r="S2612" s="9">
        <f t="shared" si="284"/>
        <v>42604.290972222203</v>
      </c>
      <c r="T2612" s="9">
        <f t="shared" si="285"/>
        <v>42564.881076388898</v>
      </c>
      <c r="U2612" s="8">
        <f t="shared" si="286"/>
        <v>39.4098958333052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81"/>
        <v>2790.6363636363635</v>
      </c>
      <c r="P2613">
        <f t="shared" si="287"/>
        <v>83.802893802893806</v>
      </c>
      <c r="Q2613" t="str">
        <f t="shared" si="282"/>
        <v>technology</v>
      </c>
      <c r="R2613" t="str">
        <f t="shared" si="283"/>
        <v>space exploration</v>
      </c>
      <c r="S2613" s="9">
        <f t="shared" si="284"/>
        <v>42737.957638888904</v>
      </c>
      <c r="T2613" s="9">
        <f t="shared" si="285"/>
        <v>42704.335810185199</v>
      </c>
      <c r="U2613" s="8">
        <f t="shared" si="286"/>
        <v>33.621828703704523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81"/>
        <v>171.76130000000001</v>
      </c>
      <c r="P2614">
        <f t="shared" si="287"/>
        <v>58.422210884353746</v>
      </c>
      <c r="Q2614" t="str">
        <f t="shared" si="282"/>
        <v>technology</v>
      </c>
      <c r="R2614" t="str">
        <f t="shared" si="283"/>
        <v>space exploration</v>
      </c>
      <c r="S2614" s="9">
        <f t="shared" si="284"/>
        <v>42013.143171296302</v>
      </c>
      <c r="T2614" s="9">
        <f t="shared" si="285"/>
        <v>41982.143171296302</v>
      </c>
      <c r="U2614" s="8">
        <f t="shared" si="286"/>
        <v>31</v>
      </c>
    </row>
    <row r="2615" spans="1:21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81"/>
        <v>101.01333333333334</v>
      </c>
      <c r="P2615">
        <f t="shared" si="287"/>
        <v>270.57142857142856</v>
      </c>
      <c r="Q2615" t="str">
        <f t="shared" si="282"/>
        <v>technology</v>
      </c>
      <c r="R2615" t="str">
        <f t="shared" si="283"/>
        <v>space exploration</v>
      </c>
      <c r="S2615" s="9">
        <f t="shared" si="284"/>
        <v>41173.818217592598</v>
      </c>
      <c r="T2615" s="9">
        <f t="shared" si="285"/>
        <v>41143.818217592598</v>
      </c>
      <c r="U2615" s="8">
        <f t="shared" si="286"/>
        <v>30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81"/>
        <v>102</v>
      </c>
      <c r="P2616">
        <f t="shared" si="287"/>
        <v>107.1</v>
      </c>
      <c r="Q2616" t="str">
        <f t="shared" si="282"/>
        <v>technology</v>
      </c>
      <c r="R2616" t="str">
        <f t="shared" si="283"/>
        <v>space exploration</v>
      </c>
      <c r="S2616" s="9">
        <f t="shared" si="284"/>
        <v>41759.208333333299</v>
      </c>
      <c r="T2616" s="9">
        <f t="shared" si="285"/>
        <v>41730.708472222199</v>
      </c>
      <c r="U2616" s="8">
        <f t="shared" si="286"/>
        <v>28.499861111100472</v>
      </c>
    </row>
    <row r="2617" spans="1:21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81"/>
        <v>169.76511744127936</v>
      </c>
      <c r="P2617">
        <f t="shared" si="287"/>
        <v>47.180555555555557</v>
      </c>
      <c r="Q2617" t="str">
        <f t="shared" si="282"/>
        <v>technology</v>
      </c>
      <c r="R2617" t="str">
        <f t="shared" si="283"/>
        <v>space exploration</v>
      </c>
      <c r="S2617" s="9">
        <f t="shared" si="284"/>
        <v>42490.5</v>
      </c>
      <c r="T2617" s="9">
        <f t="shared" si="285"/>
        <v>42453.497268518498</v>
      </c>
      <c r="U2617" s="8">
        <f t="shared" si="286"/>
        <v>37.002731481501542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81"/>
        <v>114.53400000000001</v>
      </c>
      <c r="P2618">
        <f t="shared" si="287"/>
        <v>120.30882352941177</v>
      </c>
      <c r="Q2618" t="str">
        <f t="shared" si="282"/>
        <v>technology</v>
      </c>
      <c r="R2618" t="str">
        <f t="shared" si="283"/>
        <v>space exploration</v>
      </c>
      <c r="S2618" s="9">
        <f t="shared" si="284"/>
        <v>42241.994548611103</v>
      </c>
      <c r="T2618" s="9">
        <f t="shared" si="285"/>
        <v>42211.994548611103</v>
      </c>
      <c r="U2618" s="8">
        <f t="shared" si="286"/>
        <v>30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81"/>
        <v>877.6</v>
      </c>
      <c r="P2619">
        <f t="shared" si="287"/>
        <v>27.59748427672956</v>
      </c>
      <c r="Q2619" t="str">
        <f t="shared" si="282"/>
        <v>technology</v>
      </c>
      <c r="R2619" t="str">
        <f t="shared" si="283"/>
        <v>space exploration</v>
      </c>
      <c r="S2619" s="9">
        <f t="shared" si="284"/>
        <v>41932.874432870398</v>
      </c>
      <c r="T2619" s="9">
        <f t="shared" si="285"/>
        <v>41902.874432870398</v>
      </c>
      <c r="U2619" s="8">
        <f t="shared" si="286"/>
        <v>30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81"/>
        <v>105.38666666666667</v>
      </c>
      <c r="P2620">
        <f t="shared" si="287"/>
        <v>205.2987012987013</v>
      </c>
      <c r="Q2620" t="str">
        <f t="shared" si="282"/>
        <v>technology</v>
      </c>
      <c r="R2620" t="str">
        <f t="shared" si="283"/>
        <v>space exploration</v>
      </c>
      <c r="S2620" s="9">
        <f t="shared" si="284"/>
        <v>42339.834039351903</v>
      </c>
      <c r="T2620" s="9">
        <f t="shared" si="285"/>
        <v>42279.792372685202</v>
      </c>
      <c r="U2620" s="8">
        <f t="shared" si="286"/>
        <v>60.041666666700621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81"/>
        <v>188.39999999999998</v>
      </c>
      <c r="P2621">
        <f t="shared" si="287"/>
        <v>35.547169811320757</v>
      </c>
      <c r="Q2621" t="str">
        <f t="shared" si="282"/>
        <v>technology</v>
      </c>
      <c r="R2621" t="str">
        <f t="shared" si="283"/>
        <v>space exploration</v>
      </c>
      <c r="S2621" s="9">
        <f t="shared" si="284"/>
        <v>42300.458333333299</v>
      </c>
      <c r="T2621" s="9">
        <f t="shared" si="285"/>
        <v>42273.884305555599</v>
      </c>
      <c r="U2621" s="8">
        <f t="shared" si="286"/>
        <v>26.574027777700394</v>
      </c>
    </row>
    <row r="2622" spans="1:21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81"/>
        <v>143.65230769230772</v>
      </c>
      <c r="P2622">
        <f t="shared" si="287"/>
        <v>74.639488409272587</v>
      </c>
      <c r="Q2622" t="str">
        <f t="shared" si="282"/>
        <v>technology</v>
      </c>
      <c r="R2622" t="str">
        <f t="shared" si="283"/>
        <v>space exploration</v>
      </c>
      <c r="S2622" s="9">
        <f t="shared" si="284"/>
        <v>42288.041666666701</v>
      </c>
      <c r="T2622" s="9">
        <f t="shared" si="285"/>
        <v>42251.1671527777</v>
      </c>
      <c r="U2622" s="8">
        <f t="shared" si="286"/>
        <v>36.874513889000809</v>
      </c>
    </row>
    <row r="2623" spans="1:21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81"/>
        <v>145.88</v>
      </c>
      <c r="P2623">
        <f t="shared" si="287"/>
        <v>47.058064516129029</v>
      </c>
      <c r="Q2623" t="str">
        <f t="shared" si="282"/>
        <v>technology</v>
      </c>
      <c r="R2623" t="str">
        <f t="shared" si="283"/>
        <v>space exploration</v>
      </c>
      <c r="S2623" s="9">
        <f t="shared" si="284"/>
        <v>42145.747546296298</v>
      </c>
      <c r="T2623" s="9">
        <f t="shared" si="285"/>
        <v>42115.747546296298</v>
      </c>
      <c r="U2623" s="8">
        <f t="shared" si="286"/>
        <v>30</v>
      </c>
    </row>
    <row r="2624" spans="1:21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81"/>
        <v>131.184</v>
      </c>
      <c r="P2624">
        <f t="shared" si="287"/>
        <v>26.591351351351353</v>
      </c>
      <c r="Q2624" t="str">
        <f t="shared" si="282"/>
        <v>technology</v>
      </c>
      <c r="R2624" t="str">
        <f t="shared" si="283"/>
        <v>space exploration</v>
      </c>
      <c r="S2624" s="9">
        <f t="shared" si="284"/>
        <v>42734.743240740703</v>
      </c>
      <c r="T2624" s="9">
        <f t="shared" si="285"/>
        <v>42689.743240740703</v>
      </c>
      <c r="U2624" s="8">
        <f t="shared" si="286"/>
        <v>45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81"/>
        <v>113.99999999999999</v>
      </c>
      <c r="P2625">
        <f t="shared" si="287"/>
        <v>36.774193548387096</v>
      </c>
      <c r="Q2625" t="str">
        <f t="shared" si="282"/>
        <v>technology</v>
      </c>
      <c r="R2625" t="str">
        <f t="shared" si="283"/>
        <v>space exploration</v>
      </c>
      <c r="S2625" s="9">
        <f t="shared" si="284"/>
        <v>42706.2565509259</v>
      </c>
      <c r="T2625" s="9">
        <f t="shared" si="285"/>
        <v>42692.2565509259</v>
      </c>
      <c r="U2625" s="8">
        <f t="shared" si="286"/>
        <v>14</v>
      </c>
    </row>
    <row r="2626" spans="1:21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81"/>
        <v>1379.4206249999997</v>
      </c>
      <c r="P2626">
        <f t="shared" si="287"/>
        <v>31.820544982698959</v>
      </c>
      <c r="Q2626" t="str">
        <f t="shared" si="282"/>
        <v>technology</v>
      </c>
      <c r="R2626" t="str">
        <f t="shared" si="283"/>
        <v>space exploration</v>
      </c>
      <c r="S2626" s="9">
        <f t="shared" si="284"/>
        <v>41165.421550925901</v>
      </c>
      <c r="T2626" s="9">
        <f t="shared" si="285"/>
        <v>41144.421550925901</v>
      </c>
      <c r="U2626" s="8">
        <f t="shared" si="286"/>
        <v>21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88">E2627/D2627*100</f>
        <v>956</v>
      </c>
      <c r="P2627">
        <f t="shared" si="287"/>
        <v>27.576923076923077</v>
      </c>
      <c r="Q2627" t="str">
        <f t="shared" ref="Q2627:Q2690" si="289">LEFT(N2627,_xlfn.NUMBERVALUE(FIND("/",N2627)-1))</f>
        <v>technology</v>
      </c>
      <c r="R2627" t="str">
        <f t="shared" ref="R2627:R2690" si="290">RIGHT(N2627,LEN(N2627)-LEN(Q2627)-1)</f>
        <v>space exploration</v>
      </c>
      <c r="S2627" s="9">
        <f t="shared" ref="S2627:S2690" si="291">_xlfn.NUMBERVALUE((((I2627/60)/60)/24)+DATE(1970,1,1))</f>
        <v>42683.851944444403</v>
      </c>
      <c r="T2627" s="9">
        <f t="shared" ref="T2627:T2690" si="292">_xlfn.NUMBERVALUE((((J2627/60)/60)/24)+DATE(1970,1,1))</f>
        <v>42658.810277777797</v>
      </c>
      <c r="U2627" s="8">
        <f t="shared" ref="U2627:U2690" si="293">S2627-T2627</f>
        <v>25.041666666606034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88"/>
        <v>112.00000000000001</v>
      </c>
      <c r="P2628">
        <f t="shared" si="287"/>
        <v>56</v>
      </c>
      <c r="Q2628" t="str">
        <f t="shared" si="289"/>
        <v>technology</v>
      </c>
      <c r="R2628" t="str">
        <f t="shared" si="290"/>
        <v>space exploration</v>
      </c>
      <c r="S2628" s="9">
        <f t="shared" si="291"/>
        <v>42158.628113425897</v>
      </c>
      <c r="T2628" s="9">
        <f t="shared" si="292"/>
        <v>42128.628113425897</v>
      </c>
      <c r="U2628" s="8">
        <f t="shared" si="293"/>
        <v>30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88"/>
        <v>646.66666666666663</v>
      </c>
      <c r="P2629">
        <f t="shared" si="287"/>
        <v>21.555555555555557</v>
      </c>
      <c r="Q2629" t="str">
        <f t="shared" si="289"/>
        <v>technology</v>
      </c>
      <c r="R2629" t="str">
        <f t="shared" si="290"/>
        <v>space exploration</v>
      </c>
      <c r="S2629" s="9">
        <f t="shared" si="291"/>
        <v>42334.871076388903</v>
      </c>
      <c r="T2629" s="9">
        <f t="shared" si="292"/>
        <v>42304.829409722202</v>
      </c>
      <c r="U2629" s="8">
        <f t="shared" si="293"/>
        <v>30.041666666700621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88"/>
        <v>110.36948748510132</v>
      </c>
      <c r="P2630">
        <f t="shared" si="287"/>
        <v>44.095238095238095</v>
      </c>
      <c r="Q2630" t="str">
        <f t="shared" si="289"/>
        <v>technology</v>
      </c>
      <c r="R2630" t="str">
        <f t="shared" si="290"/>
        <v>space exploration</v>
      </c>
      <c r="S2630" s="9">
        <f t="shared" si="291"/>
        <v>41973.9660532407</v>
      </c>
      <c r="T2630" s="9">
        <f t="shared" si="292"/>
        <v>41953.9660532407</v>
      </c>
      <c r="U2630" s="8">
        <f t="shared" si="293"/>
        <v>20</v>
      </c>
    </row>
    <row r="2631" spans="1:21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88"/>
        <v>127.74000000000001</v>
      </c>
      <c r="P2631">
        <f t="shared" si="287"/>
        <v>63.87</v>
      </c>
      <c r="Q2631" t="str">
        <f t="shared" si="289"/>
        <v>technology</v>
      </c>
      <c r="R2631" t="str">
        <f t="shared" si="290"/>
        <v>space exploration</v>
      </c>
      <c r="S2631" s="9">
        <f t="shared" si="291"/>
        <v>42138.538449074098</v>
      </c>
      <c r="T2631" s="9">
        <f t="shared" si="292"/>
        <v>42108.538449074098</v>
      </c>
      <c r="U2631" s="8">
        <f t="shared" si="293"/>
        <v>30</v>
      </c>
    </row>
    <row r="2632" spans="1:21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88"/>
        <v>157.9</v>
      </c>
      <c r="P2632">
        <f t="shared" si="287"/>
        <v>38.987654320987652</v>
      </c>
      <c r="Q2632" t="str">
        <f t="shared" si="289"/>
        <v>technology</v>
      </c>
      <c r="R2632" t="str">
        <f t="shared" si="290"/>
        <v>space exploration</v>
      </c>
      <c r="S2632" s="9">
        <f t="shared" si="291"/>
        <v>42551.416666666701</v>
      </c>
      <c r="T2632" s="9">
        <f t="shared" si="292"/>
        <v>42524.105462963002</v>
      </c>
      <c r="U2632" s="8">
        <f t="shared" si="293"/>
        <v>27.311203703698993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88"/>
        <v>114.66525000000001</v>
      </c>
      <c r="P2633">
        <f t="shared" si="287"/>
        <v>80.185489510489504</v>
      </c>
      <c r="Q2633" t="str">
        <f t="shared" si="289"/>
        <v>technology</v>
      </c>
      <c r="R2633" t="str">
        <f t="shared" si="290"/>
        <v>space exploration</v>
      </c>
      <c r="S2633" s="9">
        <f t="shared" si="291"/>
        <v>42246.169293981497</v>
      </c>
      <c r="T2633" s="9">
        <f t="shared" si="292"/>
        <v>42218.169293981497</v>
      </c>
      <c r="U2633" s="8">
        <f t="shared" si="293"/>
        <v>28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88"/>
        <v>137.00934579439252</v>
      </c>
      <c r="P2634">
        <f t="shared" si="287"/>
        <v>34.904761904761905</v>
      </c>
      <c r="Q2634" t="str">
        <f t="shared" si="289"/>
        <v>technology</v>
      </c>
      <c r="R2634" t="str">
        <f t="shared" si="290"/>
        <v>space exploration</v>
      </c>
      <c r="S2634" s="9">
        <f t="shared" si="291"/>
        <v>42519.061793981498</v>
      </c>
      <c r="T2634" s="9">
        <f t="shared" si="292"/>
        <v>42494.061793981498</v>
      </c>
      <c r="U2634" s="8">
        <f t="shared" si="293"/>
        <v>25</v>
      </c>
    </row>
    <row r="2635" spans="1:21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88"/>
        <v>354.62</v>
      </c>
      <c r="P2635">
        <f t="shared" si="287"/>
        <v>89.100502512562812</v>
      </c>
      <c r="Q2635" t="str">
        <f t="shared" si="289"/>
        <v>technology</v>
      </c>
      <c r="R2635" t="str">
        <f t="shared" si="290"/>
        <v>space exploration</v>
      </c>
      <c r="S2635" s="9">
        <f t="shared" si="291"/>
        <v>41697.958333333299</v>
      </c>
      <c r="T2635" s="9">
        <f t="shared" si="292"/>
        <v>41667.823287036997</v>
      </c>
      <c r="U2635" s="8">
        <f t="shared" si="293"/>
        <v>30.13504629630188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88"/>
        <v>106.02150537634409</v>
      </c>
      <c r="P2636">
        <f t="shared" si="287"/>
        <v>39.44</v>
      </c>
      <c r="Q2636" t="str">
        <f t="shared" si="289"/>
        <v>technology</v>
      </c>
      <c r="R2636" t="str">
        <f t="shared" si="290"/>
        <v>space exploration</v>
      </c>
      <c r="S2636" s="9">
        <f t="shared" si="291"/>
        <v>42642.656493055598</v>
      </c>
      <c r="T2636" s="9">
        <f t="shared" si="292"/>
        <v>42612.656493055598</v>
      </c>
      <c r="U2636" s="8">
        <f t="shared" si="293"/>
        <v>30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88"/>
        <v>100</v>
      </c>
      <c r="P2637">
        <f t="shared" si="287"/>
        <v>136.9047619047619</v>
      </c>
      <c r="Q2637" t="str">
        <f t="shared" si="289"/>
        <v>technology</v>
      </c>
      <c r="R2637" t="str">
        <f t="shared" si="290"/>
        <v>space exploration</v>
      </c>
      <c r="S2637" s="9">
        <f t="shared" si="291"/>
        <v>42072.909270833297</v>
      </c>
      <c r="T2637" s="9">
        <f t="shared" si="292"/>
        <v>42037.950937499998</v>
      </c>
      <c r="U2637" s="8">
        <f t="shared" si="293"/>
        <v>34.958333333299379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88"/>
        <v>187.3</v>
      </c>
      <c r="P2638">
        <f t="shared" si="287"/>
        <v>37.46</v>
      </c>
      <c r="Q2638" t="str">
        <f t="shared" si="289"/>
        <v>technology</v>
      </c>
      <c r="R2638" t="str">
        <f t="shared" si="290"/>
        <v>space exploration</v>
      </c>
      <c r="S2638" s="9">
        <f t="shared" si="291"/>
        <v>42659.041666666701</v>
      </c>
      <c r="T2638" s="9">
        <f t="shared" si="292"/>
        <v>42636.614745370403</v>
      </c>
      <c r="U2638" s="8">
        <f t="shared" si="293"/>
        <v>22.426921296297223</v>
      </c>
    </row>
    <row r="2639" spans="1:21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88"/>
        <v>166.2</v>
      </c>
      <c r="P2639">
        <f t="shared" si="287"/>
        <v>31.96153846153846</v>
      </c>
      <c r="Q2639" t="str">
        <f t="shared" si="289"/>
        <v>technology</v>
      </c>
      <c r="R2639" t="str">
        <f t="shared" si="290"/>
        <v>space exploration</v>
      </c>
      <c r="S2639" s="9">
        <f t="shared" si="291"/>
        <v>42655.549479166701</v>
      </c>
      <c r="T2639" s="9">
        <f t="shared" si="292"/>
        <v>42639.549479166701</v>
      </c>
      <c r="U2639" s="8">
        <f t="shared" si="293"/>
        <v>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88"/>
        <v>101.72910662824208</v>
      </c>
      <c r="P2640">
        <f t="shared" si="287"/>
        <v>25.214285714285715</v>
      </c>
      <c r="Q2640" t="str">
        <f t="shared" si="289"/>
        <v>technology</v>
      </c>
      <c r="R2640" t="str">
        <f t="shared" si="290"/>
        <v>space exploration</v>
      </c>
      <c r="S2640" s="9">
        <f t="shared" si="291"/>
        <v>42019.913136574098</v>
      </c>
      <c r="T2640" s="9">
        <f t="shared" si="292"/>
        <v>41989.913136574098</v>
      </c>
      <c r="U2640" s="8">
        <f t="shared" si="293"/>
        <v>30</v>
      </c>
    </row>
    <row r="2641" spans="1:21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88"/>
        <v>164</v>
      </c>
      <c r="P2641">
        <f t="shared" si="287"/>
        <v>10.040816326530612</v>
      </c>
      <c r="Q2641" t="str">
        <f t="shared" si="289"/>
        <v>technology</v>
      </c>
      <c r="R2641" t="str">
        <f t="shared" si="290"/>
        <v>space exploration</v>
      </c>
      <c r="S2641" s="9">
        <f t="shared" si="291"/>
        <v>42054.865138888897</v>
      </c>
      <c r="T2641" s="9">
        <f t="shared" si="292"/>
        <v>42024.865138888897</v>
      </c>
      <c r="U2641" s="8">
        <f t="shared" si="293"/>
        <v>30</v>
      </c>
    </row>
    <row r="2642" spans="1:21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88"/>
        <v>105.66666666666666</v>
      </c>
      <c r="P2642">
        <f t="shared" si="287"/>
        <v>45.94202898550725</v>
      </c>
      <c r="Q2642" t="str">
        <f t="shared" si="289"/>
        <v>technology</v>
      </c>
      <c r="R2642" t="str">
        <f t="shared" si="290"/>
        <v>space exploration</v>
      </c>
      <c r="S2642" s="9">
        <f t="shared" si="291"/>
        <v>42163.160578703697</v>
      </c>
      <c r="T2642" s="9">
        <f t="shared" si="292"/>
        <v>42103.160578703697</v>
      </c>
      <c r="U2642" s="8">
        <f t="shared" si="293"/>
        <v>60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88"/>
        <v>1</v>
      </c>
      <c r="P2643">
        <f t="shared" si="287"/>
        <v>15</v>
      </c>
      <c r="Q2643" t="str">
        <f t="shared" si="289"/>
        <v>technology</v>
      </c>
      <c r="R2643" t="str">
        <f t="shared" si="290"/>
        <v>space exploration</v>
      </c>
      <c r="S2643" s="9">
        <f t="shared" si="291"/>
        <v>41897.839583333298</v>
      </c>
      <c r="T2643" s="9">
        <f t="shared" si="292"/>
        <v>41880.827118055597</v>
      </c>
      <c r="U2643" s="8">
        <f t="shared" si="293"/>
        <v>17.012465277701267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88"/>
        <v>0</v>
      </c>
      <c r="P2644">
        <f t="shared" si="287"/>
        <v>0</v>
      </c>
      <c r="Q2644" t="str">
        <f t="shared" si="289"/>
        <v>technology</v>
      </c>
      <c r="R2644" t="str">
        <f t="shared" si="290"/>
        <v>space exploration</v>
      </c>
      <c r="S2644" s="9">
        <f t="shared" si="291"/>
        <v>42566.289583333302</v>
      </c>
      <c r="T2644" s="9">
        <f t="shared" si="292"/>
        <v>42536.246620370403</v>
      </c>
      <c r="U2644" s="8">
        <f t="shared" si="293"/>
        <v>30.042962962899765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88"/>
        <v>33.559730999999999</v>
      </c>
      <c r="P2645">
        <f t="shared" si="287"/>
        <v>223.58248500999335</v>
      </c>
      <c r="Q2645" t="str">
        <f t="shared" si="289"/>
        <v>technology</v>
      </c>
      <c r="R2645" t="str">
        <f t="shared" si="290"/>
        <v>space exploration</v>
      </c>
      <c r="S2645" s="9">
        <f t="shared" si="291"/>
        <v>42725.332638888904</v>
      </c>
      <c r="T2645" s="9">
        <f t="shared" si="292"/>
        <v>42689.582349536999</v>
      </c>
      <c r="U2645" s="8">
        <f t="shared" si="293"/>
        <v>35.750289351904939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88"/>
        <v>2.0529999999999999</v>
      </c>
      <c r="P2646">
        <f t="shared" si="287"/>
        <v>39.480769230769234</v>
      </c>
      <c r="Q2646" t="str">
        <f t="shared" si="289"/>
        <v>technology</v>
      </c>
      <c r="R2646" t="str">
        <f t="shared" si="290"/>
        <v>space exploration</v>
      </c>
      <c r="S2646" s="9">
        <f t="shared" si="291"/>
        <v>42804.792071759301</v>
      </c>
      <c r="T2646" s="9">
        <f t="shared" si="292"/>
        <v>42774.792071759301</v>
      </c>
      <c r="U2646" s="8">
        <f t="shared" si="293"/>
        <v>30</v>
      </c>
    </row>
    <row r="2647" spans="1:21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88"/>
        <v>10.5</v>
      </c>
      <c r="P2647">
        <f t="shared" si="287"/>
        <v>91.304347826086953</v>
      </c>
      <c r="Q2647" t="str">
        <f t="shared" si="289"/>
        <v>technology</v>
      </c>
      <c r="R2647" t="str">
        <f t="shared" si="290"/>
        <v>space exploration</v>
      </c>
      <c r="S2647" s="9">
        <f t="shared" si="291"/>
        <v>41951.8842939815</v>
      </c>
      <c r="T2647" s="9">
        <f t="shared" si="292"/>
        <v>41921.8426273148</v>
      </c>
      <c r="U2647" s="8">
        <f t="shared" si="293"/>
        <v>30.041666666700621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88"/>
        <v>8.4172840000000004</v>
      </c>
      <c r="P2648">
        <f t="shared" si="287"/>
        <v>78.666205607476627</v>
      </c>
      <c r="Q2648" t="str">
        <f t="shared" si="289"/>
        <v>technology</v>
      </c>
      <c r="R2648" t="str">
        <f t="shared" si="290"/>
        <v>space exploration</v>
      </c>
      <c r="S2648" s="9">
        <f t="shared" si="291"/>
        <v>42256.313298611101</v>
      </c>
      <c r="T2648" s="9">
        <f t="shared" si="292"/>
        <v>42226.313298611101</v>
      </c>
      <c r="U2648" s="8">
        <f t="shared" si="293"/>
        <v>30</v>
      </c>
    </row>
    <row r="2649" spans="1:21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88"/>
        <v>1.44</v>
      </c>
      <c r="P2649">
        <f t="shared" si="287"/>
        <v>12</v>
      </c>
      <c r="Q2649" t="str">
        <f t="shared" si="289"/>
        <v>technology</v>
      </c>
      <c r="R2649" t="str">
        <f t="shared" si="290"/>
        <v>space exploration</v>
      </c>
      <c r="S2649" s="9">
        <f t="shared" si="291"/>
        <v>42230.261793981503</v>
      </c>
      <c r="T2649" s="9">
        <f t="shared" si="292"/>
        <v>42200.261793981503</v>
      </c>
      <c r="U2649" s="8">
        <f t="shared" si="293"/>
        <v>30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88"/>
        <v>0.88333333333333341</v>
      </c>
      <c r="P2650">
        <f t="shared" si="287"/>
        <v>17.666666666666668</v>
      </c>
      <c r="Q2650" t="str">
        <f t="shared" si="289"/>
        <v>technology</v>
      </c>
      <c r="R2650" t="str">
        <f t="shared" si="290"/>
        <v>space exploration</v>
      </c>
      <c r="S2650" s="9">
        <f t="shared" si="291"/>
        <v>42438.714814814797</v>
      </c>
      <c r="T2650" s="9">
        <f t="shared" si="292"/>
        <v>42408.714814814797</v>
      </c>
      <c r="U2650" s="8">
        <f t="shared" si="293"/>
        <v>30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88"/>
        <v>9.920000000000001E-2</v>
      </c>
      <c r="P2651">
        <f t="shared" si="287"/>
        <v>41.333333333333336</v>
      </c>
      <c r="Q2651" t="str">
        <f t="shared" si="289"/>
        <v>technology</v>
      </c>
      <c r="R2651" t="str">
        <f t="shared" si="290"/>
        <v>space exploration</v>
      </c>
      <c r="S2651" s="9">
        <f t="shared" si="291"/>
        <v>42401.997002314798</v>
      </c>
      <c r="T2651" s="9">
        <f t="shared" si="292"/>
        <v>42341.997002314798</v>
      </c>
      <c r="U2651" s="8">
        <f t="shared" si="293"/>
        <v>60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88"/>
        <v>0.59666666666666668</v>
      </c>
      <c r="P2652">
        <f t="shared" si="287"/>
        <v>71.599999999999994</v>
      </c>
      <c r="Q2652" t="str">
        <f t="shared" si="289"/>
        <v>technology</v>
      </c>
      <c r="R2652" t="str">
        <f t="shared" si="290"/>
        <v>space exploration</v>
      </c>
      <c r="S2652" s="9">
        <f t="shared" si="291"/>
        <v>42725.624340277798</v>
      </c>
      <c r="T2652" s="9">
        <f t="shared" si="292"/>
        <v>42695.624340277798</v>
      </c>
      <c r="U2652" s="8">
        <f t="shared" si="293"/>
        <v>30</v>
      </c>
    </row>
    <row r="2653" spans="1:21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88"/>
        <v>1.8689285714285715</v>
      </c>
      <c r="P2653">
        <f t="shared" si="287"/>
        <v>307.8235294117647</v>
      </c>
      <c r="Q2653" t="str">
        <f t="shared" si="289"/>
        <v>technology</v>
      </c>
      <c r="R2653" t="str">
        <f t="shared" si="290"/>
        <v>space exploration</v>
      </c>
      <c r="S2653" s="9">
        <f t="shared" si="291"/>
        <v>42355.805659722202</v>
      </c>
      <c r="T2653" s="9">
        <f t="shared" si="292"/>
        <v>42327.805659722202</v>
      </c>
      <c r="U2653" s="8">
        <f t="shared" si="293"/>
        <v>28</v>
      </c>
    </row>
    <row r="2654" spans="1:21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88"/>
        <v>0.88500000000000001</v>
      </c>
      <c r="P2654">
        <f t="shared" si="287"/>
        <v>80.454545454545453</v>
      </c>
      <c r="Q2654" t="str">
        <f t="shared" si="289"/>
        <v>technology</v>
      </c>
      <c r="R2654" t="str">
        <f t="shared" si="290"/>
        <v>space exploration</v>
      </c>
      <c r="S2654" s="9">
        <f t="shared" si="291"/>
        <v>41983.158854166701</v>
      </c>
      <c r="T2654" s="9">
        <f t="shared" si="292"/>
        <v>41953.158854166701</v>
      </c>
      <c r="U2654" s="8">
        <f t="shared" si="293"/>
        <v>30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88"/>
        <v>11.52156862745098</v>
      </c>
      <c r="P2655">
        <f t="shared" si="287"/>
        <v>83.942857142857136</v>
      </c>
      <c r="Q2655" t="str">
        <f t="shared" si="289"/>
        <v>technology</v>
      </c>
      <c r="R2655" t="str">
        <f t="shared" si="290"/>
        <v>space exploration</v>
      </c>
      <c r="S2655" s="9">
        <f t="shared" si="291"/>
        <v>41803.166666666701</v>
      </c>
      <c r="T2655" s="9">
        <f t="shared" si="292"/>
        <v>41771.651932870402</v>
      </c>
      <c r="U2655" s="8">
        <f t="shared" si="293"/>
        <v>31.51473379629897</v>
      </c>
    </row>
    <row r="2656" spans="1:21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88"/>
        <v>5.1000000000000004E-2</v>
      </c>
      <c r="P2656">
        <f t="shared" si="287"/>
        <v>8.5</v>
      </c>
      <c r="Q2656" t="str">
        <f t="shared" si="289"/>
        <v>technology</v>
      </c>
      <c r="R2656" t="str">
        <f t="shared" si="290"/>
        <v>space exploration</v>
      </c>
      <c r="S2656" s="9">
        <f t="shared" si="291"/>
        <v>42115.559328703697</v>
      </c>
      <c r="T2656" s="9">
        <f t="shared" si="292"/>
        <v>42055.600995370398</v>
      </c>
      <c r="U2656" s="8">
        <f t="shared" si="293"/>
        <v>59.958333333299379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88"/>
        <v>21.033333333333335</v>
      </c>
      <c r="P2657">
        <f t="shared" si="287"/>
        <v>73.372093023255815</v>
      </c>
      <c r="Q2657" t="str">
        <f t="shared" si="289"/>
        <v>technology</v>
      </c>
      <c r="R2657" t="str">
        <f t="shared" si="290"/>
        <v>space exploration</v>
      </c>
      <c r="S2657" s="9">
        <f t="shared" si="291"/>
        <v>42409.833333333299</v>
      </c>
      <c r="T2657" s="9">
        <f t="shared" si="292"/>
        <v>42381.8662847222</v>
      </c>
      <c r="U2657" s="8">
        <f t="shared" si="293"/>
        <v>27.967048611099017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88"/>
        <v>11.436666666666667</v>
      </c>
      <c r="P2658">
        <f t="shared" ref="P2658:P2721" si="294">IF(L2658=0, 0,E2658/L2658)</f>
        <v>112.86184210526316</v>
      </c>
      <c r="Q2658" t="str">
        <f t="shared" si="289"/>
        <v>technology</v>
      </c>
      <c r="R2658" t="str">
        <f t="shared" si="290"/>
        <v>space exploration</v>
      </c>
      <c r="S2658" s="9">
        <f t="shared" si="291"/>
        <v>42806.791666666701</v>
      </c>
      <c r="T2658" s="9">
        <f t="shared" si="292"/>
        <v>42767.688518518502</v>
      </c>
      <c r="U2658" s="8">
        <f t="shared" si="293"/>
        <v>39.10314814819867</v>
      </c>
    </row>
    <row r="2659" spans="1:21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88"/>
        <v>18.737933333333334</v>
      </c>
      <c r="P2659">
        <f t="shared" si="294"/>
        <v>95.277627118644077</v>
      </c>
      <c r="Q2659" t="str">
        <f t="shared" si="289"/>
        <v>technology</v>
      </c>
      <c r="R2659" t="str">
        <f t="shared" si="290"/>
        <v>space exploration</v>
      </c>
      <c r="S2659" s="9">
        <f t="shared" si="291"/>
        <v>42585.0625</v>
      </c>
      <c r="T2659" s="9">
        <f t="shared" si="292"/>
        <v>42551.928854166697</v>
      </c>
      <c r="U2659" s="8">
        <f t="shared" si="293"/>
        <v>33.13364583330258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88"/>
        <v>9.285714285714286E-2</v>
      </c>
      <c r="P2660">
        <f t="shared" si="294"/>
        <v>22.75</v>
      </c>
      <c r="Q2660" t="str">
        <f t="shared" si="289"/>
        <v>technology</v>
      </c>
      <c r="R2660" t="str">
        <f t="shared" si="290"/>
        <v>space exploration</v>
      </c>
      <c r="S2660" s="9">
        <f t="shared" si="291"/>
        <v>42581.884189814802</v>
      </c>
      <c r="T2660" s="9">
        <f t="shared" si="292"/>
        <v>42551.884189814802</v>
      </c>
      <c r="U2660" s="8">
        <f t="shared" si="293"/>
        <v>30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88"/>
        <v>2.7204081632653061</v>
      </c>
      <c r="P2661">
        <f t="shared" si="294"/>
        <v>133.30000000000001</v>
      </c>
      <c r="Q2661" t="str">
        <f t="shared" si="289"/>
        <v>technology</v>
      </c>
      <c r="R2661" t="str">
        <f t="shared" si="290"/>
        <v>space exploration</v>
      </c>
      <c r="S2661" s="9">
        <f t="shared" si="291"/>
        <v>42112.069560185198</v>
      </c>
      <c r="T2661" s="9">
        <f t="shared" si="292"/>
        <v>42082.069560185198</v>
      </c>
      <c r="U2661" s="8">
        <f t="shared" si="293"/>
        <v>30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88"/>
        <v>9.5000000000000001E-2</v>
      </c>
      <c r="P2662">
        <f t="shared" si="294"/>
        <v>3.8</v>
      </c>
      <c r="Q2662" t="str">
        <f t="shared" si="289"/>
        <v>technology</v>
      </c>
      <c r="R2662" t="str">
        <f t="shared" si="290"/>
        <v>space exploration</v>
      </c>
      <c r="S2662" s="9">
        <f t="shared" si="291"/>
        <v>42332.754837963003</v>
      </c>
      <c r="T2662" s="9">
        <f t="shared" si="292"/>
        <v>42272.713171296302</v>
      </c>
      <c r="U2662" s="8">
        <f t="shared" si="293"/>
        <v>60.041666666700621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88"/>
        <v>102.89999999999999</v>
      </c>
      <c r="P2663">
        <f t="shared" si="294"/>
        <v>85.75</v>
      </c>
      <c r="Q2663" t="str">
        <f t="shared" si="289"/>
        <v>technology</v>
      </c>
      <c r="R2663" t="str">
        <f t="shared" si="290"/>
        <v>makerspaces</v>
      </c>
      <c r="S2663" s="9">
        <f t="shared" si="291"/>
        <v>41572.958449074104</v>
      </c>
      <c r="T2663" s="9">
        <f t="shared" si="292"/>
        <v>41542.958449074104</v>
      </c>
      <c r="U2663" s="8">
        <f t="shared" si="293"/>
        <v>30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88"/>
        <v>106.80000000000001</v>
      </c>
      <c r="P2664">
        <f t="shared" si="294"/>
        <v>267</v>
      </c>
      <c r="Q2664" t="str">
        <f t="shared" si="289"/>
        <v>technology</v>
      </c>
      <c r="R2664" t="str">
        <f t="shared" si="290"/>
        <v>makerspaces</v>
      </c>
      <c r="S2664" s="9">
        <f t="shared" si="291"/>
        <v>42237.746678240699</v>
      </c>
      <c r="T2664" s="9">
        <f t="shared" si="292"/>
        <v>42207.746678240699</v>
      </c>
      <c r="U2664" s="8">
        <f t="shared" si="293"/>
        <v>30</v>
      </c>
    </row>
    <row r="2665" spans="1:21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88"/>
        <v>104.59625</v>
      </c>
      <c r="P2665">
        <f t="shared" si="294"/>
        <v>373.55803571428572</v>
      </c>
      <c r="Q2665" t="str">
        <f t="shared" si="289"/>
        <v>technology</v>
      </c>
      <c r="R2665" t="str">
        <f t="shared" si="290"/>
        <v>makerspaces</v>
      </c>
      <c r="S2665" s="9">
        <f t="shared" si="291"/>
        <v>42251.625</v>
      </c>
      <c r="T2665" s="9">
        <f t="shared" si="292"/>
        <v>42222.622766203698</v>
      </c>
      <c r="U2665" s="8">
        <f t="shared" si="293"/>
        <v>29.00223379630188</v>
      </c>
    </row>
    <row r="2666" spans="1:21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88"/>
        <v>103.42857142857143</v>
      </c>
      <c r="P2666">
        <f t="shared" si="294"/>
        <v>174.03846153846155</v>
      </c>
      <c r="Q2666" t="str">
        <f t="shared" si="289"/>
        <v>technology</v>
      </c>
      <c r="R2666" t="str">
        <f t="shared" si="290"/>
        <v>makerspaces</v>
      </c>
      <c r="S2666" s="9">
        <f t="shared" si="291"/>
        <v>42347.290972222203</v>
      </c>
      <c r="T2666" s="9">
        <f t="shared" si="292"/>
        <v>42313.025428240697</v>
      </c>
      <c r="U2666" s="8">
        <f t="shared" si="293"/>
        <v>34.265543981506198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88"/>
        <v>123.14285714285715</v>
      </c>
      <c r="P2667">
        <f t="shared" si="294"/>
        <v>93.695652173913047</v>
      </c>
      <c r="Q2667" t="str">
        <f t="shared" si="289"/>
        <v>technology</v>
      </c>
      <c r="R2667" t="str">
        <f t="shared" si="290"/>
        <v>makerspaces</v>
      </c>
      <c r="S2667" s="9">
        <f t="shared" si="291"/>
        <v>42128.895532407398</v>
      </c>
      <c r="T2667" s="9">
        <f t="shared" si="292"/>
        <v>42083.895532407398</v>
      </c>
      <c r="U2667" s="8">
        <f t="shared" si="293"/>
        <v>45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88"/>
        <v>159.29509999999999</v>
      </c>
      <c r="P2668">
        <f t="shared" si="294"/>
        <v>77.327718446601949</v>
      </c>
      <c r="Q2668" t="str">
        <f t="shared" si="289"/>
        <v>technology</v>
      </c>
      <c r="R2668" t="str">
        <f t="shared" si="290"/>
        <v>makerspaces</v>
      </c>
      <c r="S2668" s="9">
        <f t="shared" si="291"/>
        <v>42272.875</v>
      </c>
      <c r="T2668" s="9">
        <f t="shared" si="292"/>
        <v>42235.764340277798</v>
      </c>
      <c r="U2668" s="8">
        <f t="shared" si="293"/>
        <v>37.110659722202399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88"/>
        <v>110.66666666666667</v>
      </c>
      <c r="P2669">
        <f t="shared" si="294"/>
        <v>92.222222222222229</v>
      </c>
      <c r="Q2669" t="str">
        <f t="shared" si="289"/>
        <v>technology</v>
      </c>
      <c r="R2669" t="str">
        <f t="shared" si="290"/>
        <v>makerspaces</v>
      </c>
      <c r="S2669" s="9">
        <f t="shared" si="291"/>
        <v>42410.926111111097</v>
      </c>
      <c r="T2669" s="9">
        <f t="shared" si="292"/>
        <v>42380.926111111097</v>
      </c>
      <c r="U2669" s="8">
        <f t="shared" si="293"/>
        <v>30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88"/>
        <v>170.70000000000002</v>
      </c>
      <c r="P2670">
        <f t="shared" si="294"/>
        <v>60.964285714285715</v>
      </c>
      <c r="Q2670" t="str">
        <f t="shared" si="289"/>
        <v>technology</v>
      </c>
      <c r="R2670" t="str">
        <f t="shared" si="290"/>
        <v>makerspaces</v>
      </c>
      <c r="S2670" s="9">
        <f t="shared" si="291"/>
        <v>42317.605555555499</v>
      </c>
      <c r="T2670" s="9">
        <f t="shared" si="292"/>
        <v>42275.588715277801</v>
      </c>
      <c r="U2670" s="8">
        <f t="shared" si="293"/>
        <v>42.016840277698066</v>
      </c>
    </row>
    <row r="2671" spans="1:21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88"/>
        <v>125.125</v>
      </c>
      <c r="P2671">
        <f t="shared" si="294"/>
        <v>91</v>
      </c>
      <c r="Q2671" t="str">
        <f t="shared" si="289"/>
        <v>technology</v>
      </c>
      <c r="R2671" t="str">
        <f t="shared" si="290"/>
        <v>makerspaces</v>
      </c>
      <c r="S2671" s="9">
        <f t="shared" si="291"/>
        <v>42379.035833333299</v>
      </c>
      <c r="T2671" s="9">
        <f t="shared" si="292"/>
        <v>42319.035833333299</v>
      </c>
      <c r="U2671" s="8">
        <f t="shared" si="293"/>
        <v>60</v>
      </c>
    </row>
    <row r="2672" spans="1:21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88"/>
        <v>6.4158609339642041</v>
      </c>
      <c r="P2672">
        <f t="shared" si="294"/>
        <v>41.583333333333336</v>
      </c>
      <c r="Q2672" t="str">
        <f t="shared" si="289"/>
        <v>technology</v>
      </c>
      <c r="R2672" t="str">
        <f t="shared" si="290"/>
        <v>makerspaces</v>
      </c>
      <c r="S2672" s="9">
        <f t="shared" si="291"/>
        <v>41849.020601851902</v>
      </c>
      <c r="T2672" s="9">
        <f t="shared" si="292"/>
        <v>41821.020601851902</v>
      </c>
      <c r="U2672" s="8">
        <f t="shared" si="293"/>
        <v>28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88"/>
        <v>11.343999999999999</v>
      </c>
      <c r="P2673">
        <f t="shared" si="294"/>
        <v>33.761904761904759</v>
      </c>
      <c r="Q2673" t="str">
        <f t="shared" si="289"/>
        <v>technology</v>
      </c>
      <c r="R2673" t="str">
        <f t="shared" si="290"/>
        <v>makerspaces</v>
      </c>
      <c r="S2673" s="9">
        <f t="shared" si="291"/>
        <v>41992.818055555603</v>
      </c>
      <c r="T2673" s="9">
        <f t="shared" si="292"/>
        <v>41962.749027777798</v>
      </c>
      <c r="U2673" s="8">
        <f t="shared" si="293"/>
        <v>30.069027777804877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88"/>
        <v>33.19</v>
      </c>
      <c r="P2674">
        <f t="shared" si="294"/>
        <v>70.61702127659575</v>
      </c>
      <c r="Q2674" t="str">
        <f t="shared" si="289"/>
        <v>technology</v>
      </c>
      <c r="R2674" t="str">
        <f t="shared" si="290"/>
        <v>makerspaces</v>
      </c>
      <c r="S2674" s="9">
        <f t="shared" si="291"/>
        <v>42366.25</v>
      </c>
      <c r="T2674" s="9">
        <f t="shared" si="292"/>
        <v>42344.884143518502</v>
      </c>
      <c r="U2674" s="8">
        <f t="shared" si="293"/>
        <v>21.365856481497758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88"/>
        <v>27.58</v>
      </c>
      <c r="P2675">
        <f t="shared" si="294"/>
        <v>167.15151515151516</v>
      </c>
      <c r="Q2675" t="str">
        <f t="shared" si="289"/>
        <v>technology</v>
      </c>
      <c r="R2675" t="str">
        <f t="shared" si="290"/>
        <v>makerspaces</v>
      </c>
      <c r="S2675" s="9">
        <f t="shared" si="291"/>
        <v>41941.947916666701</v>
      </c>
      <c r="T2675" s="9">
        <f t="shared" si="292"/>
        <v>41912.541655092602</v>
      </c>
      <c r="U2675" s="8">
        <f t="shared" si="293"/>
        <v>29.406261574098608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88"/>
        <v>62.839999999999996</v>
      </c>
      <c r="P2676">
        <f t="shared" si="294"/>
        <v>128.61988304093566</v>
      </c>
      <c r="Q2676" t="str">
        <f t="shared" si="289"/>
        <v>technology</v>
      </c>
      <c r="R2676" t="str">
        <f t="shared" si="290"/>
        <v>makerspaces</v>
      </c>
      <c r="S2676" s="9">
        <f t="shared" si="291"/>
        <v>42556.207638888904</v>
      </c>
      <c r="T2676" s="9">
        <f t="shared" si="292"/>
        <v>42529.632754629602</v>
      </c>
      <c r="U2676" s="8">
        <f t="shared" si="293"/>
        <v>26.574884259302053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88"/>
        <v>7.5880000000000001</v>
      </c>
      <c r="P2677">
        <f t="shared" si="294"/>
        <v>65.41379310344827</v>
      </c>
      <c r="Q2677" t="str">
        <f t="shared" si="289"/>
        <v>technology</v>
      </c>
      <c r="R2677" t="str">
        <f t="shared" si="290"/>
        <v>makerspaces</v>
      </c>
      <c r="S2677" s="9">
        <f t="shared" si="291"/>
        <v>41953.899178240703</v>
      </c>
      <c r="T2677" s="9">
        <f t="shared" si="292"/>
        <v>41923.857511574097</v>
      </c>
      <c r="U2677" s="8">
        <f t="shared" si="293"/>
        <v>30.041666666606034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88"/>
        <v>50.38095238095238</v>
      </c>
      <c r="P2678">
        <f t="shared" si="294"/>
        <v>117.55555555555556</v>
      </c>
      <c r="Q2678" t="str">
        <f t="shared" si="289"/>
        <v>technology</v>
      </c>
      <c r="R2678" t="str">
        <f t="shared" si="290"/>
        <v>makerspaces</v>
      </c>
      <c r="S2678" s="9">
        <f t="shared" si="291"/>
        <v>42512.624699073996</v>
      </c>
      <c r="T2678" s="9">
        <f t="shared" si="292"/>
        <v>42482.624699073996</v>
      </c>
      <c r="U2678" s="8">
        <f t="shared" si="293"/>
        <v>30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88"/>
        <v>17.512820512820511</v>
      </c>
      <c r="P2679">
        <f t="shared" si="294"/>
        <v>126.48148148148148</v>
      </c>
      <c r="Q2679" t="str">
        <f t="shared" si="289"/>
        <v>technology</v>
      </c>
      <c r="R2679" t="str">
        <f t="shared" si="290"/>
        <v>makerspaces</v>
      </c>
      <c r="S2679" s="9">
        <f t="shared" si="291"/>
        <v>41823.029432870397</v>
      </c>
      <c r="T2679" s="9">
        <f t="shared" si="292"/>
        <v>41793.029432870397</v>
      </c>
      <c r="U2679" s="8">
        <f t="shared" si="293"/>
        <v>30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88"/>
        <v>1.375E-2</v>
      </c>
      <c r="P2680">
        <f t="shared" si="294"/>
        <v>550</v>
      </c>
      <c r="Q2680" t="str">
        <f t="shared" si="289"/>
        <v>technology</v>
      </c>
      <c r="R2680" t="str">
        <f t="shared" si="290"/>
        <v>makerspaces</v>
      </c>
      <c r="S2680" s="9">
        <f t="shared" si="291"/>
        <v>42271.798206018502</v>
      </c>
      <c r="T2680" s="9">
        <f t="shared" si="292"/>
        <v>42241.798206018502</v>
      </c>
      <c r="U2680" s="8">
        <f t="shared" si="293"/>
        <v>30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88"/>
        <v>0.33</v>
      </c>
      <c r="P2681">
        <f t="shared" si="294"/>
        <v>44</v>
      </c>
      <c r="Q2681" t="str">
        <f t="shared" si="289"/>
        <v>technology</v>
      </c>
      <c r="R2681" t="str">
        <f t="shared" si="290"/>
        <v>makerspaces</v>
      </c>
      <c r="S2681" s="9">
        <f t="shared" si="291"/>
        <v>42063.001087962999</v>
      </c>
      <c r="T2681" s="9">
        <f t="shared" si="292"/>
        <v>42033.001087962999</v>
      </c>
      <c r="U2681" s="8">
        <f t="shared" si="293"/>
        <v>30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88"/>
        <v>0.86250000000000004</v>
      </c>
      <c r="P2682">
        <f t="shared" si="294"/>
        <v>69</v>
      </c>
      <c r="Q2682" t="str">
        <f t="shared" si="289"/>
        <v>technology</v>
      </c>
      <c r="R2682" t="str">
        <f t="shared" si="290"/>
        <v>makerspaces</v>
      </c>
      <c r="S2682" s="9">
        <f t="shared" si="291"/>
        <v>42466.170034722199</v>
      </c>
      <c r="T2682" s="9">
        <f t="shared" si="292"/>
        <v>42436.2117013889</v>
      </c>
      <c r="U2682" s="8">
        <f t="shared" si="293"/>
        <v>29.958333333299379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88"/>
        <v>0.6875</v>
      </c>
      <c r="P2683">
        <f t="shared" si="294"/>
        <v>27.5</v>
      </c>
      <c r="Q2683" t="str">
        <f t="shared" si="289"/>
        <v>food</v>
      </c>
      <c r="R2683" t="str">
        <f t="shared" si="290"/>
        <v>food trucks</v>
      </c>
      <c r="S2683" s="9">
        <f t="shared" si="291"/>
        <v>41830.895254629599</v>
      </c>
      <c r="T2683" s="9">
        <f t="shared" si="292"/>
        <v>41805.895254629599</v>
      </c>
      <c r="U2683" s="8">
        <f t="shared" si="293"/>
        <v>25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88"/>
        <v>28.299999999999997</v>
      </c>
      <c r="P2684">
        <f t="shared" si="294"/>
        <v>84.9</v>
      </c>
      <c r="Q2684" t="str">
        <f t="shared" si="289"/>
        <v>food</v>
      </c>
      <c r="R2684" t="str">
        <f t="shared" si="290"/>
        <v>food trucks</v>
      </c>
      <c r="S2684" s="9">
        <f t="shared" si="291"/>
        <v>41965.249305555597</v>
      </c>
      <c r="T2684" s="9">
        <f t="shared" si="292"/>
        <v>41932.871990740699</v>
      </c>
      <c r="U2684" s="8">
        <f t="shared" si="293"/>
        <v>32.377314814897545</v>
      </c>
    </row>
    <row r="2685" spans="1:21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88"/>
        <v>0.24</v>
      </c>
      <c r="P2685">
        <f t="shared" si="294"/>
        <v>12</v>
      </c>
      <c r="Q2685" t="str">
        <f t="shared" si="289"/>
        <v>food</v>
      </c>
      <c r="R2685" t="str">
        <f t="shared" si="290"/>
        <v>food trucks</v>
      </c>
      <c r="S2685" s="9">
        <f t="shared" si="291"/>
        <v>42064.755092592597</v>
      </c>
      <c r="T2685" s="9">
        <f t="shared" si="292"/>
        <v>42034.755092592597</v>
      </c>
      <c r="U2685" s="8">
        <f t="shared" si="293"/>
        <v>30</v>
      </c>
    </row>
    <row r="2686" spans="1:21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88"/>
        <v>1.1428571428571428</v>
      </c>
      <c r="P2686">
        <f t="shared" si="294"/>
        <v>200</v>
      </c>
      <c r="Q2686" t="str">
        <f t="shared" si="289"/>
        <v>food</v>
      </c>
      <c r="R2686" t="str">
        <f t="shared" si="290"/>
        <v>food trucks</v>
      </c>
      <c r="S2686" s="9">
        <f t="shared" si="291"/>
        <v>41860.914641203701</v>
      </c>
      <c r="T2686" s="9">
        <f t="shared" si="292"/>
        <v>41820.914641203701</v>
      </c>
      <c r="U2686" s="8">
        <f t="shared" si="293"/>
        <v>40</v>
      </c>
    </row>
    <row r="2687" spans="1:21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88"/>
        <v>0.02</v>
      </c>
      <c r="P2687">
        <f t="shared" si="294"/>
        <v>10</v>
      </c>
      <c r="Q2687" t="str">
        <f t="shared" si="289"/>
        <v>food</v>
      </c>
      <c r="R2687" t="str">
        <f t="shared" si="290"/>
        <v>food trucks</v>
      </c>
      <c r="S2687" s="9">
        <f t="shared" si="291"/>
        <v>42121.654282407399</v>
      </c>
      <c r="T2687" s="9">
        <f t="shared" si="292"/>
        <v>42061.695949074099</v>
      </c>
      <c r="U2687" s="8">
        <f t="shared" si="293"/>
        <v>59.958333333299379</v>
      </c>
    </row>
    <row r="2688" spans="1:21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88"/>
        <v>0</v>
      </c>
      <c r="P2688">
        <f t="shared" si="294"/>
        <v>0</v>
      </c>
      <c r="Q2688" t="str">
        <f t="shared" si="289"/>
        <v>food</v>
      </c>
      <c r="R2688" t="str">
        <f t="shared" si="290"/>
        <v>food trucks</v>
      </c>
      <c r="S2688" s="9">
        <f t="shared" si="291"/>
        <v>41912.974803240701</v>
      </c>
      <c r="T2688" s="9">
        <f t="shared" si="292"/>
        <v>41892.974803240701</v>
      </c>
      <c r="U2688" s="8">
        <f t="shared" si="293"/>
        <v>20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88"/>
        <v>0</v>
      </c>
      <c r="P2689">
        <f t="shared" si="294"/>
        <v>0</v>
      </c>
      <c r="Q2689" t="str">
        <f t="shared" si="289"/>
        <v>food</v>
      </c>
      <c r="R2689" t="str">
        <f t="shared" si="290"/>
        <v>food trucks</v>
      </c>
      <c r="S2689" s="9">
        <f t="shared" si="291"/>
        <v>42184.640254629601</v>
      </c>
      <c r="T2689" s="9">
        <f t="shared" si="292"/>
        <v>42154.640254629601</v>
      </c>
      <c r="U2689" s="8">
        <f t="shared" si="293"/>
        <v>30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88"/>
        <v>0.14799999999999999</v>
      </c>
      <c r="P2690">
        <f t="shared" si="294"/>
        <v>5.2857142857142856</v>
      </c>
      <c r="Q2690" t="str">
        <f t="shared" si="289"/>
        <v>food</v>
      </c>
      <c r="R2690" t="str">
        <f t="shared" si="290"/>
        <v>food trucks</v>
      </c>
      <c r="S2690" s="9">
        <f t="shared" si="291"/>
        <v>42059.125</v>
      </c>
      <c r="T2690" s="9">
        <f t="shared" si="292"/>
        <v>42028.118865740696</v>
      </c>
      <c r="U2690" s="8">
        <f t="shared" si="293"/>
        <v>31.006134259303508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95">E2691/D2691*100</f>
        <v>2.8571428571428571E-3</v>
      </c>
      <c r="P2691">
        <f t="shared" si="294"/>
        <v>1</v>
      </c>
      <c r="Q2691" t="str">
        <f t="shared" ref="Q2691:Q2754" si="296">LEFT(N2691,_xlfn.NUMBERVALUE(FIND("/",N2691)-1))</f>
        <v>food</v>
      </c>
      <c r="R2691" t="str">
        <f t="shared" ref="R2691:R2754" si="297">RIGHT(N2691,LEN(N2691)-LEN(Q2691)-1)</f>
        <v>food trucks</v>
      </c>
      <c r="S2691" s="9">
        <f t="shared" ref="S2691:S2754" si="298">_xlfn.NUMBERVALUE((((I2691/60)/60)/24)+DATE(1970,1,1))</f>
        <v>42581.961689814802</v>
      </c>
      <c r="T2691" s="9">
        <f t="shared" ref="T2691:T2754" si="299">_xlfn.NUMBERVALUE((((J2691/60)/60)/24)+DATE(1970,1,1))</f>
        <v>42551.961689814802</v>
      </c>
      <c r="U2691" s="8">
        <f t="shared" ref="U2691:U2754" si="300">S2691-T2691</f>
        <v>30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95"/>
        <v>10.7325</v>
      </c>
      <c r="P2692">
        <f t="shared" si="294"/>
        <v>72.762711864406782</v>
      </c>
      <c r="Q2692" t="str">
        <f t="shared" si="296"/>
        <v>food</v>
      </c>
      <c r="R2692" t="str">
        <f t="shared" si="297"/>
        <v>food trucks</v>
      </c>
      <c r="S2692" s="9">
        <f t="shared" si="298"/>
        <v>42158.105046296303</v>
      </c>
      <c r="T2692" s="9">
        <f t="shared" si="299"/>
        <v>42113.105046296303</v>
      </c>
      <c r="U2692" s="8">
        <f t="shared" si="300"/>
        <v>45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95"/>
        <v>5.3846153846153842E-2</v>
      </c>
      <c r="P2693">
        <f t="shared" si="294"/>
        <v>17.5</v>
      </c>
      <c r="Q2693" t="str">
        <f t="shared" si="296"/>
        <v>food</v>
      </c>
      <c r="R2693" t="str">
        <f t="shared" si="297"/>
        <v>food trucks</v>
      </c>
      <c r="S2693" s="9">
        <f t="shared" si="298"/>
        <v>42134.724039351902</v>
      </c>
      <c r="T2693" s="9">
        <f t="shared" si="299"/>
        <v>42089.724039351902</v>
      </c>
      <c r="U2693" s="8">
        <f t="shared" si="300"/>
        <v>45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95"/>
        <v>0.7142857142857143</v>
      </c>
      <c r="P2694">
        <f t="shared" si="294"/>
        <v>25</v>
      </c>
      <c r="Q2694" t="str">
        <f t="shared" si="296"/>
        <v>food</v>
      </c>
      <c r="R2694" t="str">
        <f t="shared" si="297"/>
        <v>food trucks</v>
      </c>
      <c r="S2694" s="9">
        <f t="shared" si="298"/>
        <v>42088.292361111096</v>
      </c>
      <c r="T2694" s="9">
        <f t="shared" si="299"/>
        <v>42058.334027777797</v>
      </c>
      <c r="U2694" s="8">
        <f t="shared" si="300"/>
        <v>29.958333333299379</v>
      </c>
    </row>
    <row r="2695" spans="1:21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95"/>
        <v>0.8</v>
      </c>
      <c r="P2695">
        <f t="shared" si="294"/>
        <v>13.333333333333334</v>
      </c>
      <c r="Q2695" t="str">
        <f t="shared" si="296"/>
        <v>food</v>
      </c>
      <c r="R2695" t="str">
        <f t="shared" si="297"/>
        <v>food trucks</v>
      </c>
      <c r="S2695" s="9">
        <f t="shared" si="298"/>
        <v>41864.138495370396</v>
      </c>
      <c r="T2695" s="9">
        <f t="shared" si="299"/>
        <v>41834.138495370396</v>
      </c>
      <c r="U2695" s="8">
        <f t="shared" si="300"/>
        <v>30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95"/>
        <v>3.3333333333333335E-3</v>
      </c>
      <c r="P2696">
        <f t="shared" si="294"/>
        <v>1</v>
      </c>
      <c r="Q2696" t="str">
        <f t="shared" si="296"/>
        <v>food</v>
      </c>
      <c r="R2696" t="str">
        <f t="shared" si="297"/>
        <v>food trucks</v>
      </c>
      <c r="S2696" s="9">
        <f t="shared" si="298"/>
        <v>41908.140497685199</v>
      </c>
      <c r="T2696" s="9">
        <f t="shared" si="299"/>
        <v>41878.140497685199</v>
      </c>
      <c r="U2696" s="8">
        <f t="shared" si="300"/>
        <v>30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95"/>
        <v>0.47333333333333333</v>
      </c>
      <c r="P2697">
        <f t="shared" si="294"/>
        <v>23.666666666666668</v>
      </c>
      <c r="Q2697" t="str">
        <f t="shared" si="296"/>
        <v>food</v>
      </c>
      <c r="R2697" t="str">
        <f t="shared" si="297"/>
        <v>food trucks</v>
      </c>
      <c r="S2697" s="9">
        <f t="shared" si="298"/>
        <v>42108.140254629601</v>
      </c>
      <c r="T2697" s="9">
        <f t="shared" si="299"/>
        <v>42048.181921296302</v>
      </c>
      <c r="U2697" s="8">
        <f t="shared" si="300"/>
        <v>59.958333333299379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95"/>
        <v>5.65</v>
      </c>
      <c r="P2698">
        <f t="shared" si="294"/>
        <v>89.21052631578948</v>
      </c>
      <c r="Q2698" t="str">
        <f t="shared" si="296"/>
        <v>food</v>
      </c>
      <c r="R2698" t="str">
        <f t="shared" si="297"/>
        <v>food trucks</v>
      </c>
      <c r="S2698" s="9">
        <f t="shared" si="298"/>
        <v>41998.844444444403</v>
      </c>
      <c r="T2698" s="9">
        <f t="shared" si="299"/>
        <v>41964.844444444403</v>
      </c>
      <c r="U2698" s="8">
        <f t="shared" si="300"/>
        <v>34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95"/>
        <v>26.35217391304348</v>
      </c>
      <c r="P2699">
        <f t="shared" si="294"/>
        <v>116.55769230769231</v>
      </c>
      <c r="Q2699" t="str">
        <f t="shared" si="296"/>
        <v>food</v>
      </c>
      <c r="R2699" t="str">
        <f t="shared" si="297"/>
        <v>food trucks</v>
      </c>
      <c r="S2699" s="9">
        <f t="shared" si="298"/>
        <v>42218.916666666701</v>
      </c>
      <c r="T2699" s="9">
        <f t="shared" si="299"/>
        <v>42187.940081018503</v>
      </c>
      <c r="U2699" s="8">
        <f t="shared" si="300"/>
        <v>30.976585648197215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95"/>
        <v>0.325125</v>
      </c>
      <c r="P2700">
        <f t="shared" si="294"/>
        <v>13.005000000000001</v>
      </c>
      <c r="Q2700" t="str">
        <f t="shared" si="296"/>
        <v>food</v>
      </c>
      <c r="R2700" t="str">
        <f t="shared" si="297"/>
        <v>food trucks</v>
      </c>
      <c r="S2700" s="9">
        <f t="shared" si="298"/>
        <v>41817.898240740702</v>
      </c>
      <c r="T2700" s="9">
        <f t="shared" si="299"/>
        <v>41787.898240740702</v>
      </c>
      <c r="U2700" s="8">
        <f t="shared" si="300"/>
        <v>30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95"/>
        <v>0</v>
      </c>
      <c r="P2701">
        <f t="shared" si="294"/>
        <v>0</v>
      </c>
      <c r="Q2701" t="str">
        <f t="shared" si="296"/>
        <v>food</v>
      </c>
      <c r="R2701" t="str">
        <f t="shared" si="297"/>
        <v>food trucks</v>
      </c>
      <c r="S2701" s="9">
        <f t="shared" si="298"/>
        <v>41859.896562499998</v>
      </c>
      <c r="T2701" s="9">
        <f t="shared" si="299"/>
        <v>41829.896562499998</v>
      </c>
      <c r="U2701" s="8">
        <f t="shared" si="300"/>
        <v>30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95"/>
        <v>0.7000700070007001</v>
      </c>
      <c r="P2702">
        <f t="shared" si="294"/>
        <v>17.5</v>
      </c>
      <c r="Q2702" t="str">
        <f t="shared" si="296"/>
        <v>food</v>
      </c>
      <c r="R2702" t="str">
        <f t="shared" si="297"/>
        <v>food trucks</v>
      </c>
      <c r="S2702" s="9">
        <f t="shared" si="298"/>
        <v>41900.874675925901</v>
      </c>
      <c r="T2702" s="9">
        <f t="shared" si="299"/>
        <v>41870.874675925901</v>
      </c>
      <c r="U2702" s="8">
        <f t="shared" si="300"/>
        <v>30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95"/>
        <v>46.176470588235297</v>
      </c>
      <c r="P2703">
        <f t="shared" si="294"/>
        <v>34.130434782608695</v>
      </c>
      <c r="Q2703" t="str">
        <f t="shared" si="296"/>
        <v>theater</v>
      </c>
      <c r="R2703" t="str">
        <f t="shared" si="297"/>
        <v>spaces</v>
      </c>
      <c r="S2703" s="9">
        <f t="shared" si="298"/>
        <v>42832.733032407399</v>
      </c>
      <c r="T2703" s="9">
        <f t="shared" si="299"/>
        <v>42801.7746990741</v>
      </c>
      <c r="U2703" s="8">
        <f t="shared" si="300"/>
        <v>30.958333333299379</v>
      </c>
    </row>
    <row r="2704" spans="1:21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95"/>
        <v>34.410000000000004</v>
      </c>
      <c r="P2704">
        <f t="shared" si="294"/>
        <v>132.34615384615384</v>
      </c>
      <c r="Q2704" t="str">
        <f t="shared" si="296"/>
        <v>theater</v>
      </c>
      <c r="R2704" t="str">
        <f t="shared" si="297"/>
        <v>spaces</v>
      </c>
      <c r="S2704" s="9">
        <f t="shared" si="298"/>
        <v>42830.760150463</v>
      </c>
      <c r="T2704" s="9">
        <f t="shared" si="299"/>
        <v>42800.801817129599</v>
      </c>
      <c r="U2704" s="8">
        <f t="shared" si="300"/>
        <v>29.958333333401242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95"/>
        <v>103.75000000000001</v>
      </c>
      <c r="P2705">
        <f t="shared" si="294"/>
        <v>922.22222222222217</v>
      </c>
      <c r="Q2705" t="str">
        <f t="shared" si="296"/>
        <v>theater</v>
      </c>
      <c r="R2705" t="str">
        <f t="shared" si="297"/>
        <v>spaces</v>
      </c>
      <c r="S2705" s="9">
        <f t="shared" si="298"/>
        <v>42816.648495370398</v>
      </c>
      <c r="T2705" s="9">
        <f t="shared" si="299"/>
        <v>42756.690162036997</v>
      </c>
      <c r="U2705" s="8">
        <f t="shared" si="300"/>
        <v>59.958333333401242</v>
      </c>
    </row>
    <row r="2706" spans="1:21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95"/>
        <v>6.0263157894736841</v>
      </c>
      <c r="P2706">
        <f t="shared" si="294"/>
        <v>163.57142857142858</v>
      </c>
      <c r="Q2706" t="str">
        <f t="shared" si="296"/>
        <v>theater</v>
      </c>
      <c r="R2706" t="str">
        <f t="shared" si="297"/>
        <v>spaces</v>
      </c>
      <c r="S2706" s="9">
        <f t="shared" si="298"/>
        <v>42830.8207638889</v>
      </c>
      <c r="T2706" s="9">
        <f t="shared" si="299"/>
        <v>42787.8624305556</v>
      </c>
      <c r="U2706" s="8">
        <f t="shared" si="300"/>
        <v>42.958333333299379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95"/>
        <v>10.539393939393939</v>
      </c>
      <c r="P2707">
        <f t="shared" si="294"/>
        <v>217.375</v>
      </c>
      <c r="Q2707" t="str">
        <f t="shared" si="296"/>
        <v>theater</v>
      </c>
      <c r="R2707" t="str">
        <f t="shared" si="297"/>
        <v>spaces</v>
      </c>
      <c r="S2707" s="9">
        <f t="shared" si="298"/>
        <v>42818.874513888899</v>
      </c>
      <c r="T2707" s="9">
        <f t="shared" si="299"/>
        <v>42773.9161805556</v>
      </c>
      <c r="U2707" s="8">
        <f t="shared" si="300"/>
        <v>44.958333333299379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95"/>
        <v>112.29714285714284</v>
      </c>
      <c r="P2708">
        <f t="shared" si="294"/>
        <v>149.44486692015209</v>
      </c>
      <c r="Q2708" t="str">
        <f t="shared" si="296"/>
        <v>theater</v>
      </c>
      <c r="R2708" t="str">
        <f t="shared" si="297"/>
        <v>spaces</v>
      </c>
      <c r="S2708" s="9">
        <f t="shared" si="298"/>
        <v>41928.290972222203</v>
      </c>
      <c r="T2708" s="9">
        <f t="shared" si="299"/>
        <v>41899.2949421296</v>
      </c>
      <c r="U2708" s="8">
        <f t="shared" si="300"/>
        <v>28.996030092603178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95"/>
        <v>350.84462500000001</v>
      </c>
      <c r="P2709">
        <f t="shared" si="294"/>
        <v>71.237487309644663</v>
      </c>
      <c r="Q2709" t="str">
        <f t="shared" si="296"/>
        <v>theater</v>
      </c>
      <c r="R2709" t="str">
        <f t="shared" si="297"/>
        <v>spaces</v>
      </c>
      <c r="S2709" s="9">
        <f t="shared" si="298"/>
        <v>41421.290972222203</v>
      </c>
      <c r="T2709" s="9">
        <f t="shared" si="299"/>
        <v>41391.782905092601</v>
      </c>
      <c r="U2709" s="8">
        <f t="shared" si="300"/>
        <v>29.508067129601841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95"/>
        <v>233.21535</v>
      </c>
      <c r="P2710">
        <f t="shared" si="294"/>
        <v>44.464318398474738</v>
      </c>
      <c r="Q2710" t="str">
        <f t="shared" si="296"/>
        <v>theater</v>
      </c>
      <c r="R2710" t="str">
        <f t="shared" si="297"/>
        <v>spaces</v>
      </c>
      <c r="S2710" s="9">
        <f t="shared" si="298"/>
        <v>42572.698217592602</v>
      </c>
      <c r="T2710" s="9">
        <f t="shared" si="299"/>
        <v>42512.698217592602</v>
      </c>
      <c r="U2710" s="8">
        <f t="shared" si="300"/>
        <v>60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95"/>
        <v>101.60599999999999</v>
      </c>
      <c r="P2711">
        <f t="shared" si="294"/>
        <v>164.94480519480518</v>
      </c>
      <c r="Q2711" t="str">
        <f t="shared" si="296"/>
        <v>theater</v>
      </c>
      <c r="R2711" t="str">
        <f t="shared" si="297"/>
        <v>spaces</v>
      </c>
      <c r="S2711" s="9">
        <f t="shared" si="298"/>
        <v>42647.165972222203</v>
      </c>
      <c r="T2711" s="9">
        <f t="shared" si="299"/>
        <v>42612.149780092601</v>
      </c>
      <c r="U2711" s="8">
        <f t="shared" si="300"/>
        <v>35.016192129602132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95"/>
        <v>153.90035000000003</v>
      </c>
      <c r="P2712">
        <f t="shared" si="294"/>
        <v>84.871516544117654</v>
      </c>
      <c r="Q2712" t="str">
        <f t="shared" si="296"/>
        <v>theater</v>
      </c>
      <c r="R2712" t="str">
        <f t="shared" si="297"/>
        <v>spaces</v>
      </c>
      <c r="S2712" s="9">
        <f t="shared" si="298"/>
        <v>41860.083333333299</v>
      </c>
      <c r="T2712" s="9">
        <f t="shared" si="299"/>
        <v>41828.229490740698</v>
      </c>
      <c r="U2712" s="8">
        <f t="shared" si="300"/>
        <v>31.853842592601723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95"/>
        <v>100.7161125319693</v>
      </c>
      <c r="P2713">
        <f t="shared" si="294"/>
        <v>53.945205479452056</v>
      </c>
      <c r="Q2713" t="str">
        <f t="shared" si="296"/>
        <v>theater</v>
      </c>
      <c r="R2713" t="str">
        <f t="shared" si="297"/>
        <v>spaces</v>
      </c>
      <c r="S2713" s="9">
        <f t="shared" si="298"/>
        <v>41810.917361111096</v>
      </c>
      <c r="T2713" s="9">
        <f t="shared" si="299"/>
        <v>41780.745254629597</v>
      </c>
      <c r="U2713" s="8">
        <f t="shared" si="300"/>
        <v>30.172106481499213</v>
      </c>
    </row>
    <row r="2714" spans="1:21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95"/>
        <v>131.38181818181818</v>
      </c>
      <c r="P2714">
        <f t="shared" si="294"/>
        <v>50.531468531468533</v>
      </c>
      <c r="Q2714" t="str">
        <f t="shared" si="296"/>
        <v>theater</v>
      </c>
      <c r="R2714" t="str">
        <f t="shared" si="297"/>
        <v>spaces</v>
      </c>
      <c r="S2714" s="9">
        <f t="shared" si="298"/>
        <v>41468.75</v>
      </c>
      <c r="T2714" s="9">
        <f t="shared" si="299"/>
        <v>41432.062037037002</v>
      </c>
      <c r="U2714" s="8">
        <f t="shared" si="300"/>
        <v>36.687962962998427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95"/>
        <v>102.24133333333334</v>
      </c>
      <c r="P2715">
        <f t="shared" si="294"/>
        <v>108.00140845070422</v>
      </c>
      <c r="Q2715" t="str">
        <f t="shared" si="296"/>
        <v>theater</v>
      </c>
      <c r="R2715" t="str">
        <f t="shared" si="297"/>
        <v>spaces</v>
      </c>
      <c r="S2715" s="9">
        <f t="shared" si="298"/>
        <v>42362.653749999998</v>
      </c>
      <c r="T2715" s="9">
        <f t="shared" si="299"/>
        <v>42322.653749999998</v>
      </c>
      <c r="U2715" s="8">
        <f t="shared" si="300"/>
        <v>40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95"/>
        <v>116.35599999999999</v>
      </c>
      <c r="P2716">
        <f t="shared" si="294"/>
        <v>95.373770491803285</v>
      </c>
      <c r="Q2716" t="str">
        <f t="shared" si="296"/>
        <v>theater</v>
      </c>
      <c r="R2716" t="str">
        <f t="shared" si="297"/>
        <v>spaces</v>
      </c>
      <c r="S2716" s="9">
        <f t="shared" si="298"/>
        <v>42657.958333333299</v>
      </c>
      <c r="T2716" s="9">
        <f t="shared" si="299"/>
        <v>42629.655046296299</v>
      </c>
      <c r="U2716" s="8">
        <f t="shared" si="300"/>
        <v>28.3032870370007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95"/>
        <v>264.62241666666665</v>
      </c>
      <c r="P2717">
        <f t="shared" si="294"/>
        <v>57.631016333938291</v>
      </c>
      <c r="Q2717" t="str">
        <f t="shared" si="296"/>
        <v>theater</v>
      </c>
      <c r="R2717" t="str">
        <f t="shared" si="297"/>
        <v>spaces</v>
      </c>
      <c r="S2717" s="9">
        <f t="shared" si="298"/>
        <v>42421.398472222201</v>
      </c>
      <c r="T2717" s="9">
        <f t="shared" si="299"/>
        <v>42387.398472222201</v>
      </c>
      <c r="U2717" s="8">
        <f t="shared" si="300"/>
        <v>34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95"/>
        <v>119.98010000000001</v>
      </c>
      <c r="P2718">
        <f t="shared" si="294"/>
        <v>64.160481283422456</v>
      </c>
      <c r="Q2718" t="str">
        <f t="shared" si="296"/>
        <v>theater</v>
      </c>
      <c r="R2718" t="str">
        <f t="shared" si="297"/>
        <v>spaces</v>
      </c>
      <c r="S2718" s="9">
        <f t="shared" si="298"/>
        <v>42285.333252314798</v>
      </c>
      <c r="T2718" s="9">
        <f t="shared" si="299"/>
        <v>42255.333252314798</v>
      </c>
      <c r="U2718" s="8">
        <f t="shared" si="300"/>
        <v>30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95"/>
        <v>120.10400000000001</v>
      </c>
      <c r="P2719">
        <f t="shared" si="294"/>
        <v>92.387692307692305</v>
      </c>
      <c r="Q2719" t="str">
        <f t="shared" si="296"/>
        <v>theater</v>
      </c>
      <c r="R2719" t="str">
        <f t="shared" si="297"/>
        <v>spaces</v>
      </c>
      <c r="S2719" s="9">
        <f t="shared" si="298"/>
        <v>41979.956585648099</v>
      </c>
      <c r="T2719" s="9">
        <f t="shared" si="299"/>
        <v>41934.9149189815</v>
      </c>
      <c r="U2719" s="8">
        <f t="shared" si="300"/>
        <v>45.041666666598758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95"/>
        <v>103.58333333333334</v>
      </c>
      <c r="P2720">
        <f t="shared" si="294"/>
        <v>125.97972972972973</v>
      </c>
      <c r="Q2720" t="str">
        <f t="shared" si="296"/>
        <v>theater</v>
      </c>
      <c r="R2720" t="str">
        <f t="shared" si="297"/>
        <v>spaces</v>
      </c>
      <c r="S2720" s="9">
        <f t="shared" si="298"/>
        <v>42493.958333333299</v>
      </c>
      <c r="T2720" s="9">
        <f t="shared" si="299"/>
        <v>42465.596585648098</v>
      </c>
      <c r="U2720" s="8">
        <f t="shared" si="300"/>
        <v>28.361747685201408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95"/>
        <v>108.83333333333334</v>
      </c>
      <c r="P2721">
        <f t="shared" si="294"/>
        <v>94.637681159420296</v>
      </c>
      <c r="Q2721" t="str">
        <f t="shared" si="296"/>
        <v>theater</v>
      </c>
      <c r="R2721" t="str">
        <f t="shared" si="297"/>
        <v>spaces</v>
      </c>
      <c r="S2721" s="9">
        <f t="shared" si="298"/>
        <v>42477.989513888897</v>
      </c>
      <c r="T2721" s="9">
        <f t="shared" si="299"/>
        <v>42418.031180555598</v>
      </c>
      <c r="U2721" s="8">
        <f t="shared" si="300"/>
        <v>59.958333333299379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95"/>
        <v>118.12400000000001</v>
      </c>
      <c r="P2722">
        <f t="shared" ref="P2722:P2785" si="301">IF(L2722=0, 0,E2722/L2722)</f>
        <v>170.69942196531792</v>
      </c>
      <c r="Q2722" t="str">
        <f t="shared" si="296"/>
        <v>theater</v>
      </c>
      <c r="R2722" t="str">
        <f t="shared" si="297"/>
        <v>spaces</v>
      </c>
      <c r="S2722" s="9">
        <f t="shared" si="298"/>
        <v>42685.507557870398</v>
      </c>
      <c r="T2722" s="9">
        <f t="shared" si="299"/>
        <v>42655.465891203698</v>
      </c>
      <c r="U2722" s="8">
        <f t="shared" si="300"/>
        <v>30.041666666700621</v>
      </c>
    </row>
    <row r="2723" spans="1:21" ht="4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95"/>
        <v>1462</v>
      </c>
      <c r="P2723">
        <f t="shared" si="301"/>
        <v>40.762081784386616</v>
      </c>
      <c r="Q2723" t="str">
        <f t="shared" si="296"/>
        <v>technology</v>
      </c>
      <c r="R2723" t="str">
        <f t="shared" si="297"/>
        <v>hardware</v>
      </c>
      <c r="S2723" s="9">
        <f t="shared" si="298"/>
        <v>41523.791666666701</v>
      </c>
      <c r="T2723" s="9">
        <f t="shared" si="299"/>
        <v>41493.543958333299</v>
      </c>
      <c r="U2723" s="8">
        <f t="shared" si="300"/>
        <v>30.247708333401533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95"/>
        <v>252.54</v>
      </c>
      <c r="P2724">
        <f t="shared" si="301"/>
        <v>68.254054054054052</v>
      </c>
      <c r="Q2724" t="str">
        <f t="shared" si="296"/>
        <v>technology</v>
      </c>
      <c r="R2724" t="str">
        <f t="shared" si="297"/>
        <v>hardware</v>
      </c>
      <c r="S2724" s="9">
        <f t="shared" si="298"/>
        <v>42764.857094907398</v>
      </c>
      <c r="T2724" s="9">
        <f t="shared" si="299"/>
        <v>42704.857094907398</v>
      </c>
      <c r="U2724" s="8">
        <f t="shared" si="300"/>
        <v>60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95"/>
        <v>140.05000000000001</v>
      </c>
      <c r="P2725">
        <f t="shared" si="301"/>
        <v>95.48863636363636</v>
      </c>
      <c r="Q2725" t="str">
        <f t="shared" si="296"/>
        <v>technology</v>
      </c>
      <c r="R2725" t="str">
        <f t="shared" si="297"/>
        <v>hardware</v>
      </c>
      <c r="S2725" s="9">
        <f t="shared" si="298"/>
        <v>42004.880648148101</v>
      </c>
      <c r="T2725" s="9">
        <f t="shared" si="299"/>
        <v>41944.838981481502</v>
      </c>
      <c r="U2725" s="8">
        <f t="shared" si="300"/>
        <v>60.041666666598758</v>
      </c>
    </row>
    <row r="2726" spans="1:21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95"/>
        <v>296.87520259319291</v>
      </c>
      <c r="P2726">
        <f t="shared" si="301"/>
        <v>7.1902649656526005</v>
      </c>
      <c r="Q2726" t="str">
        <f t="shared" si="296"/>
        <v>technology</v>
      </c>
      <c r="R2726" t="str">
        <f t="shared" si="297"/>
        <v>hardware</v>
      </c>
      <c r="S2726" s="9">
        <f t="shared" si="298"/>
        <v>42231.327071759297</v>
      </c>
      <c r="T2726" s="9">
        <f t="shared" si="299"/>
        <v>42199.327071759297</v>
      </c>
      <c r="U2726" s="8">
        <f t="shared" si="300"/>
        <v>32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95"/>
        <v>144.54249999999999</v>
      </c>
      <c r="P2727">
        <f t="shared" si="301"/>
        <v>511.65486725663715</v>
      </c>
      <c r="Q2727" t="str">
        <f t="shared" si="296"/>
        <v>technology</v>
      </c>
      <c r="R2727" t="str">
        <f t="shared" si="297"/>
        <v>hardware</v>
      </c>
      <c r="S2727" s="9">
        <f t="shared" si="298"/>
        <v>42795.7446180556</v>
      </c>
      <c r="T2727" s="9">
        <f t="shared" si="299"/>
        <v>42745.7446180556</v>
      </c>
      <c r="U2727" s="8">
        <f t="shared" si="300"/>
        <v>50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95"/>
        <v>105.745</v>
      </c>
      <c r="P2728">
        <f t="shared" si="301"/>
        <v>261.74504950495049</v>
      </c>
      <c r="Q2728" t="str">
        <f t="shared" si="296"/>
        <v>technology</v>
      </c>
      <c r="R2728" t="str">
        <f t="shared" si="297"/>
        <v>hardware</v>
      </c>
      <c r="S2728" s="9">
        <f t="shared" si="298"/>
        <v>42482.579988425903</v>
      </c>
      <c r="T2728" s="9">
        <f t="shared" si="299"/>
        <v>42452.579988425903</v>
      </c>
      <c r="U2728" s="8">
        <f t="shared" si="300"/>
        <v>30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95"/>
        <v>493.21000000000004</v>
      </c>
      <c r="P2729">
        <f t="shared" si="301"/>
        <v>69.760961810466767</v>
      </c>
      <c r="Q2729" t="str">
        <f t="shared" si="296"/>
        <v>technology</v>
      </c>
      <c r="R2729" t="str">
        <f t="shared" si="297"/>
        <v>hardware</v>
      </c>
      <c r="S2729" s="9">
        <f t="shared" si="298"/>
        <v>42223.676655092597</v>
      </c>
      <c r="T2729" s="9">
        <f t="shared" si="299"/>
        <v>42198.676655092597</v>
      </c>
      <c r="U2729" s="8">
        <f t="shared" si="300"/>
        <v>25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95"/>
        <v>201.82666666666668</v>
      </c>
      <c r="P2730">
        <f t="shared" si="301"/>
        <v>77.229591836734699</v>
      </c>
      <c r="Q2730" t="str">
        <f t="shared" si="296"/>
        <v>technology</v>
      </c>
      <c r="R2730" t="str">
        <f t="shared" si="297"/>
        <v>hardware</v>
      </c>
      <c r="S2730" s="9">
        <f t="shared" si="298"/>
        <v>42368.599930555501</v>
      </c>
      <c r="T2730" s="9">
        <f t="shared" si="299"/>
        <v>42333.599930555501</v>
      </c>
      <c r="U2730" s="8">
        <f t="shared" si="300"/>
        <v>35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95"/>
        <v>104.44</v>
      </c>
      <c r="P2731">
        <f t="shared" si="301"/>
        <v>340.56521739130437</v>
      </c>
      <c r="Q2731" t="str">
        <f t="shared" si="296"/>
        <v>technology</v>
      </c>
      <c r="R2731" t="str">
        <f t="shared" si="297"/>
        <v>hardware</v>
      </c>
      <c r="S2731" s="9">
        <f t="shared" si="298"/>
        <v>42125.2407060185</v>
      </c>
      <c r="T2731" s="9">
        <f t="shared" si="299"/>
        <v>42095.2407060185</v>
      </c>
      <c r="U2731" s="8">
        <f t="shared" si="300"/>
        <v>30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95"/>
        <v>170.29262962962963</v>
      </c>
      <c r="P2732">
        <f t="shared" si="301"/>
        <v>67.417903225806455</v>
      </c>
      <c r="Q2732" t="str">
        <f t="shared" si="296"/>
        <v>technology</v>
      </c>
      <c r="R2732" t="str">
        <f t="shared" si="297"/>
        <v>hardware</v>
      </c>
      <c r="S2732" s="9">
        <f t="shared" si="298"/>
        <v>41386.541377314803</v>
      </c>
      <c r="T2732" s="9">
        <f t="shared" si="299"/>
        <v>41351.541377314803</v>
      </c>
      <c r="U2732" s="8">
        <f t="shared" si="300"/>
        <v>35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95"/>
        <v>104.30333333333333</v>
      </c>
      <c r="P2733">
        <f t="shared" si="301"/>
        <v>845.70270270270271</v>
      </c>
      <c r="Q2733" t="str">
        <f t="shared" si="296"/>
        <v>technology</v>
      </c>
      <c r="R2733" t="str">
        <f t="shared" si="297"/>
        <v>hardware</v>
      </c>
      <c r="S2733" s="9">
        <f t="shared" si="298"/>
        <v>41930.166666666701</v>
      </c>
      <c r="T2733" s="9">
        <f t="shared" si="299"/>
        <v>41872.525717592602</v>
      </c>
      <c r="U2733" s="8">
        <f t="shared" si="300"/>
        <v>57.640949074098899</v>
      </c>
    </row>
    <row r="2734" spans="1:21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95"/>
        <v>118.25000000000001</v>
      </c>
      <c r="P2734">
        <f t="shared" si="301"/>
        <v>97.191780821917803</v>
      </c>
      <c r="Q2734" t="str">
        <f t="shared" si="296"/>
        <v>technology</v>
      </c>
      <c r="R2734" t="str">
        <f t="shared" si="297"/>
        <v>hardware</v>
      </c>
      <c r="S2734" s="9">
        <f t="shared" si="298"/>
        <v>41422</v>
      </c>
      <c r="T2734" s="9">
        <f t="shared" si="299"/>
        <v>41389.808194444398</v>
      </c>
      <c r="U2734" s="8">
        <f t="shared" si="300"/>
        <v>32.191805555601604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95"/>
        <v>107.538</v>
      </c>
      <c r="P2735">
        <f t="shared" si="301"/>
        <v>451.84033613445376</v>
      </c>
      <c r="Q2735" t="str">
        <f t="shared" si="296"/>
        <v>technology</v>
      </c>
      <c r="R2735" t="str">
        <f t="shared" si="297"/>
        <v>hardware</v>
      </c>
      <c r="S2735" s="9">
        <f t="shared" si="298"/>
        <v>42104.231180555602</v>
      </c>
      <c r="T2735" s="9">
        <f t="shared" si="299"/>
        <v>42044.272847222201</v>
      </c>
      <c r="U2735" s="8">
        <f t="shared" si="300"/>
        <v>59.958333333401242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95"/>
        <v>2260300</v>
      </c>
      <c r="P2736">
        <f t="shared" si="301"/>
        <v>138.66871165644173</v>
      </c>
      <c r="Q2736" t="str">
        <f t="shared" si="296"/>
        <v>technology</v>
      </c>
      <c r="R2736" t="str">
        <f t="shared" si="297"/>
        <v>hardware</v>
      </c>
      <c r="S2736" s="9">
        <f t="shared" si="298"/>
        <v>42656.915972222203</v>
      </c>
      <c r="T2736" s="9">
        <f t="shared" si="299"/>
        <v>42626.668888888897</v>
      </c>
      <c r="U2736" s="8">
        <f t="shared" si="300"/>
        <v>30.247083333306364</v>
      </c>
    </row>
    <row r="2737" spans="1:21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95"/>
        <v>978.13466666666682</v>
      </c>
      <c r="P2737">
        <f t="shared" si="301"/>
        <v>21.640147492625371</v>
      </c>
      <c r="Q2737" t="str">
        <f t="shared" si="296"/>
        <v>technology</v>
      </c>
      <c r="R2737" t="str">
        <f t="shared" si="297"/>
        <v>hardware</v>
      </c>
      <c r="S2737" s="9">
        <f t="shared" si="298"/>
        <v>41346.833333333299</v>
      </c>
      <c r="T2737" s="9">
        <f t="shared" si="299"/>
        <v>41316.120949074102</v>
      </c>
      <c r="U2737" s="8">
        <f t="shared" si="300"/>
        <v>30.712384259197279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95"/>
        <v>122.9</v>
      </c>
      <c r="P2738">
        <f t="shared" si="301"/>
        <v>169.51724137931035</v>
      </c>
      <c r="Q2738" t="str">
        <f t="shared" si="296"/>
        <v>technology</v>
      </c>
      <c r="R2738" t="str">
        <f t="shared" si="297"/>
        <v>hardware</v>
      </c>
      <c r="S2738" s="9">
        <f t="shared" si="298"/>
        <v>41752.6663541667</v>
      </c>
      <c r="T2738" s="9">
        <f t="shared" si="299"/>
        <v>41722.6663541667</v>
      </c>
      <c r="U2738" s="8">
        <f t="shared" si="300"/>
        <v>30</v>
      </c>
    </row>
    <row r="2739" spans="1:21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95"/>
        <v>246.0608</v>
      </c>
      <c r="P2739">
        <f t="shared" si="301"/>
        <v>161.88210526315791</v>
      </c>
      <c r="Q2739" t="str">
        <f t="shared" si="296"/>
        <v>technology</v>
      </c>
      <c r="R2739" t="str">
        <f t="shared" si="297"/>
        <v>hardware</v>
      </c>
      <c r="S2739" s="9">
        <f t="shared" si="298"/>
        <v>41654.791666666701</v>
      </c>
      <c r="T2739" s="9">
        <f t="shared" si="299"/>
        <v>41611.917673611097</v>
      </c>
      <c r="U2739" s="8">
        <f t="shared" si="300"/>
        <v>42.873993055603933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95"/>
        <v>147.94</v>
      </c>
      <c r="P2740">
        <f t="shared" si="301"/>
        <v>493.13333333333333</v>
      </c>
      <c r="Q2740" t="str">
        <f t="shared" si="296"/>
        <v>technology</v>
      </c>
      <c r="R2740" t="str">
        <f t="shared" si="297"/>
        <v>hardware</v>
      </c>
      <c r="S2740" s="9">
        <f t="shared" si="298"/>
        <v>42680.143564814804</v>
      </c>
      <c r="T2740" s="9">
        <f t="shared" si="299"/>
        <v>42620.143564814804</v>
      </c>
      <c r="U2740" s="8">
        <f t="shared" si="300"/>
        <v>60</v>
      </c>
    </row>
    <row r="2741" spans="1:21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95"/>
        <v>384.09090909090907</v>
      </c>
      <c r="P2741">
        <f t="shared" si="301"/>
        <v>22.120418848167539</v>
      </c>
      <c r="Q2741" t="str">
        <f t="shared" si="296"/>
        <v>technology</v>
      </c>
      <c r="R2741" t="str">
        <f t="shared" si="297"/>
        <v>hardware</v>
      </c>
      <c r="S2741" s="9">
        <f t="shared" si="298"/>
        <v>41764.8879282407</v>
      </c>
      <c r="T2741" s="9">
        <f t="shared" si="299"/>
        <v>41719.8879282407</v>
      </c>
      <c r="U2741" s="8">
        <f t="shared" si="300"/>
        <v>45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95"/>
        <v>103.33333333333334</v>
      </c>
      <c r="P2742">
        <f t="shared" si="301"/>
        <v>18.235294117647058</v>
      </c>
      <c r="Q2742" t="str">
        <f t="shared" si="296"/>
        <v>technology</v>
      </c>
      <c r="R2742" t="str">
        <f t="shared" si="297"/>
        <v>hardware</v>
      </c>
      <c r="S2742" s="9">
        <f t="shared" si="298"/>
        <v>42074.990185185197</v>
      </c>
      <c r="T2742" s="9">
        <f t="shared" si="299"/>
        <v>42045.031851851803</v>
      </c>
      <c r="U2742" s="8">
        <f t="shared" si="300"/>
        <v>29.958333333393966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95"/>
        <v>0.43750000000000006</v>
      </c>
      <c r="P2743">
        <f t="shared" si="301"/>
        <v>8.75</v>
      </c>
      <c r="Q2743" t="str">
        <f t="shared" si="296"/>
        <v>publishing</v>
      </c>
      <c r="R2743" t="str">
        <f t="shared" si="297"/>
        <v>children's books</v>
      </c>
      <c r="S2743" s="9">
        <f t="shared" si="298"/>
        <v>41932.088194444397</v>
      </c>
      <c r="T2743" s="9">
        <f t="shared" si="299"/>
        <v>41911.657430555599</v>
      </c>
      <c r="U2743" s="8">
        <f t="shared" si="300"/>
        <v>20.430763888798538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95"/>
        <v>29.24</v>
      </c>
      <c r="P2744">
        <f t="shared" si="301"/>
        <v>40.611111111111114</v>
      </c>
      <c r="Q2744" t="str">
        <f t="shared" si="296"/>
        <v>publishing</v>
      </c>
      <c r="R2744" t="str">
        <f t="shared" si="297"/>
        <v>children's books</v>
      </c>
      <c r="S2744" s="9">
        <f t="shared" si="298"/>
        <v>41044.719756944403</v>
      </c>
      <c r="T2744" s="9">
        <f t="shared" si="299"/>
        <v>41030.719756944403</v>
      </c>
      <c r="U2744" s="8">
        <f t="shared" si="300"/>
        <v>14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95"/>
        <v>0</v>
      </c>
      <c r="P2745">
        <f t="shared" si="301"/>
        <v>0</v>
      </c>
      <c r="Q2745" t="str">
        <f t="shared" si="296"/>
        <v>publishing</v>
      </c>
      <c r="R2745" t="str">
        <f t="shared" si="297"/>
        <v>children's books</v>
      </c>
      <c r="S2745" s="9">
        <f t="shared" si="298"/>
        <v>42662.328784722202</v>
      </c>
      <c r="T2745" s="9">
        <f t="shared" si="299"/>
        <v>42632.328784722202</v>
      </c>
      <c r="U2745" s="8">
        <f t="shared" si="300"/>
        <v>30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95"/>
        <v>5.21875</v>
      </c>
      <c r="P2746">
        <f t="shared" si="301"/>
        <v>37.954545454545453</v>
      </c>
      <c r="Q2746" t="str">
        <f t="shared" si="296"/>
        <v>publishing</v>
      </c>
      <c r="R2746" t="str">
        <f t="shared" si="297"/>
        <v>children's books</v>
      </c>
      <c r="S2746" s="9">
        <f t="shared" si="298"/>
        <v>40968.062476851897</v>
      </c>
      <c r="T2746" s="9">
        <f t="shared" si="299"/>
        <v>40938.062476851897</v>
      </c>
      <c r="U2746" s="8">
        <f t="shared" si="300"/>
        <v>30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95"/>
        <v>21.887499999999999</v>
      </c>
      <c r="P2747">
        <f t="shared" si="301"/>
        <v>35.734693877551024</v>
      </c>
      <c r="Q2747" t="str">
        <f t="shared" si="296"/>
        <v>publishing</v>
      </c>
      <c r="R2747" t="str">
        <f t="shared" si="297"/>
        <v>children's books</v>
      </c>
      <c r="S2747" s="9">
        <f t="shared" si="298"/>
        <v>41104.988055555601</v>
      </c>
      <c r="T2747" s="9">
        <f t="shared" si="299"/>
        <v>41044.988055555601</v>
      </c>
      <c r="U2747" s="8">
        <f t="shared" si="300"/>
        <v>60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95"/>
        <v>26.700000000000003</v>
      </c>
      <c r="P2748">
        <f t="shared" si="301"/>
        <v>42.157894736842103</v>
      </c>
      <c r="Q2748" t="str">
        <f t="shared" si="296"/>
        <v>publishing</v>
      </c>
      <c r="R2748" t="str">
        <f t="shared" si="297"/>
        <v>children's books</v>
      </c>
      <c r="S2748" s="9">
        <f t="shared" si="298"/>
        <v>41880.781377314801</v>
      </c>
      <c r="T2748" s="9">
        <f t="shared" si="299"/>
        <v>41850.781377314801</v>
      </c>
      <c r="U2748" s="8">
        <f t="shared" si="300"/>
        <v>30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95"/>
        <v>28.000000000000004</v>
      </c>
      <c r="P2749">
        <f t="shared" si="301"/>
        <v>35</v>
      </c>
      <c r="Q2749" t="str">
        <f t="shared" si="296"/>
        <v>publishing</v>
      </c>
      <c r="R2749" t="str">
        <f t="shared" si="297"/>
        <v>children's books</v>
      </c>
      <c r="S2749" s="9">
        <f t="shared" si="298"/>
        <v>41076.131944444402</v>
      </c>
      <c r="T2749" s="9">
        <f t="shared" si="299"/>
        <v>41044.648113425901</v>
      </c>
      <c r="U2749" s="8">
        <f t="shared" si="300"/>
        <v>31.483831018500496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95"/>
        <v>1.06</v>
      </c>
      <c r="P2750">
        <f t="shared" si="301"/>
        <v>13.25</v>
      </c>
      <c r="Q2750" t="str">
        <f t="shared" si="296"/>
        <v>publishing</v>
      </c>
      <c r="R2750" t="str">
        <f t="shared" si="297"/>
        <v>children's books</v>
      </c>
      <c r="S2750" s="9">
        <f t="shared" si="298"/>
        <v>42615.7106712963</v>
      </c>
      <c r="T2750" s="9">
        <f t="shared" si="299"/>
        <v>42585.7106712963</v>
      </c>
      <c r="U2750" s="8">
        <f t="shared" si="300"/>
        <v>30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95"/>
        <v>1.0999999999999999</v>
      </c>
      <c r="P2751">
        <f t="shared" si="301"/>
        <v>55</v>
      </c>
      <c r="Q2751" t="str">
        <f t="shared" si="296"/>
        <v>publishing</v>
      </c>
      <c r="R2751" t="str">
        <f t="shared" si="297"/>
        <v>children's books</v>
      </c>
      <c r="S2751" s="9">
        <f t="shared" si="298"/>
        <v>42098.757372685199</v>
      </c>
      <c r="T2751" s="9">
        <f t="shared" si="299"/>
        <v>42068.799039351899</v>
      </c>
      <c r="U2751" s="8">
        <f t="shared" si="300"/>
        <v>29.958333333299379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95"/>
        <v>0</v>
      </c>
      <c r="P2752">
        <f t="shared" si="301"/>
        <v>0</v>
      </c>
      <c r="Q2752" t="str">
        <f t="shared" si="296"/>
        <v>publishing</v>
      </c>
      <c r="R2752" t="str">
        <f t="shared" si="297"/>
        <v>children's books</v>
      </c>
      <c r="S2752" s="9">
        <f t="shared" si="298"/>
        <v>41090.833333333299</v>
      </c>
      <c r="T2752" s="9">
        <f t="shared" si="299"/>
        <v>41078.899826388901</v>
      </c>
      <c r="U2752" s="8">
        <f t="shared" si="300"/>
        <v>11.933506944398687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95"/>
        <v>0</v>
      </c>
      <c r="P2753">
        <f t="shared" si="301"/>
        <v>0</v>
      </c>
      <c r="Q2753" t="str">
        <f t="shared" si="296"/>
        <v>publishing</v>
      </c>
      <c r="R2753" t="str">
        <f t="shared" si="297"/>
        <v>children's books</v>
      </c>
      <c r="S2753" s="9">
        <f t="shared" si="298"/>
        <v>41807.887060185203</v>
      </c>
      <c r="T2753" s="9">
        <f t="shared" si="299"/>
        <v>41747.887060185203</v>
      </c>
      <c r="U2753" s="8">
        <f t="shared" si="300"/>
        <v>60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95"/>
        <v>11.458333333333332</v>
      </c>
      <c r="P2754">
        <f t="shared" si="301"/>
        <v>39.285714285714285</v>
      </c>
      <c r="Q2754" t="str">
        <f t="shared" si="296"/>
        <v>publishing</v>
      </c>
      <c r="R2754" t="str">
        <f t="shared" si="297"/>
        <v>children's books</v>
      </c>
      <c r="S2754" s="9">
        <f t="shared" si="298"/>
        <v>40895.765092592599</v>
      </c>
      <c r="T2754" s="9">
        <f t="shared" si="299"/>
        <v>40855.765092592599</v>
      </c>
      <c r="U2754" s="8">
        <f t="shared" si="300"/>
        <v>40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302">E2755/D2755*100</f>
        <v>19</v>
      </c>
      <c r="P2755">
        <f t="shared" si="301"/>
        <v>47.5</v>
      </c>
      <c r="Q2755" t="str">
        <f t="shared" ref="Q2755:Q2818" si="303">LEFT(N2755,_xlfn.NUMBERVALUE(FIND("/",N2755)-1))</f>
        <v>publishing</v>
      </c>
      <c r="R2755" t="str">
        <f t="shared" ref="R2755:R2818" si="304">RIGHT(N2755,LEN(N2755)-LEN(Q2755)-1)</f>
        <v>children's books</v>
      </c>
      <c r="S2755" s="9">
        <f t="shared" ref="S2755:S2818" si="305">_xlfn.NUMBERVALUE((((I2755/60)/60)/24)+DATE(1970,1,1))</f>
        <v>41147.9007291667</v>
      </c>
      <c r="T2755" s="9">
        <f t="shared" ref="T2755:T2818" si="306">_xlfn.NUMBERVALUE((((J2755/60)/60)/24)+DATE(1970,1,1))</f>
        <v>41117.9007291667</v>
      </c>
      <c r="U2755" s="8">
        <f t="shared" ref="U2755:U2818" si="307">S2755-T2755</f>
        <v>30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302"/>
        <v>0</v>
      </c>
      <c r="P2756">
        <f t="shared" si="301"/>
        <v>0</v>
      </c>
      <c r="Q2756" t="str">
        <f t="shared" si="303"/>
        <v>publishing</v>
      </c>
      <c r="R2756" t="str">
        <f t="shared" si="304"/>
        <v>children's books</v>
      </c>
      <c r="S2756" s="9">
        <f t="shared" si="305"/>
        <v>41893.636006944398</v>
      </c>
      <c r="T2756" s="9">
        <f t="shared" si="306"/>
        <v>41863.636006944398</v>
      </c>
      <c r="U2756" s="8">
        <f t="shared" si="307"/>
        <v>30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302"/>
        <v>52</v>
      </c>
      <c r="P2757">
        <f t="shared" si="301"/>
        <v>17.333333333333332</v>
      </c>
      <c r="Q2757" t="str">
        <f t="shared" si="303"/>
        <v>publishing</v>
      </c>
      <c r="R2757" t="str">
        <f t="shared" si="304"/>
        <v>children's books</v>
      </c>
      <c r="S2757" s="9">
        <f t="shared" si="305"/>
        <v>42102.790821759198</v>
      </c>
      <c r="T2757" s="9">
        <f t="shared" si="306"/>
        <v>42072.790821759198</v>
      </c>
      <c r="U2757" s="8">
        <f t="shared" si="307"/>
        <v>30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302"/>
        <v>10.48</v>
      </c>
      <c r="P2758">
        <f t="shared" si="301"/>
        <v>31.757575757575758</v>
      </c>
      <c r="Q2758" t="str">
        <f t="shared" si="303"/>
        <v>publishing</v>
      </c>
      <c r="R2758" t="str">
        <f t="shared" si="304"/>
        <v>children's books</v>
      </c>
      <c r="S2758" s="9">
        <f t="shared" si="305"/>
        <v>41650.900474536997</v>
      </c>
      <c r="T2758" s="9">
        <f t="shared" si="306"/>
        <v>41620.900474536997</v>
      </c>
      <c r="U2758" s="8">
        <f t="shared" si="307"/>
        <v>30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302"/>
        <v>0.66666666666666674</v>
      </c>
      <c r="P2759">
        <f t="shared" si="301"/>
        <v>5</v>
      </c>
      <c r="Q2759" t="str">
        <f t="shared" si="303"/>
        <v>publishing</v>
      </c>
      <c r="R2759" t="str">
        <f t="shared" si="304"/>
        <v>children's books</v>
      </c>
      <c r="S2759" s="9">
        <f t="shared" si="305"/>
        <v>42588.656620370399</v>
      </c>
      <c r="T2759" s="9">
        <f t="shared" si="306"/>
        <v>42573.656620370399</v>
      </c>
      <c r="U2759" s="8">
        <f t="shared" si="307"/>
        <v>15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302"/>
        <v>11.700000000000001</v>
      </c>
      <c r="P2760">
        <f t="shared" si="301"/>
        <v>39</v>
      </c>
      <c r="Q2760" t="str">
        <f t="shared" si="303"/>
        <v>publishing</v>
      </c>
      <c r="R2760" t="str">
        <f t="shared" si="304"/>
        <v>children's books</v>
      </c>
      <c r="S2760" s="9">
        <f t="shared" si="305"/>
        <v>42653.441932870403</v>
      </c>
      <c r="T2760" s="9">
        <f t="shared" si="306"/>
        <v>42639.441932870403</v>
      </c>
      <c r="U2760" s="8">
        <f t="shared" si="307"/>
        <v>14</v>
      </c>
    </row>
    <row r="2761" spans="1:21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302"/>
        <v>10.5</v>
      </c>
      <c r="P2761">
        <f t="shared" si="301"/>
        <v>52.5</v>
      </c>
      <c r="Q2761" t="str">
        <f t="shared" si="303"/>
        <v>publishing</v>
      </c>
      <c r="R2761" t="str">
        <f t="shared" si="304"/>
        <v>children's books</v>
      </c>
      <c r="S2761" s="9">
        <f t="shared" si="305"/>
        <v>42567.366504629601</v>
      </c>
      <c r="T2761" s="9">
        <f t="shared" si="306"/>
        <v>42524.366504629601</v>
      </c>
      <c r="U2761" s="8">
        <f t="shared" si="307"/>
        <v>43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302"/>
        <v>0</v>
      </c>
      <c r="P2762">
        <f t="shared" si="301"/>
        <v>0</v>
      </c>
      <c r="Q2762" t="str">
        <f t="shared" si="303"/>
        <v>publishing</v>
      </c>
      <c r="R2762" t="str">
        <f t="shared" si="304"/>
        <v>children's books</v>
      </c>
      <c r="S2762" s="9">
        <f t="shared" si="305"/>
        <v>41445.461319444403</v>
      </c>
      <c r="T2762" s="9">
        <f t="shared" si="306"/>
        <v>41415.461319444403</v>
      </c>
      <c r="U2762" s="8">
        <f t="shared" si="307"/>
        <v>30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302"/>
        <v>0.72</v>
      </c>
      <c r="P2763">
        <f t="shared" si="301"/>
        <v>9</v>
      </c>
      <c r="Q2763" t="str">
        <f t="shared" si="303"/>
        <v>publishing</v>
      </c>
      <c r="R2763" t="str">
        <f t="shared" si="304"/>
        <v>children's books</v>
      </c>
      <c r="S2763" s="9">
        <f t="shared" si="305"/>
        <v>41277.0635763889</v>
      </c>
      <c r="T2763" s="9">
        <f t="shared" si="306"/>
        <v>41247.0635763889</v>
      </c>
      <c r="U2763" s="8">
        <f t="shared" si="307"/>
        <v>30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302"/>
        <v>0.76923076923076927</v>
      </c>
      <c r="P2764">
        <f t="shared" si="301"/>
        <v>25</v>
      </c>
      <c r="Q2764" t="str">
        <f t="shared" si="303"/>
        <v>publishing</v>
      </c>
      <c r="R2764" t="str">
        <f t="shared" si="304"/>
        <v>children's books</v>
      </c>
      <c r="S2764" s="9">
        <f t="shared" si="305"/>
        <v>40986.995312500003</v>
      </c>
      <c r="T2764" s="9">
        <f t="shared" si="306"/>
        <v>40927.036979166704</v>
      </c>
      <c r="U2764" s="8">
        <f t="shared" si="307"/>
        <v>59.958333333299379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302"/>
        <v>0.22842639593908631</v>
      </c>
      <c r="P2765">
        <f t="shared" si="301"/>
        <v>30</v>
      </c>
      <c r="Q2765" t="str">
        <f t="shared" si="303"/>
        <v>publishing</v>
      </c>
      <c r="R2765" t="str">
        <f t="shared" si="304"/>
        <v>children's books</v>
      </c>
      <c r="S2765" s="9">
        <f t="shared" si="305"/>
        <v>41418.579675925903</v>
      </c>
      <c r="T2765" s="9">
        <f t="shared" si="306"/>
        <v>41373.579675925903</v>
      </c>
      <c r="U2765" s="8">
        <f t="shared" si="307"/>
        <v>45</v>
      </c>
    </row>
    <row r="2766" spans="1:21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302"/>
        <v>1.125</v>
      </c>
      <c r="P2766">
        <f t="shared" si="301"/>
        <v>11.25</v>
      </c>
      <c r="Q2766" t="str">
        <f t="shared" si="303"/>
        <v>publishing</v>
      </c>
      <c r="R2766" t="str">
        <f t="shared" si="304"/>
        <v>children's books</v>
      </c>
      <c r="S2766" s="9">
        <f t="shared" si="305"/>
        <v>41059.791666666701</v>
      </c>
      <c r="T2766" s="9">
        <f t="shared" si="306"/>
        <v>41030.292025463001</v>
      </c>
      <c r="U2766" s="8">
        <f t="shared" si="307"/>
        <v>29.499641203699866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302"/>
        <v>0</v>
      </c>
      <c r="P2767">
        <f t="shared" si="301"/>
        <v>0</v>
      </c>
      <c r="Q2767" t="str">
        <f t="shared" si="303"/>
        <v>publishing</v>
      </c>
      <c r="R2767" t="str">
        <f t="shared" si="304"/>
        <v>children's books</v>
      </c>
      <c r="S2767" s="9">
        <f t="shared" si="305"/>
        <v>41210.5790277778</v>
      </c>
      <c r="T2767" s="9">
        <f t="shared" si="306"/>
        <v>41194.5790277778</v>
      </c>
      <c r="U2767" s="8">
        <f t="shared" si="307"/>
        <v>16</v>
      </c>
    </row>
    <row r="2768" spans="1:21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302"/>
        <v>2</v>
      </c>
      <c r="P2768">
        <f t="shared" si="301"/>
        <v>25</v>
      </c>
      <c r="Q2768" t="str">
        <f t="shared" si="303"/>
        <v>publishing</v>
      </c>
      <c r="R2768" t="str">
        <f t="shared" si="304"/>
        <v>children's books</v>
      </c>
      <c r="S2768" s="9">
        <f t="shared" si="305"/>
        <v>40766.668032407397</v>
      </c>
      <c r="T2768" s="9">
        <f t="shared" si="306"/>
        <v>40736.668032407397</v>
      </c>
      <c r="U2768" s="8">
        <f t="shared" si="307"/>
        <v>30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302"/>
        <v>0.85000000000000009</v>
      </c>
      <c r="P2769">
        <f t="shared" si="301"/>
        <v>11.333333333333334</v>
      </c>
      <c r="Q2769" t="str">
        <f t="shared" si="303"/>
        <v>publishing</v>
      </c>
      <c r="R2769" t="str">
        <f t="shared" si="304"/>
        <v>children's books</v>
      </c>
      <c r="S2769" s="9">
        <f t="shared" si="305"/>
        <v>42232.958912037</v>
      </c>
      <c r="T2769" s="9">
        <f t="shared" si="306"/>
        <v>42172.958912037</v>
      </c>
      <c r="U2769" s="8">
        <f t="shared" si="307"/>
        <v>60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302"/>
        <v>14.314285714285715</v>
      </c>
      <c r="P2770">
        <f t="shared" si="301"/>
        <v>29.470588235294116</v>
      </c>
      <c r="Q2770" t="str">
        <f t="shared" si="303"/>
        <v>publishing</v>
      </c>
      <c r="R2770" t="str">
        <f t="shared" si="304"/>
        <v>children's books</v>
      </c>
      <c r="S2770" s="9">
        <f t="shared" si="305"/>
        <v>40997.573182870401</v>
      </c>
      <c r="T2770" s="9">
        <f t="shared" si="306"/>
        <v>40967.614849537</v>
      </c>
      <c r="U2770" s="8">
        <f t="shared" si="307"/>
        <v>29.958333333401242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302"/>
        <v>0.25</v>
      </c>
      <c r="P2771">
        <f t="shared" si="301"/>
        <v>1</v>
      </c>
      <c r="Q2771" t="str">
        <f t="shared" si="303"/>
        <v>publishing</v>
      </c>
      <c r="R2771" t="str">
        <f t="shared" si="304"/>
        <v>children's books</v>
      </c>
      <c r="S2771" s="9">
        <f t="shared" si="305"/>
        <v>41795.826273148101</v>
      </c>
      <c r="T2771" s="9">
        <f t="shared" si="306"/>
        <v>41745.826273148101</v>
      </c>
      <c r="U2771" s="8">
        <f t="shared" si="307"/>
        <v>50</v>
      </c>
    </row>
    <row r="2772" spans="1:21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302"/>
        <v>10.411249999999999</v>
      </c>
      <c r="P2772">
        <f t="shared" si="301"/>
        <v>63.098484848484851</v>
      </c>
      <c r="Q2772" t="str">
        <f t="shared" si="303"/>
        <v>publishing</v>
      </c>
      <c r="R2772" t="str">
        <f t="shared" si="304"/>
        <v>children's books</v>
      </c>
      <c r="S2772" s="9">
        <f t="shared" si="305"/>
        <v>41716.663541666698</v>
      </c>
      <c r="T2772" s="9">
        <f t="shared" si="306"/>
        <v>41686.705208333296</v>
      </c>
      <c r="U2772" s="8">
        <f t="shared" si="307"/>
        <v>29.958333333401242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302"/>
        <v>0</v>
      </c>
      <c r="P2773">
        <f t="shared" si="301"/>
        <v>0</v>
      </c>
      <c r="Q2773" t="str">
        <f t="shared" si="303"/>
        <v>publishing</v>
      </c>
      <c r="R2773" t="str">
        <f t="shared" si="304"/>
        <v>children's books</v>
      </c>
      <c r="S2773" s="9">
        <f t="shared" si="305"/>
        <v>41306.708333333299</v>
      </c>
      <c r="T2773" s="9">
        <f t="shared" si="306"/>
        <v>41257.531712962998</v>
      </c>
      <c r="U2773" s="8">
        <f t="shared" si="307"/>
        <v>49.176620370300952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302"/>
        <v>0</v>
      </c>
      <c r="P2774">
        <f t="shared" si="301"/>
        <v>0</v>
      </c>
      <c r="Q2774" t="str">
        <f t="shared" si="303"/>
        <v>publishing</v>
      </c>
      <c r="R2774" t="str">
        <f t="shared" si="304"/>
        <v>children's books</v>
      </c>
      <c r="S2774" s="9">
        <f t="shared" si="305"/>
        <v>41552.869143518503</v>
      </c>
      <c r="T2774" s="9">
        <f t="shared" si="306"/>
        <v>41537.869143518503</v>
      </c>
      <c r="U2774" s="8">
        <f t="shared" si="307"/>
        <v>15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302"/>
        <v>0.18867924528301888</v>
      </c>
      <c r="P2775">
        <f t="shared" si="301"/>
        <v>1</v>
      </c>
      <c r="Q2775" t="str">
        <f t="shared" si="303"/>
        <v>publishing</v>
      </c>
      <c r="R2775" t="str">
        <f t="shared" si="304"/>
        <v>children's books</v>
      </c>
      <c r="S2775" s="9">
        <f t="shared" si="305"/>
        <v>42484.864826388803</v>
      </c>
      <c r="T2775" s="9">
        <f t="shared" si="306"/>
        <v>42474.864826388803</v>
      </c>
      <c r="U2775" s="8">
        <f t="shared" si="307"/>
        <v>10</v>
      </c>
    </row>
    <row r="2776" spans="1:21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302"/>
        <v>14.249999999999998</v>
      </c>
      <c r="P2776">
        <f t="shared" si="301"/>
        <v>43.846153846153847</v>
      </c>
      <c r="Q2776" t="str">
        <f t="shared" si="303"/>
        <v>publishing</v>
      </c>
      <c r="R2776" t="str">
        <f t="shared" si="304"/>
        <v>children's books</v>
      </c>
      <c r="S2776" s="9">
        <f t="shared" si="305"/>
        <v>41341.1264814815</v>
      </c>
      <c r="T2776" s="9">
        <f t="shared" si="306"/>
        <v>41311.1264814815</v>
      </c>
      <c r="U2776" s="8">
        <f t="shared" si="307"/>
        <v>30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302"/>
        <v>3</v>
      </c>
      <c r="P2777">
        <f t="shared" si="301"/>
        <v>75</v>
      </c>
      <c r="Q2777" t="str">
        <f t="shared" si="303"/>
        <v>publishing</v>
      </c>
      <c r="R2777" t="str">
        <f t="shared" si="304"/>
        <v>children's books</v>
      </c>
      <c r="S2777" s="9">
        <f t="shared" si="305"/>
        <v>40893.013356481497</v>
      </c>
      <c r="T2777" s="9">
        <f t="shared" si="306"/>
        <v>40863.013356481497</v>
      </c>
      <c r="U2777" s="8">
        <f t="shared" si="307"/>
        <v>30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302"/>
        <v>7.8809523809523814</v>
      </c>
      <c r="P2778">
        <f t="shared" si="301"/>
        <v>45.972222222222221</v>
      </c>
      <c r="Q2778" t="str">
        <f t="shared" si="303"/>
        <v>publishing</v>
      </c>
      <c r="R2778" t="str">
        <f t="shared" si="304"/>
        <v>children's books</v>
      </c>
      <c r="S2778" s="9">
        <f t="shared" si="305"/>
        <v>42167.297175925902</v>
      </c>
      <c r="T2778" s="9">
        <f t="shared" si="306"/>
        <v>42136.297175925902</v>
      </c>
      <c r="U2778" s="8">
        <f t="shared" si="307"/>
        <v>31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302"/>
        <v>0.33333333333333337</v>
      </c>
      <c r="P2779">
        <f t="shared" si="301"/>
        <v>10</v>
      </c>
      <c r="Q2779" t="str">
        <f t="shared" si="303"/>
        <v>publishing</v>
      </c>
      <c r="R2779" t="str">
        <f t="shared" si="304"/>
        <v>children's books</v>
      </c>
      <c r="S2779" s="9">
        <f t="shared" si="305"/>
        <v>42202.669027777803</v>
      </c>
      <c r="T2779" s="9">
        <f t="shared" si="306"/>
        <v>42172.669027777803</v>
      </c>
      <c r="U2779" s="8">
        <f t="shared" si="307"/>
        <v>30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302"/>
        <v>25.545454545454543</v>
      </c>
      <c r="P2780">
        <f t="shared" si="301"/>
        <v>93.666666666666671</v>
      </c>
      <c r="Q2780" t="str">
        <f t="shared" si="303"/>
        <v>publishing</v>
      </c>
      <c r="R2780" t="str">
        <f t="shared" si="304"/>
        <v>children's books</v>
      </c>
      <c r="S2780" s="9">
        <f t="shared" si="305"/>
        <v>41876.978078703702</v>
      </c>
      <c r="T2780" s="9">
        <f t="shared" si="306"/>
        <v>41846.978078703702</v>
      </c>
      <c r="U2780" s="8">
        <f t="shared" si="307"/>
        <v>30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302"/>
        <v>2.12</v>
      </c>
      <c r="P2781">
        <f t="shared" si="301"/>
        <v>53</v>
      </c>
      <c r="Q2781" t="str">
        <f t="shared" si="303"/>
        <v>publishing</v>
      </c>
      <c r="R2781" t="str">
        <f t="shared" si="304"/>
        <v>children's books</v>
      </c>
      <c r="S2781" s="9">
        <f t="shared" si="305"/>
        <v>42330.627557870401</v>
      </c>
      <c r="T2781" s="9">
        <f t="shared" si="306"/>
        <v>42300.5858912037</v>
      </c>
      <c r="U2781" s="8">
        <f t="shared" si="307"/>
        <v>30.041666666700621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302"/>
        <v>0</v>
      </c>
      <c r="P2782">
        <f t="shared" si="301"/>
        <v>0</v>
      </c>
      <c r="Q2782" t="str">
        <f t="shared" si="303"/>
        <v>publishing</v>
      </c>
      <c r="R2782" t="str">
        <f t="shared" si="304"/>
        <v>children's books</v>
      </c>
      <c r="S2782" s="9">
        <f t="shared" si="305"/>
        <v>42804.447777777801</v>
      </c>
      <c r="T2782" s="9">
        <f t="shared" si="306"/>
        <v>42774.447777777801</v>
      </c>
      <c r="U2782" s="8">
        <f t="shared" si="307"/>
        <v>30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302"/>
        <v>105.28</v>
      </c>
      <c r="P2783">
        <f t="shared" si="301"/>
        <v>47</v>
      </c>
      <c r="Q2783" t="str">
        <f t="shared" si="303"/>
        <v>theater</v>
      </c>
      <c r="R2783" t="str">
        <f t="shared" si="304"/>
        <v>plays</v>
      </c>
      <c r="S2783" s="9">
        <f t="shared" si="305"/>
        <v>42047.291666666701</v>
      </c>
      <c r="T2783" s="9">
        <f t="shared" si="306"/>
        <v>42018.941597222198</v>
      </c>
      <c r="U2783" s="8">
        <f t="shared" si="307"/>
        <v>28.350069444502878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302"/>
        <v>120</v>
      </c>
      <c r="P2784">
        <f t="shared" si="301"/>
        <v>66.666666666666671</v>
      </c>
      <c r="Q2784" t="str">
        <f t="shared" si="303"/>
        <v>theater</v>
      </c>
      <c r="R2784" t="str">
        <f t="shared" si="304"/>
        <v>plays</v>
      </c>
      <c r="S2784" s="9">
        <f t="shared" si="305"/>
        <v>42052.207638888904</v>
      </c>
      <c r="T2784" s="9">
        <f t="shared" si="306"/>
        <v>42026.924976851798</v>
      </c>
      <c r="U2784" s="8">
        <f t="shared" si="307"/>
        <v>25.282662037105183</v>
      </c>
    </row>
    <row r="2785" spans="1:21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302"/>
        <v>114.5</v>
      </c>
      <c r="P2785">
        <f t="shared" si="301"/>
        <v>18.770491803278688</v>
      </c>
      <c r="Q2785" t="str">
        <f t="shared" si="303"/>
        <v>theater</v>
      </c>
      <c r="R2785" t="str">
        <f t="shared" si="304"/>
        <v>plays</v>
      </c>
      <c r="S2785" s="9">
        <f t="shared" si="305"/>
        <v>42117.535254629598</v>
      </c>
      <c r="T2785" s="9">
        <f t="shared" si="306"/>
        <v>42103.535254629598</v>
      </c>
      <c r="U2785" s="8">
        <f t="shared" si="307"/>
        <v>14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302"/>
        <v>119</v>
      </c>
      <c r="P2786">
        <f t="shared" ref="P2786:P2849" si="308">IF(L2786=0, 0,E2786/L2786)</f>
        <v>66.111111111111114</v>
      </c>
      <c r="Q2786" t="str">
        <f t="shared" si="303"/>
        <v>theater</v>
      </c>
      <c r="R2786" t="str">
        <f t="shared" si="304"/>
        <v>plays</v>
      </c>
      <c r="S2786" s="9">
        <f t="shared" si="305"/>
        <v>41941.7875347222</v>
      </c>
      <c r="T2786" s="9">
        <f t="shared" si="306"/>
        <v>41920.7875347222</v>
      </c>
      <c r="U2786" s="8">
        <f t="shared" si="307"/>
        <v>21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302"/>
        <v>104.67999999999999</v>
      </c>
      <c r="P2787">
        <f t="shared" si="308"/>
        <v>36.859154929577464</v>
      </c>
      <c r="Q2787" t="str">
        <f t="shared" si="303"/>
        <v>theater</v>
      </c>
      <c r="R2787" t="str">
        <f t="shared" si="304"/>
        <v>plays</v>
      </c>
      <c r="S2787" s="9">
        <f t="shared" si="305"/>
        <v>42587.875</v>
      </c>
      <c r="T2787" s="9">
        <f t="shared" si="306"/>
        <v>42558.1894328704</v>
      </c>
      <c r="U2787" s="8">
        <f t="shared" si="307"/>
        <v>29.685567129599804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302"/>
        <v>117.83999999999999</v>
      </c>
      <c r="P2788">
        <f t="shared" si="308"/>
        <v>39.810810810810814</v>
      </c>
      <c r="Q2788" t="str">
        <f t="shared" si="303"/>
        <v>theater</v>
      </c>
      <c r="R2788" t="str">
        <f t="shared" si="304"/>
        <v>plays</v>
      </c>
      <c r="S2788" s="9">
        <f t="shared" si="305"/>
        <v>41829.569212962997</v>
      </c>
      <c r="T2788" s="9">
        <f t="shared" si="306"/>
        <v>41815.569212962997</v>
      </c>
      <c r="U2788" s="8">
        <f t="shared" si="307"/>
        <v>14</v>
      </c>
    </row>
    <row r="2789" spans="1:21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302"/>
        <v>119.7</v>
      </c>
      <c r="P2789">
        <f t="shared" si="308"/>
        <v>31.5</v>
      </c>
      <c r="Q2789" t="str">
        <f t="shared" si="303"/>
        <v>theater</v>
      </c>
      <c r="R2789" t="str">
        <f t="shared" si="304"/>
        <v>plays</v>
      </c>
      <c r="S2789" s="9">
        <f t="shared" si="305"/>
        <v>41838.198518518497</v>
      </c>
      <c r="T2789" s="9">
        <f t="shared" si="306"/>
        <v>41808.198518518497</v>
      </c>
      <c r="U2789" s="8">
        <f t="shared" si="307"/>
        <v>30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302"/>
        <v>102.49999999999999</v>
      </c>
      <c r="P2790">
        <f t="shared" si="308"/>
        <v>102.5</v>
      </c>
      <c r="Q2790" t="str">
        <f t="shared" si="303"/>
        <v>theater</v>
      </c>
      <c r="R2790" t="str">
        <f t="shared" si="304"/>
        <v>plays</v>
      </c>
      <c r="S2790" s="9">
        <f t="shared" si="305"/>
        <v>42580.701886574097</v>
      </c>
      <c r="T2790" s="9">
        <f t="shared" si="306"/>
        <v>42550.701886574097</v>
      </c>
      <c r="U2790" s="8">
        <f t="shared" si="307"/>
        <v>30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302"/>
        <v>101.16666666666667</v>
      </c>
      <c r="P2791">
        <f t="shared" si="308"/>
        <v>126.45833333333333</v>
      </c>
      <c r="Q2791" t="str">
        <f t="shared" si="303"/>
        <v>theater</v>
      </c>
      <c r="R2791" t="str">
        <f t="shared" si="304"/>
        <v>plays</v>
      </c>
      <c r="S2791" s="9">
        <f t="shared" si="305"/>
        <v>42075.166666666701</v>
      </c>
      <c r="T2791" s="9">
        <f t="shared" si="306"/>
        <v>42056.013124999998</v>
      </c>
      <c r="U2791" s="8">
        <f t="shared" si="307"/>
        <v>19.153541666702949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302"/>
        <v>105.33333333333333</v>
      </c>
      <c r="P2792">
        <f t="shared" si="308"/>
        <v>47.878787878787875</v>
      </c>
      <c r="Q2792" t="str">
        <f t="shared" si="303"/>
        <v>theater</v>
      </c>
      <c r="R2792" t="str">
        <f t="shared" si="304"/>
        <v>plays</v>
      </c>
      <c r="S2792" s="9">
        <f t="shared" si="305"/>
        <v>42046.938692129603</v>
      </c>
      <c r="T2792" s="9">
        <f t="shared" si="306"/>
        <v>42016.938692129603</v>
      </c>
      <c r="U2792" s="8">
        <f t="shared" si="307"/>
        <v>30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302"/>
        <v>102.49999999999999</v>
      </c>
      <c r="P2793">
        <f t="shared" si="308"/>
        <v>73.214285714285708</v>
      </c>
      <c r="Q2793" t="str">
        <f t="shared" si="303"/>
        <v>theater</v>
      </c>
      <c r="R2793" t="str">
        <f t="shared" si="304"/>
        <v>plays</v>
      </c>
      <c r="S2793" s="9">
        <f t="shared" si="305"/>
        <v>42622.166666666701</v>
      </c>
      <c r="T2793" s="9">
        <f t="shared" si="306"/>
        <v>42591.899988425903</v>
      </c>
      <c r="U2793" s="8">
        <f t="shared" si="307"/>
        <v>30.266678240797773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302"/>
        <v>107.60000000000001</v>
      </c>
      <c r="P2794">
        <f t="shared" si="308"/>
        <v>89.666666666666671</v>
      </c>
      <c r="Q2794" t="str">
        <f t="shared" si="303"/>
        <v>theater</v>
      </c>
      <c r="R2794" t="str">
        <f t="shared" si="304"/>
        <v>plays</v>
      </c>
      <c r="S2794" s="9">
        <f t="shared" si="305"/>
        <v>42228.231006944399</v>
      </c>
      <c r="T2794" s="9">
        <f t="shared" si="306"/>
        <v>42183.231006944399</v>
      </c>
      <c r="U2794" s="8">
        <f t="shared" si="307"/>
        <v>45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302"/>
        <v>110.5675</v>
      </c>
      <c r="P2795">
        <f t="shared" si="308"/>
        <v>151.4623287671233</v>
      </c>
      <c r="Q2795" t="str">
        <f t="shared" si="303"/>
        <v>theater</v>
      </c>
      <c r="R2795" t="str">
        <f t="shared" si="304"/>
        <v>plays</v>
      </c>
      <c r="S2795" s="9">
        <f t="shared" si="305"/>
        <v>42206.419039351902</v>
      </c>
      <c r="T2795" s="9">
        <f t="shared" si="306"/>
        <v>42176.419039351902</v>
      </c>
      <c r="U2795" s="8">
        <f t="shared" si="307"/>
        <v>30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302"/>
        <v>150</v>
      </c>
      <c r="P2796">
        <f t="shared" si="308"/>
        <v>25</v>
      </c>
      <c r="Q2796" t="str">
        <f t="shared" si="303"/>
        <v>theater</v>
      </c>
      <c r="R2796" t="str">
        <f t="shared" si="304"/>
        <v>plays</v>
      </c>
      <c r="S2796" s="9">
        <f t="shared" si="305"/>
        <v>42432.791666666701</v>
      </c>
      <c r="T2796" s="9">
        <f t="shared" si="306"/>
        <v>42416.691655092603</v>
      </c>
      <c r="U2796" s="8">
        <f t="shared" si="307"/>
        <v>16.100011574097152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302"/>
        <v>104.28571428571429</v>
      </c>
      <c r="P2797">
        <f t="shared" si="308"/>
        <v>36.5</v>
      </c>
      <c r="Q2797" t="str">
        <f t="shared" si="303"/>
        <v>theater</v>
      </c>
      <c r="R2797" t="str">
        <f t="shared" si="304"/>
        <v>plays</v>
      </c>
      <c r="S2797" s="9">
        <f t="shared" si="305"/>
        <v>41796.958333333299</v>
      </c>
      <c r="T2797" s="9">
        <f t="shared" si="306"/>
        <v>41780.525937500002</v>
      </c>
      <c r="U2797" s="8">
        <f t="shared" si="307"/>
        <v>16.432395833297051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302"/>
        <v>115.5</v>
      </c>
      <c r="P2798">
        <f t="shared" si="308"/>
        <v>44</v>
      </c>
      <c r="Q2798" t="str">
        <f t="shared" si="303"/>
        <v>theater</v>
      </c>
      <c r="R2798" t="str">
        <f t="shared" si="304"/>
        <v>plays</v>
      </c>
      <c r="S2798" s="9">
        <f t="shared" si="305"/>
        <v>41825.528101851902</v>
      </c>
      <c r="T2798" s="9">
        <f t="shared" si="306"/>
        <v>41795.528101851902</v>
      </c>
      <c r="U2798" s="8">
        <f t="shared" si="307"/>
        <v>30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302"/>
        <v>102.64512500000001</v>
      </c>
      <c r="P2799">
        <f t="shared" si="308"/>
        <v>87.357553191489373</v>
      </c>
      <c r="Q2799" t="str">
        <f t="shared" si="303"/>
        <v>theater</v>
      </c>
      <c r="R2799" t="str">
        <f t="shared" si="304"/>
        <v>plays</v>
      </c>
      <c r="S2799" s="9">
        <f t="shared" si="305"/>
        <v>41828.940277777801</v>
      </c>
      <c r="T2799" s="9">
        <f t="shared" si="306"/>
        <v>41798.940277777801</v>
      </c>
      <c r="U2799" s="8">
        <f t="shared" si="307"/>
        <v>30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302"/>
        <v>101.4</v>
      </c>
      <c r="P2800">
        <f t="shared" si="308"/>
        <v>36.474820143884891</v>
      </c>
      <c r="Q2800" t="str">
        <f t="shared" si="303"/>
        <v>theater</v>
      </c>
      <c r="R2800" t="str">
        <f t="shared" si="304"/>
        <v>plays</v>
      </c>
      <c r="S2800" s="9">
        <f t="shared" si="305"/>
        <v>42216.666666666701</v>
      </c>
      <c r="T2800" s="9">
        <f t="shared" si="306"/>
        <v>42201.675011574102</v>
      </c>
      <c r="U2800" s="8">
        <f t="shared" si="307"/>
        <v>14.991655092599103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302"/>
        <v>116.6348</v>
      </c>
      <c r="P2801">
        <f t="shared" si="308"/>
        <v>44.859538461538463</v>
      </c>
      <c r="Q2801" t="str">
        <f t="shared" si="303"/>
        <v>theater</v>
      </c>
      <c r="R2801" t="str">
        <f t="shared" si="304"/>
        <v>plays</v>
      </c>
      <c r="S2801" s="9">
        <f t="shared" si="305"/>
        <v>42538.666666666701</v>
      </c>
      <c r="T2801" s="9">
        <f t="shared" si="306"/>
        <v>42507.264699074098</v>
      </c>
      <c r="U2801" s="8">
        <f t="shared" si="307"/>
        <v>31.401967592602887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302"/>
        <v>133</v>
      </c>
      <c r="P2802">
        <f t="shared" si="308"/>
        <v>42.903225806451616</v>
      </c>
      <c r="Q2802" t="str">
        <f t="shared" si="303"/>
        <v>theater</v>
      </c>
      <c r="R2802" t="str">
        <f t="shared" si="304"/>
        <v>plays</v>
      </c>
      <c r="S2802" s="9">
        <f t="shared" si="305"/>
        <v>42008.552847222199</v>
      </c>
      <c r="T2802" s="9">
        <f t="shared" si="306"/>
        <v>41948.552847222199</v>
      </c>
      <c r="U2802" s="8">
        <f t="shared" si="307"/>
        <v>60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302"/>
        <v>133.20000000000002</v>
      </c>
      <c r="P2803">
        <f t="shared" si="308"/>
        <v>51.230769230769234</v>
      </c>
      <c r="Q2803" t="str">
        <f t="shared" si="303"/>
        <v>theater</v>
      </c>
      <c r="R2803" t="str">
        <f t="shared" si="304"/>
        <v>plays</v>
      </c>
      <c r="S2803" s="9">
        <f t="shared" si="305"/>
        <v>41922.458333333299</v>
      </c>
      <c r="T2803" s="9">
        <f t="shared" si="306"/>
        <v>41900.243159722202</v>
      </c>
      <c r="U2803" s="8">
        <f t="shared" si="307"/>
        <v>22.215173611097271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302"/>
        <v>101.83333333333333</v>
      </c>
      <c r="P2804">
        <f t="shared" si="308"/>
        <v>33.944444444444443</v>
      </c>
      <c r="Q2804" t="str">
        <f t="shared" si="303"/>
        <v>theater</v>
      </c>
      <c r="R2804" t="str">
        <f t="shared" si="304"/>
        <v>plays</v>
      </c>
      <c r="S2804" s="9">
        <f t="shared" si="305"/>
        <v>42222.647071759297</v>
      </c>
      <c r="T2804" s="9">
        <f t="shared" si="306"/>
        <v>42192.647071759297</v>
      </c>
      <c r="U2804" s="8">
        <f t="shared" si="307"/>
        <v>30</v>
      </c>
    </row>
    <row r="2805" spans="1:21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302"/>
        <v>127.95</v>
      </c>
      <c r="P2805">
        <f t="shared" si="308"/>
        <v>90.744680851063833</v>
      </c>
      <c r="Q2805" t="str">
        <f t="shared" si="303"/>
        <v>theater</v>
      </c>
      <c r="R2805" t="str">
        <f t="shared" si="304"/>
        <v>plays</v>
      </c>
      <c r="S2805" s="9">
        <f t="shared" si="305"/>
        <v>42201</v>
      </c>
      <c r="T2805" s="9">
        <f t="shared" si="306"/>
        <v>42158.065694444398</v>
      </c>
      <c r="U2805" s="8">
        <f t="shared" si="307"/>
        <v>42.934305555601895</v>
      </c>
    </row>
    <row r="2806" spans="1:21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302"/>
        <v>114.99999999999999</v>
      </c>
      <c r="P2806">
        <f t="shared" si="308"/>
        <v>50</v>
      </c>
      <c r="Q2806" t="str">
        <f t="shared" si="303"/>
        <v>theater</v>
      </c>
      <c r="R2806" t="str">
        <f t="shared" si="304"/>
        <v>plays</v>
      </c>
      <c r="S2806" s="9">
        <f t="shared" si="305"/>
        <v>41911.453587962998</v>
      </c>
      <c r="T2806" s="9">
        <f t="shared" si="306"/>
        <v>41881.453587962998</v>
      </c>
      <c r="U2806" s="8">
        <f t="shared" si="307"/>
        <v>30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302"/>
        <v>110.00000000000001</v>
      </c>
      <c r="P2807">
        <f t="shared" si="308"/>
        <v>24.444444444444443</v>
      </c>
      <c r="Q2807" t="str">
        <f t="shared" si="303"/>
        <v>theater</v>
      </c>
      <c r="R2807" t="str">
        <f t="shared" si="304"/>
        <v>plays</v>
      </c>
      <c r="S2807" s="9">
        <f t="shared" si="305"/>
        <v>42238.505474537</v>
      </c>
      <c r="T2807" s="9">
        <f t="shared" si="306"/>
        <v>42213.505474537</v>
      </c>
      <c r="U2807" s="8">
        <f t="shared" si="307"/>
        <v>25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302"/>
        <v>112.1</v>
      </c>
      <c r="P2808">
        <f t="shared" si="308"/>
        <v>44.25</v>
      </c>
      <c r="Q2808" t="str">
        <f t="shared" si="303"/>
        <v>theater</v>
      </c>
      <c r="R2808" t="str">
        <f t="shared" si="304"/>
        <v>plays</v>
      </c>
      <c r="S2808" s="9">
        <f t="shared" si="305"/>
        <v>42221.458333333299</v>
      </c>
      <c r="T2808" s="9">
        <f t="shared" si="306"/>
        <v>42185.2672453704</v>
      </c>
      <c r="U2808" s="8">
        <f t="shared" si="307"/>
        <v>36.191087962899473</v>
      </c>
    </row>
    <row r="2809" spans="1:2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302"/>
        <v>126</v>
      </c>
      <c r="P2809">
        <f t="shared" si="308"/>
        <v>67.741935483870961</v>
      </c>
      <c r="Q2809" t="str">
        <f t="shared" si="303"/>
        <v>theater</v>
      </c>
      <c r="R2809" t="str">
        <f t="shared" si="304"/>
        <v>plays</v>
      </c>
      <c r="S2809" s="9">
        <f t="shared" si="305"/>
        <v>42184.873124999998</v>
      </c>
      <c r="T2809" s="9">
        <f t="shared" si="306"/>
        <v>42154.873124999998</v>
      </c>
      <c r="U2809" s="8">
        <f t="shared" si="307"/>
        <v>30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302"/>
        <v>100.24444444444444</v>
      </c>
      <c r="P2810">
        <f t="shared" si="308"/>
        <v>65.376811594202906</v>
      </c>
      <c r="Q2810" t="str">
        <f t="shared" si="303"/>
        <v>theater</v>
      </c>
      <c r="R2810" t="str">
        <f t="shared" si="304"/>
        <v>plays</v>
      </c>
      <c r="S2810" s="9">
        <f t="shared" si="305"/>
        <v>42238.846469907403</v>
      </c>
      <c r="T2810" s="9">
        <f t="shared" si="306"/>
        <v>42208.846469907403</v>
      </c>
      <c r="U2810" s="8">
        <f t="shared" si="307"/>
        <v>30</v>
      </c>
    </row>
    <row r="2811" spans="1:21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302"/>
        <v>102.4</v>
      </c>
      <c r="P2811">
        <f t="shared" si="308"/>
        <v>121.9047619047619</v>
      </c>
      <c r="Q2811" t="str">
        <f t="shared" si="303"/>
        <v>theater</v>
      </c>
      <c r="R2811" t="str">
        <f t="shared" si="304"/>
        <v>plays</v>
      </c>
      <c r="S2811" s="9">
        <f t="shared" si="305"/>
        <v>42459.610416666699</v>
      </c>
      <c r="T2811" s="9">
        <f t="shared" si="306"/>
        <v>42451.496817129599</v>
      </c>
      <c r="U2811" s="8">
        <f t="shared" si="307"/>
        <v>8.1135995371005265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302"/>
        <v>108.2</v>
      </c>
      <c r="P2812">
        <f t="shared" si="308"/>
        <v>47.456140350877192</v>
      </c>
      <c r="Q2812" t="str">
        <f t="shared" si="303"/>
        <v>theater</v>
      </c>
      <c r="R2812" t="str">
        <f t="shared" si="304"/>
        <v>plays</v>
      </c>
      <c r="S2812" s="9">
        <f t="shared" si="305"/>
        <v>41791.165972222203</v>
      </c>
      <c r="T2812" s="9">
        <f t="shared" si="306"/>
        <v>41759.139629629601</v>
      </c>
      <c r="U2812" s="8">
        <f t="shared" si="307"/>
        <v>32.026342592602305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302"/>
        <v>100.27</v>
      </c>
      <c r="P2813">
        <f t="shared" si="308"/>
        <v>92.842592592592595</v>
      </c>
      <c r="Q2813" t="str">
        <f t="shared" si="303"/>
        <v>theater</v>
      </c>
      <c r="R2813" t="str">
        <f t="shared" si="304"/>
        <v>plays</v>
      </c>
      <c r="S2813" s="9">
        <f t="shared" si="305"/>
        <v>42058.496562499997</v>
      </c>
      <c r="T2813" s="9">
        <f t="shared" si="306"/>
        <v>42028.496562499997</v>
      </c>
      <c r="U2813" s="8">
        <f t="shared" si="307"/>
        <v>30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302"/>
        <v>113.3</v>
      </c>
      <c r="P2814">
        <f t="shared" si="308"/>
        <v>68.253012048192772</v>
      </c>
      <c r="Q2814" t="str">
        <f t="shared" si="303"/>
        <v>theater</v>
      </c>
      <c r="R2814" t="str">
        <f t="shared" si="304"/>
        <v>plays</v>
      </c>
      <c r="S2814" s="9">
        <f t="shared" si="305"/>
        <v>42100.166666666701</v>
      </c>
      <c r="T2814" s="9">
        <f t="shared" si="306"/>
        <v>42054.744189814803</v>
      </c>
      <c r="U2814" s="8">
        <f t="shared" si="307"/>
        <v>45.422476851897954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302"/>
        <v>127.57571428571428</v>
      </c>
      <c r="P2815">
        <f t="shared" si="308"/>
        <v>37.209583333333335</v>
      </c>
      <c r="Q2815" t="str">
        <f t="shared" si="303"/>
        <v>theater</v>
      </c>
      <c r="R2815" t="str">
        <f t="shared" si="304"/>
        <v>plays</v>
      </c>
      <c r="S2815" s="9">
        <f t="shared" si="305"/>
        <v>42718.742604166699</v>
      </c>
      <c r="T2815" s="9">
        <f t="shared" si="306"/>
        <v>42693.742604166699</v>
      </c>
      <c r="U2815" s="8">
        <f t="shared" si="307"/>
        <v>25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302"/>
        <v>107.73333333333332</v>
      </c>
      <c r="P2816">
        <f t="shared" si="308"/>
        <v>25.25</v>
      </c>
      <c r="Q2816" t="str">
        <f t="shared" si="303"/>
        <v>theater</v>
      </c>
      <c r="R2816" t="str">
        <f t="shared" si="304"/>
        <v>plays</v>
      </c>
      <c r="S2816" s="9">
        <f t="shared" si="305"/>
        <v>42133.399479166699</v>
      </c>
      <c r="T2816" s="9">
        <f t="shared" si="306"/>
        <v>42103.399479166699</v>
      </c>
      <c r="U2816" s="8">
        <f t="shared" si="307"/>
        <v>30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302"/>
        <v>242</v>
      </c>
      <c r="P2817">
        <f t="shared" si="308"/>
        <v>43.214285714285715</v>
      </c>
      <c r="Q2817" t="str">
        <f t="shared" si="303"/>
        <v>theater</v>
      </c>
      <c r="R2817" t="str">
        <f t="shared" si="304"/>
        <v>plays</v>
      </c>
      <c r="S2817" s="9">
        <f t="shared" si="305"/>
        <v>42589.776724536998</v>
      </c>
      <c r="T2817" s="9">
        <f t="shared" si="306"/>
        <v>42559.776724536998</v>
      </c>
      <c r="U2817" s="8">
        <f t="shared" si="307"/>
        <v>30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302"/>
        <v>141.56666666666666</v>
      </c>
      <c r="P2818">
        <f t="shared" si="308"/>
        <v>25.130177514792898</v>
      </c>
      <c r="Q2818" t="str">
        <f t="shared" si="303"/>
        <v>theater</v>
      </c>
      <c r="R2818" t="str">
        <f t="shared" si="304"/>
        <v>plays</v>
      </c>
      <c r="S2818" s="9">
        <f t="shared" si="305"/>
        <v>42218.666666666701</v>
      </c>
      <c r="T2818" s="9">
        <f t="shared" si="306"/>
        <v>42188.467499999999</v>
      </c>
      <c r="U2818" s="8">
        <f t="shared" si="307"/>
        <v>30.199166666701785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309">E2819/D2819*100</f>
        <v>130</v>
      </c>
      <c r="P2819">
        <f t="shared" si="308"/>
        <v>23.636363636363637</v>
      </c>
      <c r="Q2819" t="str">
        <f t="shared" ref="Q2819:Q2882" si="310">LEFT(N2819,_xlfn.NUMBERVALUE(FIND("/",N2819)-1))</f>
        <v>theater</v>
      </c>
      <c r="R2819" t="str">
        <f t="shared" ref="R2819:R2882" si="311">RIGHT(N2819,LEN(N2819)-LEN(Q2819)-1)</f>
        <v>plays</v>
      </c>
      <c r="S2819" s="9">
        <f t="shared" ref="S2819:S2882" si="312">_xlfn.NUMBERVALUE((((I2819/60)/60)/24)+DATE(1970,1,1))</f>
        <v>42063.634976851899</v>
      </c>
      <c r="T2819" s="9">
        <f t="shared" ref="T2819:T2882" si="313">_xlfn.NUMBERVALUE((((J2819/60)/60)/24)+DATE(1970,1,1))</f>
        <v>42023.634976851899</v>
      </c>
      <c r="U2819" s="8">
        <f t="shared" ref="U2819:U2882" si="314">S2819-T2819</f>
        <v>40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309"/>
        <v>106.03</v>
      </c>
      <c r="P2820">
        <f t="shared" si="308"/>
        <v>103.95098039215686</v>
      </c>
      <c r="Q2820" t="str">
        <f t="shared" si="310"/>
        <v>theater</v>
      </c>
      <c r="R2820" t="str">
        <f t="shared" si="311"/>
        <v>plays</v>
      </c>
      <c r="S2820" s="9">
        <f t="shared" si="312"/>
        <v>42270.598217592596</v>
      </c>
      <c r="T2820" s="9">
        <f t="shared" si="313"/>
        <v>42250.598217592596</v>
      </c>
      <c r="U2820" s="8">
        <f t="shared" si="314"/>
        <v>20</v>
      </c>
    </row>
    <row r="2821" spans="1:21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309"/>
        <v>104.80000000000001</v>
      </c>
      <c r="P2821">
        <f t="shared" si="308"/>
        <v>50.384615384615387</v>
      </c>
      <c r="Q2821" t="str">
        <f t="shared" si="310"/>
        <v>theater</v>
      </c>
      <c r="R2821" t="str">
        <f t="shared" si="311"/>
        <v>plays</v>
      </c>
      <c r="S2821" s="9">
        <f t="shared" si="312"/>
        <v>42169.525567129604</v>
      </c>
      <c r="T2821" s="9">
        <f t="shared" si="313"/>
        <v>42139.525567129604</v>
      </c>
      <c r="U2821" s="8">
        <f t="shared" si="314"/>
        <v>30</v>
      </c>
    </row>
    <row r="2822" spans="1:21" ht="4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309"/>
        <v>136</v>
      </c>
      <c r="P2822">
        <f t="shared" si="308"/>
        <v>13.6</v>
      </c>
      <c r="Q2822" t="str">
        <f t="shared" si="310"/>
        <v>theater</v>
      </c>
      <c r="R2822" t="str">
        <f t="shared" si="311"/>
        <v>plays</v>
      </c>
      <c r="S2822" s="9">
        <f t="shared" si="312"/>
        <v>42426</v>
      </c>
      <c r="T2822" s="9">
        <f t="shared" si="313"/>
        <v>42401.610983796301</v>
      </c>
      <c r="U2822" s="8">
        <f t="shared" si="314"/>
        <v>24.389016203698702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309"/>
        <v>100</v>
      </c>
      <c r="P2823">
        <f t="shared" si="308"/>
        <v>28.571428571428573</v>
      </c>
      <c r="Q2823" t="str">
        <f t="shared" si="310"/>
        <v>theater</v>
      </c>
      <c r="R2823" t="str">
        <f t="shared" si="311"/>
        <v>plays</v>
      </c>
      <c r="S2823" s="9">
        <f t="shared" si="312"/>
        <v>41905.922858796301</v>
      </c>
      <c r="T2823" s="9">
        <f t="shared" si="313"/>
        <v>41875.922858796301</v>
      </c>
      <c r="U2823" s="8">
        <f t="shared" si="314"/>
        <v>30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309"/>
        <v>100</v>
      </c>
      <c r="P2824">
        <f t="shared" si="308"/>
        <v>63.829787234042556</v>
      </c>
      <c r="Q2824" t="str">
        <f t="shared" si="310"/>
        <v>theater</v>
      </c>
      <c r="R2824" t="str">
        <f t="shared" si="311"/>
        <v>plays</v>
      </c>
      <c r="S2824" s="9">
        <f t="shared" si="312"/>
        <v>42090.642268518503</v>
      </c>
      <c r="T2824" s="9">
        <f t="shared" si="313"/>
        <v>42060.683935185203</v>
      </c>
      <c r="U2824" s="8">
        <f t="shared" si="314"/>
        <v>29.958333333299379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309"/>
        <v>124</v>
      </c>
      <c r="P2825">
        <f t="shared" si="308"/>
        <v>8.8571428571428577</v>
      </c>
      <c r="Q2825" t="str">
        <f t="shared" si="310"/>
        <v>theater</v>
      </c>
      <c r="R2825" t="str">
        <f t="shared" si="311"/>
        <v>plays</v>
      </c>
      <c r="S2825" s="9">
        <f t="shared" si="312"/>
        <v>42094.957638888904</v>
      </c>
      <c r="T2825" s="9">
        <f t="shared" si="313"/>
        <v>42067.011643518497</v>
      </c>
      <c r="U2825" s="8">
        <f t="shared" si="314"/>
        <v>27.945995370406308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309"/>
        <v>116.92307692307693</v>
      </c>
      <c r="P2826">
        <f t="shared" si="308"/>
        <v>50.666666666666664</v>
      </c>
      <c r="Q2826" t="str">
        <f t="shared" si="310"/>
        <v>theater</v>
      </c>
      <c r="R2826" t="str">
        <f t="shared" si="311"/>
        <v>plays</v>
      </c>
      <c r="S2826" s="9">
        <f t="shared" si="312"/>
        <v>42168.0715277778</v>
      </c>
      <c r="T2826" s="9">
        <f t="shared" si="313"/>
        <v>42136.270787037</v>
      </c>
      <c r="U2826" s="8">
        <f t="shared" si="314"/>
        <v>31.800740740800393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309"/>
        <v>103.33333333333334</v>
      </c>
      <c r="P2827">
        <f t="shared" si="308"/>
        <v>60.784313725490193</v>
      </c>
      <c r="Q2827" t="str">
        <f t="shared" si="310"/>
        <v>theater</v>
      </c>
      <c r="R2827" t="str">
        <f t="shared" si="311"/>
        <v>plays</v>
      </c>
      <c r="S2827" s="9">
        <f t="shared" si="312"/>
        <v>42342.792662036998</v>
      </c>
      <c r="T2827" s="9">
        <f t="shared" si="313"/>
        <v>42312.792662036998</v>
      </c>
      <c r="U2827" s="8">
        <f t="shared" si="314"/>
        <v>30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309"/>
        <v>107.74999999999999</v>
      </c>
      <c r="P2828">
        <f t="shared" si="308"/>
        <v>113.42105263157895</v>
      </c>
      <c r="Q2828" t="str">
        <f t="shared" si="310"/>
        <v>theater</v>
      </c>
      <c r="R2828" t="str">
        <f t="shared" si="311"/>
        <v>plays</v>
      </c>
      <c r="S2828" s="9">
        <f t="shared" si="312"/>
        <v>42195.291666666701</v>
      </c>
      <c r="T2828" s="9">
        <f t="shared" si="313"/>
        <v>42171.034861111097</v>
      </c>
      <c r="U2828" s="8">
        <f t="shared" si="314"/>
        <v>24.256805555603933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309"/>
        <v>120.24999999999999</v>
      </c>
      <c r="P2829">
        <f t="shared" si="308"/>
        <v>104.56521739130434</v>
      </c>
      <c r="Q2829" t="str">
        <f t="shared" si="310"/>
        <v>theater</v>
      </c>
      <c r="R2829" t="str">
        <f t="shared" si="311"/>
        <v>plays</v>
      </c>
      <c r="S2829" s="9">
        <f t="shared" si="312"/>
        <v>42524.6875</v>
      </c>
      <c r="T2829" s="9">
        <f t="shared" si="313"/>
        <v>42494.683634259301</v>
      </c>
      <c r="U2829" s="8">
        <f t="shared" si="314"/>
        <v>30.003865740698529</v>
      </c>
    </row>
    <row r="2830" spans="1:21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309"/>
        <v>100.37894736842105</v>
      </c>
      <c r="P2830">
        <f t="shared" si="308"/>
        <v>98.30927835051547</v>
      </c>
      <c r="Q2830" t="str">
        <f t="shared" si="310"/>
        <v>theater</v>
      </c>
      <c r="R2830" t="str">
        <f t="shared" si="311"/>
        <v>plays</v>
      </c>
      <c r="S2830" s="9">
        <f t="shared" si="312"/>
        <v>42279.958333333299</v>
      </c>
      <c r="T2830" s="9">
        <f t="shared" si="313"/>
        <v>42254.264687499999</v>
      </c>
      <c r="U2830" s="8">
        <f t="shared" si="314"/>
        <v>25.693645833300252</v>
      </c>
    </row>
    <row r="2831" spans="1:21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309"/>
        <v>106.52</v>
      </c>
      <c r="P2831">
        <f t="shared" si="308"/>
        <v>35.039473684210527</v>
      </c>
      <c r="Q2831" t="str">
        <f t="shared" si="310"/>
        <v>theater</v>
      </c>
      <c r="R2831" t="str">
        <f t="shared" si="311"/>
        <v>plays</v>
      </c>
      <c r="S2831" s="9">
        <f t="shared" si="312"/>
        <v>42523.434236111098</v>
      </c>
      <c r="T2831" s="9">
        <f t="shared" si="313"/>
        <v>42495.434236111098</v>
      </c>
      <c r="U2831" s="8">
        <f t="shared" si="314"/>
        <v>28</v>
      </c>
    </row>
    <row r="2832" spans="1:21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309"/>
        <v>100</v>
      </c>
      <c r="P2832">
        <f t="shared" si="308"/>
        <v>272.72727272727275</v>
      </c>
      <c r="Q2832" t="str">
        <f t="shared" si="310"/>
        <v>theater</v>
      </c>
      <c r="R2832" t="str">
        <f t="shared" si="311"/>
        <v>plays</v>
      </c>
      <c r="S2832" s="9">
        <f t="shared" si="312"/>
        <v>41771.165972222203</v>
      </c>
      <c r="T2832" s="9">
        <f t="shared" si="313"/>
        <v>41758.839675925898</v>
      </c>
      <c r="U2832" s="8">
        <f t="shared" si="314"/>
        <v>12.326296296305372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309"/>
        <v>110.66666666666667</v>
      </c>
      <c r="P2833">
        <f t="shared" si="308"/>
        <v>63.846153846153847</v>
      </c>
      <c r="Q2833" t="str">
        <f t="shared" si="310"/>
        <v>theater</v>
      </c>
      <c r="R2833" t="str">
        <f t="shared" si="311"/>
        <v>plays</v>
      </c>
      <c r="S2833" s="9">
        <f t="shared" si="312"/>
        <v>42201.824884259302</v>
      </c>
      <c r="T2833" s="9">
        <f t="shared" si="313"/>
        <v>42171.824884259302</v>
      </c>
      <c r="U2833" s="8">
        <f t="shared" si="314"/>
        <v>30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309"/>
        <v>114.71959999999999</v>
      </c>
      <c r="P2834">
        <f t="shared" si="308"/>
        <v>30.189368421052631</v>
      </c>
      <c r="Q2834" t="str">
        <f t="shared" si="310"/>
        <v>theater</v>
      </c>
      <c r="R2834" t="str">
        <f t="shared" si="311"/>
        <v>plays</v>
      </c>
      <c r="S2834" s="9">
        <f t="shared" si="312"/>
        <v>41966.916666666701</v>
      </c>
      <c r="T2834" s="9">
        <f t="shared" si="313"/>
        <v>41938.709421296298</v>
      </c>
      <c r="U2834" s="8">
        <f t="shared" si="314"/>
        <v>28.207245370402234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309"/>
        <v>108.25925925925925</v>
      </c>
      <c r="P2835">
        <f t="shared" si="308"/>
        <v>83.51428571428572</v>
      </c>
      <c r="Q2835" t="str">
        <f t="shared" si="310"/>
        <v>theater</v>
      </c>
      <c r="R2835" t="str">
        <f t="shared" si="311"/>
        <v>plays</v>
      </c>
      <c r="S2835" s="9">
        <f t="shared" si="312"/>
        <v>42288.083333333299</v>
      </c>
      <c r="T2835" s="9">
        <f t="shared" si="313"/>
        <v>42268.1276967593</v>
      </c>
      <c r="U2835" s="8">
        <f t="shared" si="314"/>
        <v>19.955636573999072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309"/>
        <v>170</v>
      </c>
      <c r="P2836">
        <f t="shared" si="308"/>
        <v>64.761904761904759</v>
      </c>
      <c r="Q2836" t="str">
        <f t="shared" si="310"/>
        <v>theater</v>
      </c>
      <c r="R2836" t="str">
        <f t="shared" si="311"/>
        <v>plays</v>
      </c>
      <c r="S2836" s="9">
        <f t="shared" si="312"/>
        <v>42034.959837962997</v>
      </c>
      <c r="T2836" s="9">
        <f t="shared" si="313"/>
        <v>42019.959837962997</v>
      </c>
      <c r="U2836" s="8">
        <f t="shared" si="314"/>
        <v>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309"/>
        <v>187.09899999999999</v>
      </c>
      <c r="P2837">
        <f t="shared" si="308"/>
        <v>20.118172043010752</v>
      </c>
      <c r="Q2837" t="str">
        <f t="shared" si="310"/>
        <v>theater</v>
      </c>
      <c r="R2837" t="str">
        <f t="shared" si="311"/>
        <v>plays</v>
      </c>
      <c r="S2837" s="9">
        <f t="shared" si="312"/>
        <v>42343</v>
      </c>
      <c r="T2837" s="9">
        <f t="shared" si="313"/>
        <v>42313.703900462999</v>
      </c>
      <c r="U2837" s="8">
        <f t="shared" si="314"/>
        <v>29.296099537001282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309"/>
        <v>107.77777777777777</v>
      </c>
      <c r="P2838">
        <f t="shared" si="308"/>
        <v>44.090909090909093</v>
      </c>
      <c r="Q2838" t="str">
        <f t="shared" si="310"/>
        <v>theater</v>
      </c>
      <c r="R2838" t="str">
        <f t="shared" si="311"/>
        <v>plays</v>
      </c>
      <c r="S2838" s="9">
        <f t="shared" si="312"/>
        <v>42784.207638888904</v>
      </c>
      <c r="T2838" s="9">
        <f t="shared" si="313"/>
        <v>42746.261782407397</v>
      </c>
      <c r="U2838" s="8">
        <f t="shared" si="314"/>
        <v>37.94585648150678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309"/>
        <v>100</v>
      </c>
      <c r="P2839">
        <f t="shared" si="308"/>
        <v>40.476190476190474</v>
      </c>
      <c r="Q2839" t="str">
        <f t="shared" si="310"/>
        <v>theater</v>
      </c>
      <c r="R2839" t="str">
        <f t="shared" si="311"/>
        <v>plays</v>
      </c>
      <c r="S2839" s="9">
        <f t="shared" si="312"/>
        <v>42347.950046296297</v>
      </c>
      <c r="T2839" s="9">
        <f t="shared" si="313"/>
        <v>42307.908379629604</v>
      </c>
      <c r="U2839" s="8">
        <f t="shared" si="314"/>
        <v>40.041666666693345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309"/>
        <v>120.24999999999999</v>
      </c>
      <c r="P2840">
        <f t="shared" si="308"/>
        <v>44.537037037037038</v>
      </c>
      <c r="Q2840" t="str">
        <f t="shared" si="310"/>
        <v>theater</v>
      </c>
      <c r="R2840" t="str">
        <f t="shared" si="311"/>
        <v>plays</v>
      </c>
      <c r="S2840" s="9">
        <f t="shared" si="312"/>
        <v>41864.916666666701</v>
      </c>
      <c r="T2840" s="9">
        <f t="shared" si="313"/>
        <v>41842.607592592598</v>
      </c>
      <c r="U2840" s="8">
        <f t="shared" si="314"/>
        <v>22.309074074102682</v>
      </c>
    </row>
    <row r="2841" spans="1:21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309"/>
        <v>111.42857142857143</v>
      </c>
      <c r="P2841">
        <f t="shared" si="308"/>
        <v>125.80645161290323</v>
      </c>
      <c r="Q2841" t="str">
        <f t="shared" si="310"/>
        <v>theater</v>
      </c>
      <c r="R2841" t="str">
        <f t="shared" si="311"/>
        <v>plays</v>
      </c>
      <c r="S2841" s="9">
        <f t="shared" si="312"/>
        <v>41876.207638888904</v>
      </c>
      <c r="T2841" s="9">
        <f t="shared" si="313"/>
        <v>41853.2402083333</v>
      </c>
      <c r="U2841" s="8">
        <f t="shared" si="314"/>
        <v>22.967430555603642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309"/>
        <v>104</v>
      </c>
      <c r="P2842">
        <f t="shared" si="308"/>
        <v>19.696969696969695</v>
      </c>
      <c r="Q2842" t="str">
        <f t="shared" si="310"/>
        <v>theater</v>
      </c>
      <c r="R2842" t="str">
        <f t="shared" si="311"/>
        <v>plays</v>
      </c>
      <c r="S2842" s="9">
        <f t="shared" si="312"/>
        <v>42081.708333333299</v>
      </c>
      <c r="T2842" s="9">
        <f t="shared" si="313"/>
        <v>42060.035636574103</v>
      </c>
      <c r="U2842" s="8">
        <f t="shared" si="314"/>
        <v>21.672696759196697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309"/>
        <v>1</v>
      </c>
      <c r="P2843">
        <f t="shared" si="308"/>
        <v>10</v>
      </c>
      <c r="Q2843" t="str">
        <f t="shared" si="310"/>
        <v>theater</v>
      </c>
      <c r="R2843" t="str">
        <f t="shared" si="311"/>
        <v>plays</v>
      </c>
      <c r="S2843" s="9">
        <f t="shared" si="312"/>
        <v>42351.781215277799</v>
      </c>
      <c r="T2843" s="9">
        <f t="shared" si="313"/>
        <v>42291.739548611098</v>
      </c>
      <c r="U2843" s="8">
        <f t="shared" si="314"/>
        <v>60.041666666700621</v>
      </c>
    </row>
    <row r="2844" spans="1:21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309"/>
        <v>0</v>
      </c>
      <c r="P2844">
        <f t="shared" si="308"/>
        <v>0</v>
      </c>
      <c r="Q2844" t="str">
        <f t="shared" si="310"/>
        <v>theater</v>
      </c>
      <c r="R2844" t="str">
        <f t="shared" si="311"/>
        <v>plays</v>
      </c>
      <c r="S2844" s="9">
        <f t="shared" si="312"/>
        <v>41811.458333333299</v>
      </c>
      <c r="T2844" s="9">
        <f t="shared" si="313"/>
        <v>41784.952488425901</v>
      </c>
      <c r="U2844" s="8">
        <f t="shared" si="314"/>
        <v>26.505844907398568</v>
      </c>
    </row>
    <row r="2845" spans="1:21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309"/>
        <v>0</v>
      </c>
      <c r="P2845">
        <f t="shared" si="308"/>
        <v>0</v>
      </c>
      <c r="Q2845" t="str">
        <f t="shared" si="310"/>
        <v>theater</v>
      </c>
      <c r="R2845" t="str">
        <f t="shared" si="311"/>
        <v>plays</v>
      </c>
      <c r="S2845" s="9">
        <f t="shared" si="312"/>
        <v>42534.166666666701</v>
      </c>
      <c r="T2845" s="9">
        <f t="shared" si="313"/>
        <v>42492.737847222197</v>
      </c>
      <c r="U2845" s="8">
        <f t="shared" si="314"/>
        <v>41.428819444503461</v>
      </c>
    </row>
    <row r="2846" spans="1:21" ht="4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309"/>
        <v>5.4545454545454541</v>
      </c>
      <c r="P2846">
        <f t="shared" si="308"/>
        <v>30</v>
      </c>
      <c r="Q2846" t="str">
        <f t="shared" si="310"/>
        <v>theater</v>
      </c>
      <c r="R2846" t="str">
        <f t="shared" si="311"/>
        <v>plays</v>
      </c>
      <c r="S2846" s="9">
        <f t="shared" si="312"/>
        <v>42739.5460648148</v>
      </c>
      <c r="T2846" s="9">
        <f t="shared" si="313"/>
        <v>42709.5460648148</v>
      </c>
      <c r="U2846" s="8">
        <f t="shared" si="314"/>
        <v>30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309"/>
        <v>31.546666666666667</v>
      </c>
      <c r="P2847">
        <f t="shared" si="308"/>
        <v>60.666666666666664</v>
      </c>
      <c r="Q2847" t="str">
        <f t="shared" si="310"/>
        <v>theater</v>
      </c>
      <c r="R2847" t="str">
        <f t="shared" si="311"/>
        <v>plays</v>
      </c>
      <c r="S2847" s="9">
        <f t="shared" si="312"/>
        <v>42163.016585648104</v>
      </c>
      <c r="T2847" s="9">
        <f t="shared" si="313"/>
        <v>42103.016585648104</v>
      </c>
      <c r="U2847" s="8">
        <f t="shared" si="314"/>
        <v>60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309"/>
        <v>0</v>
      </c>
      <c r="P2848">
        <f t="shared" si="308"/>
        <v>0</v>
      </c>
      <c r="Q2848" t="str">
        <f t="shared" si="310"/>
        <v>theater</v>
      </c>
      <c r="R2848" t="str">
        <f t="shared" si="311"/>
        <v>plays</v>
      </c>
      <c r="S2848" s="9">
        <f t="shared" si="312"/>
        <v>42153.692060185203</v>
      </c>
      <c r="T2848" s="9">
        <f t="shared" si="313"/>
        <v>42108.692060185203</v>
      </c>
      <c r="U2848" s="8">
        <f t="shared" si="314"/>
        <v>45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309"/>
        <v>0</v>
      </c>
      <c r="P2849">
        <f t="shared" si="308"/>
        <v>0</v>
      </c>
      <c r="Q2849" t="str">
        <f t="shared" si="310"/>
        <v>theater</v>
      </c>
      <c r="R2849" t="str">
        <f t="shared" si="311"/>
        <v>plays</v>
      </c>
      <c r="S2849" s="9">
        <f t="shared" si="312"/>
        <v>42513.8063078704</v>
      </c>
      <c r="T2849" s="9">
        <f t="shared" si="313"/>
        <v>42453.8063078704</v>
      </c>
      <c r="U2849" s="8">
        <f t="shared" si="314"/>
        <v>60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309"/>
        <v>0.2</v>
      </c>
      <c r="P2850">
        <f t="shared" ref="P2850:P2913" si="315">IF(L2850=0, 0,E2850/L2850)</f>
        <v>23.333333333333332</v>
      </c>
      <c r="Q2850" t="str">
        <f t="shared" si="310"/>
        <v>theater</v>
      </c>
      <c r="R2850" t="str">
        <f t="shared" si="311"/>
        <v>plays</v>
      </c>
      <c r="S2850" s="9">
        <f t="shared" si="312"/>
        <v>42153.648831018501</v>
      </c>
      <c r="T2850" s="9">
        <f t="shared" si="313"/>
        <v>42123.648831018501</v>
      </c>
      <c r="U2850" s="8">
        <f t="shared" si="314"/>
        <v>30</v>
      </c>
    </row>
    <row r="2851" spans="1:21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309"/>
        <v>1</v>
      </c>
      <c r="P2851">
        <f t="shared" si="315"/>
        <v>5</v>
      </c>
      <c r="Q2851" t="str">
        <f t="shared" si="310"/>
        <v>theater</v>
      </c>
      <c r="R2851" t="str">
        <f t="shared" si="311"/>
        <v>plays</v>
      </c>
      <c r="S2851" s="9">
        <f t="shared" si="312"/>
        <v>42483.428240740701</v>
      </c>
      <c r="T2851" s="9">
        <f t="shared" si="313"/>
        <v>42453.428240740701</v>
      </c>
      <c r="U2851" s="8">
        <f t="shared" si="314"/>
        <v>30</v>
      </c>
    </row>
    <row r="2852" spans="1:21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309"/>
        <v>3.8875000000000002</v>
      </c>
      <c r="P2852">
        <f t="shared" si="315"/>
        <v>23.923076923076923</v>
      </c>
      <c r="Q2852" t="str">
        <f t="shared" si="310"/>
        <v>theater</v>
      </c>
      <c r="R2852" t="str">
        <f t="shared" si="311"/>
        <v>plays</v>
      </c>
      <c r="S2852" s="9">
        <f t="shared" si="312"/>
        <v>41888.007071759297</v>
      </c>
      <c r="T2852" s="9">
        <f t="shared" si="313"/>
        <v>41858.007071759297</v>
      </c>
      <c r="U2852" s="8">
        <f t="shared" si="314"/>
        <v>30</v>
      </c>
    </row>
    <row r="2853" spans="1:21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309"/>
        <v>0</v>
      </c>
      <c r="P2853">
        <f t="shared" si="315"/>
        <v>0</v>
      </c>
      <c r="Q2853" t="str">
        <f t="shared" si="310"/>
        <v>theater</v>
      </c>
      <c r="R2853" t="str">
        <f t="shared" si="311"/>
        <v>plays</v>
      </c>
      <c r="S2853" s="9">
        <f t="shared" si="312"/>
        <v>42398.970138888901</v>
      </c>
      <c r="T2853" s="9">
        <f t="shared" si="313"/>
        <v>42390.002650463</v>
      </c>
      <c r="U2853" s="8">
        <f t="shared" si="314"/>
        <v>8.9674884259002283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309"/>
        <v>1.9</v>
      </c>
      <c r="P2854">
        <f t="shared" si="315"/>
        <v>15.833333333333334</v>
      </c>
      <c r="Q2854" t="str">
        <f t="shared" si="310"/>
        <v>theater</v>
      </c>
      <c r="R2854" t="str">
        <f t="shared" si="311"/>
        <v>plays</v>
      </c>
      <c r="S2854" s="9">
        <f t="shared" si="312"/>
        <v>41811.045173611099</v>
      </c>
      <c r="T2854" s="9">
        <f t="shared" si="313"/>
        <v>41781.045173611099</v>
      </c>
      <c r="U2854" s="8">
        <f t="shared" si="314"/>
        <v>30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309"/>
        <v>0</v>
      </c>
      <c r="P2855">
        <f t="shared" si="315"/>
        <v>0</v>
      </c>
      <c r="Q2855" t="str">
        <f t="shared" si="310"/>
        <v>theater</v>
      </c>
      <c r="R2855" t="str">
        <f t="shared" si="311"/>
        <v>plays</v>
      </c>
      <c r="S2855" s="9">
        <f t="shared" si="312"/>
        <v>41896.190937500003</v>
      </c>
      <c r="T2855" s="9">
        <f t="shared" si="313"/>
        <v>41836.190937500003</v>
      </c>
      <c r="U2855" s="8">
        <f t="shared" si="314"/>
        <v>60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309"/>
        <v>41.699999999999996</v>
      </c>
      <c r="P2856">
        <f t="shared" si="315"/>
        <v>29.785714285714285</v>
      </c>
      <c r="Q2856" t="str">
        <f t="shared" si="310"/>
        <v>theater</v>
      </c>
      <c r="R2856" t="str">
        <f t="shared" si="311"/>
        <v>plays</v>
      </c>
      <c r="S2856" s="9">
        <f t="shared" si="312"/>
        <v>42131.716655092598</v>
      </c>
      <c r="T2856" s="9">
        <f t="shared" si="313"/>
        <v>42111.716655092598</v>
      </c>
      <c r="U2856" s="8">
        <f t="shared" si="314"/>
        <v>20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309"/>
        <v>50</v>
      </c>
      <c r="P2857">
        <f t="shared" si="315"/>
        <v>60</v>
      </c>
      <c r="Q2857" t="str">
        <f t="shared" si="310"/>
        <v>theater</v>
      </c>
      <c r="R2857" t="str">
        <f t="shared" si="311"/>
        <v>plays</v>
      </c>
      <c r="S2857" s="9">
        <f t="shared" si="312"/>
        <v>42398.9819444444</v>
      </c>
      <c r="T2857" s="9">
        <f t="shared" si="313"/>
        <v>42370.0077662037</v>
      </c>
      <c r="U2857" s="8">
        <f t="shared" si="314"/>
        <v>28.974178240699985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309"/>
        <v>4.8666666666666663</v>
      </c>
      <c r="P2858">
        <f t="shared" si="315"/>
        <v>24.333333333333332</v>
      </c>
      <c r="Q2858" t="str">
        <f t="shared" si="310"/>
        <v>theater</v>
      </c>
      <c r="R2858" t="str">
        <f t="shared" si="311"/>
        <v>plays</v>
      </c>
      <c r="S2858" s="9">
        <f t="shared" si="312"/>
        <v>42224.898611111101</v>
      </c>
      <c r="T2858" s="9">
        <f t="shared" si="313"/>
        <v>42165.0375810185</v>
      </c>
      <c r="U2858" s="8">
        <f t="shared" si="314"/>
        <v>59.86103009260114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309"/>
        <v>19.736842105263158</v>
      </c>
      <c r="P2859">
        <f t="shared" si="315"/>
        <v>500</v>
      </c>
      <c r="Q2859" t="str">
        <f t="shared" si="310"/>
        <v>theater</v>
      </c>
      <c r="R2859" t="str">
        <f t="shared" si="311"/>
        <v>plays</v>
      </c>
      <c r="S2859" s="9">
        <f t="shared" si="312"/>
        <v>42786.75</v>
      </c>
      <c r="T2859" s="9">
        <f t="shared" si="313"/>
        <v>42726.920081018499</v>
      </c>
      <c r="U2859" s="8">
        <f t="shared" si="314"/>
        <v>59.829918981500668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309"/>
        <v>0</v>
      </c>
      <c r="P2860">
        <f t="shared" si="315"/>
        <v>0</v>
      </c>
      <c r="Q2860" t="str">
        <f t="shared" si="310"/>
        <v>theater</v>
      </c>
      <c r="R2860" t="str">
        <f t="shared" si="311"/>
        <v>plays</v>
      </c>
      <c r="S2860" s="9">
        <f t="shared" si="312"/>
        <v>41978.4777777778</v>
      </c>
      <c r="T2860" s="9">
        <f t="shared" si="313"/>
        <v>41954.545081018499</v>
      </c>
      <c r="U2860" s="8">
        <f t="shared" si="314"/>
        <v>23.932696759300597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309"/>
        <v>1.7500000000000002</v>
      </c>
      <c r="P2861">
        <f t="shared" si="315"/>
        <v>35</v>
      </c>
      <c r="Q2861" t="str">
        <f t="shared" si="310"/>
        <v>theater</v>
      </c>
      <c r="R2861" t="str">
        <f t="shared" si="311"/>
        <v>plays</v>
      </c>
      <c r="S2861" s="9">
        <f t="shared" si="312"/>
        <v>42293.362314814804</v>
      </c>
      <c r="T2861" s="9">
        <f t="shared" si="313"/>
        <v>42233.362314814804</v>
      </c>
      <c r="U2861" s="8">
        <f t="shared" si="314"/>
        <v>60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309"/>
        <v>6.65</v>
      </c>
      <c r="P2862">
        <f t="shared" si="315"/>
        <v>29.555555555555557</v>
      </c>
      <c r="Q2862" t="str">
        <f t="shared" si="310"/>
        <v>theater</v>
      </c>
      <c r="R2862" t="str">
        <f t="shared" si="311"/>
        <v>plays</v>
      </c>
      <c r="S2862" s="9">
        <f t="shared" si="312"/>
        <v>42540.800648148099</v>
      </c>
      <c r="T2862" s="9">
        <f t="shared" si="313"/>
        <v>42480.800648148099</v>
      </c>
      <c r="U2862" s="8">
        <f t="shared" si="314"/>
        <v>60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309"/>
        <v>32</v>
      </c>
      <c r="P2863">
        <f t="shared" si="315"/>
        <v>26.666666666666668</v>
      </c>
      <c r="Q2863" t="str">
        <f t="shared" si="310"/>
        <v>theater</v>
      </c>
      <c r="R2863" t="str">
        <f t="shared" si="311"/>
        <v>plays</v>
      </c>
      <c r="S2863" s="9">
        <f t="shared" si="312"/>
        <v>42271.590833333299</v>
      </c>
      <c r="T2863" s="9">
        <f t="shared" si="313"/>
        <v>42257.590833333299</v>
      </c>
      <c r="U2863" s="8">
        <f t="shared" si="314"/>
        <v>14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309"/>
        <v>0.43307086614173229</v>
      </c>
      <c r="P2864">
        <f t="shared" si="315"/>
        <v>18.333333333333332</v>
      </c>
      <c r="Q2864" t="str">
        <f t="shared" si="310"/>
        <v>theater</v>
      </c>
      <c r="R2864" t="str">
        <f t="shared" si="311"/>
        <v>plays</v>
      </c>
      <c r="S2864" s="9">
        <f t="shared" si="312"/>
        <v>41814.789687500001</v>
      </c>
      <c r="T2864" s="9">
        <f t="shared" si="313"/>
        <v>41784.789687500001</v>
      </c>
      <c r="U2864" s="8">
        <f t="shared" si="314"/>
        <v>30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309"/>
        <v>0.04</v>
      </c>
      <c r="P2865">
        <f t="shared" si="315"/>
        <v>20</v>
      </c>
      <c r="Q2865" t="str">
        <f t="shared" si="310"/>
        <v>theater</v>
      </c>
      <c r="R2865" t="str">
        <f t="shared" si="311"/>
        <v>plays</v>
      </c>
      <c r="S2865" s="9">
        <f t="shared" si="312"/>
        <v>41891.675034722197</v>
      </c>
      <c r="T2865" s="9">
        <f t="shared" si="313"/>
        <v>41831.675034722197</v>
      </c>
      <c r="U2865" s="8">
        <f t="shared" si="314"/>
        <v>60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309"/>
        <v>1.6</v>
      </c>
      <c r="P2866">
        <f t="shared" si="315"/>
        <v>13.333333333333334</v>
      </c>
      <c r="Q2866" t="str">
        <f t="shared" si="310"/>
        <v>theater</v>
      </c>
      <c r="R2866" t="str">
        <f t="shared" si="311"/>
        <v>plays</v>
      </c>
      <c r="S2866" s="9">
        <f t="shared" si="312"/>
        <v>42202.554166666698</v>
      </c>
      <c r="T2866" s="9">
        <f t="shared" si="313"/>
        <v>42172.613506944399</v>
      </c>
      <c r="U2866" s="8">
        <f t="shared" si="314"/>
        <v>29.940659722298733</v>
      </c>
    </row>
    <row r="2867" spans="1:21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309"/>
        <v>0</v>
      </c>
      <c r="P2867">
        <f t="shared" si="315"/>
        <v>0</v>
      </c>
      <c r="Q2867" t="str">
        <f t="shared" si="310"/>
        <v>theater</v>
      </c>
      <c r="R2867" t="str">
        <f t="shared" si="311"/>
        <v>plays</v>
      </c>
      <c r="S2867" s="9">
        <f t="shared" si="312"/>
        <v>42010.114108796297</v>
      </c>
      <c r="T2867" s="9">
        <f t="shared" si="313"/>
        <v>41950.114108796297</v>
      </c>
      <c r="U2867" s="8">
        <f t="shared" si="314"/>
        <v>60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309"/>
        <v>0.89999999999999991</v>
      </c>
      <c r="P2868">
        <f t="shared" si="315"/>
        <v>22.5</v>
      </c>
      <c r="Q2868" t="str">
        <f t="shared" si="310"/>
        <v>theater</v>
      </c>
      <c r="R2868" t="str">
        <f t="shared" si="311"/>
        <v>plays</v>
      </c>
      <c r="S2868" s="9">
        <f t="shared" si="312"/>
        <v>42657.916666666701</v>
      </c>
      <c r="T2868" s="9">
        <f t="shared" si="313"/>
        <v>42627.9551041667</v>
      </c>
      <c r="U2868" s="8">
        <f t="shared" si="314"/>
        <v>29.961562500000582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309"/>
        <v>20.16</v>
      </c>
      <c r="P2869">
        <f t="shared" si="315"/>
        <v>50.4</v>
      </c>
      <c r="Q2869" t="str">
        <f t="shared" si="310"/>
        <v>theater</v>
      </c>
      <c r="R2869" t="str">
        <f t="shared" si="311"/>
        <v>plays</v>
      </c>
      <c r="S2869" s="9">
        <f t="shared" si="312"/>
        <v>42555.166666666701</v>
      </c>
      <c r="T2869" s="9">
        <f t="shared" si="313"/>
        <v>42531.195277777799</v>
      </c>
      <c r="U2869" s="8">
        <f t="shared" si="314"/>
        <v>23.971388888901856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309"/>
        <v>42.011733333333332</v>
      </c>
      <c r="P2870">
        <f t="shared" si="315"/>
        <v>105.02933333333334</v>
      </c>
      <c r="Q2870" t="str">
        <f t="shared" si="310"/>
        <v>theater</v>
      </c>
      <c r="R2870" t="str">
        <f t="shared" si="311"/>
        <v>plays</v>
      </c>
      <c r="S2870" s="9">
        <f t="shared" si="312"/>
        <v>42648.827013888898</v>
      </c>
      <c r="T2870" s="9">
        <f t="shared" si="313"/>
        <v>42618.827013888898</v>
      </c>
      <c r="U2870" s="8">
        <f t="shared" si="314"/>
        <v>30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309"/>
        <v>0.88500000000000001</v>
      </c>
      <c r="P2871">
        <f t="shared" si="315"/>
        <v>35.4</v>
      </c>
      <c r="Q2871" t="str">
        <f t="shared" si="310"/>
        <v>theater</v>
      </c>
      <c r="R2871" t="str">
        <f t="shared" si="311"/>
        <v>plays</v>
      </c>
      <c r="S2871" s="9">
        <f t="shared" si="312"/>
        <v>42570.593530092599</v>
      </c>
      <c r="T2871" s="9">
        <f t="shared" si="313"/>
        <v>42540.593530092599</v>
      </c>
      <c r="U2871" s="8">
        <f t="shared" si="314"/>
        <v>30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309"/>
        <v>15</v>
      </c>
      <c r="P2872">
        <f t="shared" si="315"/>
        <v>83.333333333333329</v>
      </c>
      <c r="Q2872" t="str">
        <f t="shared" si="310"/>
        <v>theater</v>
      </c>
      <c r="R2872" t="str">
        <f t="shared" si="311"/>
        <v>plays</v>
      </c>
      <c r="S2872" s="9">
        <f t="shared" si="312"/>
        <v>41776.189409722203</v>
      </c>
      <c r="T2872" s="9">
        <f t="shared" si="313"/>
        <v>41746.189409722203</v>
      </c>
      <c r="U2872" s="8">
        <f t="shared" si="314"/>
        <v>30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309"/>
        <v>4.67</v>
      </c>
      <c r="P2873">
        <f t="shared" si="315"/>
        <v>35.92307692307692</v>
      </c>
      <c r="Q2873" t="str">
        <f t="shared" si="310"/>
        <v>theater</v>
      </c>
      <c r="R2873" t="str">
        <f t="shared" si="311"/>
        <v>plays</v>
      </c>
      <c r="S2873" s="9">
        <f t="shared" si="312"/>
        <v>41994.738576388903</v>
      </c>
      <c r="T2873" s="9">
        <f t="shared" si="313"/>
        <v>41974.738576388903</v>
      </c>
      <c r="U2873" s="8">
        <f t="shared" si="314"/>
        <v>20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309"/>
        <v>0</v>
      </c>
      <c r="P2874">
        <f t="shared" si="315"/>
        <v>0</v>
      </c>
      <c r="Q2874" t="str">
        <f t="shared" si="310"/>
        <v>theater</v>
      </c>
      <c r="R2874" t="str">
        <f t="shared" si="311"/>
        <v>plays</v>
      </c>
      <c r="S2874" s="9">
        <f t="shared" si="312"/>
        <v>42175.116180555597</v>
      </c>
      <c r="T2874" s="9">
        <f t="shared" si="313"/>
        <v>42115.116180555597</v>
      </c>
      <c r="U2874" s="8">
        <f t="shared" si="314"/>
        <v>60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309"/>
        <v>38.119999999999997</v>
      </c>
      <c r="P2875">
        <f t="shared" si="315"/>
        <v>119.125</v>
      </c>
      <c r="Q2875" t="str">
        <f t="shared" si="310"/>
        <v>theater</v>
      </c>
      <c r="R2875" t="str">
        <f t="shared" si="311"/>
        <v>plays</v>
      </c>
      <c r="S2875" s="9">
        <f t="shared" si="312"/>
        <v>42032.817488425899</v>
      </c>
      <c r="T2875" s="9">
        <f t="shared" si="313"/>
        <v>42002.817488425899</v>
      </c>
      <c r="U2875" s="8">
        <f t="shared" si="314"/>
        <v>30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309"/>
        <v>5.42</v>
      </c>
      <c r="P2876">
        <f t="shared" si="315"/>
        <v>90.333333333333329</v>
      </c>
      <c r="Q2876" t="str">
        <f t="shared" si="310"/>
        <v>theater</v>
      </c>
      <c r="R2876" t="str">
        <f t="shared" si="311"/>
        <v>plays</v>
      </c>
      <c r="S2876" s="9">
        <f t="shared" si="312"/>
        <v>42752.844745370399</v>
      </c>
      <c r="T2876" s="9">
        <f t="shared" si="313"/>
        <v>42722.844745370399</v>
      </c>
      <c r="U2876" s="8">
        <f t="shared" si="314"/>
        <v>30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309"/>
        <v>3.4999999999999996E-2</v>
      </c>
      <c r="P2877">
        <f t="shared" si="315"/>
        <v>2.3333333333333335</v>
      </c>
      <c r="Q2877" t="str">
        <f t="shared" si="310"/>
        <v>theater</v>
      </c>
      <c r="R2877" t="str">
        <f t="shared" si="311"/>
        <v>plays</v>
      </c>
      <c r="S2877" s="9">
        <f t="shared" si="312"/>
        <v>42495.128391203703</v>
      </c>
      <c r="T2877" s="9">
        <f t="shared" si="313"/>
        <v>42465.128391203703</v>
      </c>
      <c r="U2877" s="8">
        <f t="shared" si="314"/>
        <v>30</v>
      </c>
    </row>
    <row r="2878" spans="1:21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309"/>
        <v>0</v>
      </c>
      <c r="P2878">
        <f t="shared" si="315"/>
        <v>0</v>
      </c>
      <c r="Q2878" t="str">
        <f t="shared" si="310"/>
        <v>theater</v>
      </c>
      <c r="R2878" t="str">
        <f t="shared" si="311"/>
        <v>plays</v>
      </c>
      <c r="S2878" s="9">
        <f t="shared" si="312"/>
        <v>42201.743969907402</v>
      </c>
      <c r="T2878" s="9">
        <f t="shared" si="313"/>
        <v>42171.743969907402</v>
      </c>
      <c r="U2878" s="8">
        <f t="shared" si="314"/>
        <v>30</v>
      </c>
    </row>
    <row r="2879" spans="1:21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309"/>
        <v>10.833333333333334</v>
      </c>
      <c r="P2879">
        <f t="shared" si="315"/>
        <v>108.33333333333333</v>
      </c>
      <c r="Q2879" t="str">
        <f t="shared" si="310"/>
        <v>theater</v>
      </c>
      <c r="R2879" t="str">
        <f t="shared" si="311"/>
        <v>plays</v>
      </c>
      <c r="S2879" s="9">
        <f t="shared" si="312"/>
        <v>42704.708333333299</v>
      </c>
      <c r="T2879" s="9">
        <f t="shared" si="313"/>
        <v>42672.955138888901</v>
      </c>
      <c r="U2879" s="8">
        <f t="shared" si="314"/>
        <v>31.753194444398105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309"/>
        <v>2.1</v>
      </c>
      <c r="P2880">
        <f t="shared" si="315"/>
        <v>15.75</v>
      </c>
      <c r="Q2880" t="str">
        <f t="shared" si="310"/>
        <v>theater</v>
      </c>
      <c r="R2880" t="str">
        <f t="shared" si="311"/>
        <v>plays</v>
      </c>
      <c r="S2880" s="9">
        <f t="shared" si="312"/>
        <v>42188.615682870397</v>
      </c>
      <c r="T2880" s="9">
        <f t="shared" si="313"/>
        <v>42128.615682870397</v>
      </c>
      <c r="U2880" s="8">
        <f t="shared" si="314"/>
        <v>60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309"/>
        <v>0.2589285714285714</v>
      </c>
      <c r="P2881">
        <f t="shared" si="315"/>
        <v>29</v>
      </c>
      <c r="Q2881" t="str">
        <f t="shared" si="310"/>
        <v>theater</v>
      </c>
      <c r="R2881" t="str">
        <f t="shared" si="311"/>
        <v>plays</v>
      </c>
      <c r="S2881" s="9">
        <f t="shared" si="312"/>
        <v>42389.725243055596</v>
      </c>
      <c r="T2881" s="9">
        <f t="shared" si="313"/>
        <v>42359.725243055596</v>
      </c>
      <c r="U2881" s="8">
        <f t="shared" si="314"/>
        <v>30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309"/>
        <v>23.333333333333332</v>
      </c>
      <c r="P2882">
        <f t="shared" si="315"/>
        <v>96.551724137931032</v>
      </c>
      <c r="Q2882" t="str">
        <f t="shared" si="310"/>
        <v>theater</v>
      </c>
      <c r="R2882" t="str">
        <f t="shared" si="311"/>
        <v>plays</v>
      </c>
      <c r="S2882" s="9">
        <f t="shared" si="312"/>
        <v>42236.711805555598</v>
      </c>
      <c r="T2882" s="9">
        <f t="shared" si="313"/>
        <v>42192.905694444402</v>
      </c>
      <c r="U2882" s="8">
        <f t="shared" si="314"/>
        <v>43.806111111196515</v>
      </c>
    </row>
    <row r="2883" spans="1:21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316">E2883/D2883*100</f>
        <v>0</v>
      </c>
      <c r="P2883">
        <f t="shared" si="315"/>
        <v>0</v>
      </c>
      <c r="Q2883" t="str">
        <f t="shared" ref="Q2883:Q2946" si="317">LEFT(N2883,_xlfn.NUMBERVALUE(FIND("/",N2883)-1))</f>
        <v>theater</v>
      </c>
      <c r="R2883" t="str">
        <f t="shared" ref="R2883:R2946" si="318">RIGHT(N2883,LEN(N2883)-LEN(Q2883)-1)</f>
        <v>plays</v>
      </c>
      <c r="S2883" s="9">
        <f t="shared" ref="S2883:S2946" si="319">_xlfn.NUMBERVALUE((((I2883/60)/60)/24)+DATE(1970,1,1))</f>
        <v>41976.639305555596</v>
      </c>
      <c r="T2883" s="9">
        <f t="shared" ref="T2883:T2946" si="320">_xlfn.NUMBERVALUE((((J2883/60)/60)/24)+DATE(1970,1,1))</f>
        <v>41916.597638888903</v>
      </c>
      <c r="U2883" s="8">
        <f t="shared" ref="U2883:U2946" si="321">S2883-T2883</f>
        <v>60.041666666693345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316"/>
        <v>33.6</v>
      </c>
      <c r="P2884">
        <f t="shared" si="315"/>
        <v>63</v>
      </c>
      <c r="Q2884" t="str">
        <f t="shared" si="317"/>
        <v>theater</v>
      </c>
      <c r="R2884" t="str">
        <f t="shared" si="318"/>
        <v>plays</v>
      </c>
      <c r="S2884" s="9">
        <f t="shared" si="319"/>
        <v>42491.596273148098</v>
      </c>
      <c r="T2884" s="9">
        <f t="shared" si="320"/>
        <v>42461.596273148098</v>
      </c>
      <c r="U2884" s="8">
        <f t="shared" si="321"/>
        <v>30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316"/>
        <v>19.079999999999998</v>
      </c>
      <c r="P2885">
        <f t="shared" si="315"/>
        <v>381.6</v>
      </c>
      <c r="Q2885" t="str">
        <f t="shared" si="317"/>
        <v>theater</v>
      </c>
      <c r="R2885" t="str">
        <f t="shared" si="318"/>
        <v>plays</v>
      </c>
      <c r="S2885" s="9">
        <f t="shared" si="319"/>
        <v>42406.207638888904</v>
      </c>
      <c r="T2885" s="9">
        <f t="shared" si="320"/>
        <v>42370.903206018498</v>
      </c>
      <c r="U2885" s="8">
        <f t="shared" si="321"/>
        <v>35.304432870405435</v>
      </c>
    </row>
    <row r="2886" spans="1:21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316"/>
        <v>0.41111111111111115</v>
      </c>
      <c r="P2886">
        <f t="shared" si="315"/>
        <v>46.25</v>
      </c>
      <c r="Q2886" t="str">
        <f t="shared" si="317"/>
        <v>theater</v>
      </c>
      <c r="R2886" t="str">
        <f t="shared" si="318"/>
        <v>plays</v>
      </c>
      <c r="S2886" s="9">
        <f t="shared" si="319"/>
        <v>41978.727256944403</v>
      </c>
      <c r="T2886" s="9">
        <f t="shared" si="320"/>
        <v>41948.727256944403</v>
      </c>
      <c r="U2886" s="8">
        <f t="shared" si="321"/>
        <v>30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316"/>
        <v>32.5</v>
      </c>
      <c r="P2887">
        <f t="shared" si="315"/>
        <v>26</v>
      </c>
      <c r="Q2887" t="str">
        <f t="shared" si="317"/>
        <v>theater</v>
      </c>
      <c r="R2887" t="str">
        <f t="shared" si="318"/>
        <v>plays</v>
      </c>
      <c r="S2887" s="9">
        <f t="shared" si="319"/>
        <v>42077.034733796303</v>
      </c>
      <c r="T2887" s="9">
        <f t="shared" si="320"/>
        <v>42047.076400462996</v>
      </c>
      <c r="U2887" s="8">
        <f t="shared" si="321"/>
        <v>29.958333333306655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316"/>
        <v>5</v>
      </c>
      <c r="P2888">
        <f t="shared" si="315"/>
        <v>10</v>
      </c>
      <c r="Q2888" t="str">
        <f t="shared" si="317"/>
        <v>theater</v>
      </c>
      <c r="R2888" t="str">
        <f t="shared" si="318"/>
        <v>plays</v>
      </c>
      <c r="S2888" s="9">
        <f t="shared" si="319"/>
        <v>42266.165972222203</v>
      </c>
      <c r="T2888" s="9">
        <f t="shared" si="320"/>
        <v>42261.632916666698</v>
      </c>
      <c r="U2888" s="8">
        <f t="shared" si="321"/>
        <v>4.5330555555046885</v>
      </c>
    </row>
    <row r="2889" spans="1:21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316"/>
        <v>0.16666666666666669</v>
      </c>
      <c r="P2889">
        <f t="shared" si="315"/>
        <v>5</v>
      </c>
      <c r="Q2889" t="str">
        <f t="shared" si="317"/>
        <v>theater</v>
      </c>
      <c r="R2889" t="str">
        <f t="shared" si="318"/>
        <v>plays</v>
      </c>
      <c r="S2889" s="9">
        <f t="shared" si="319"/>
        <v>42015.427361111098</v>
      </c>
      <c r="T2889" s="9">
        <f t="shared" si="320"/>
        <v>41985.427361111098</v>
      </c>
      <c r="U2889" s="8">
        <f t="shared" si="321"/>
        <v>30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316"/>
        <v>0</v>
      </c>
      <c r="P2890">
        <f t="shared" si="315"/>
        <v>0</v>
      </c>
      <c r="Q2890" t="str">
        <f t="shared" si="317"/>
        <v>theater</v>
      </c>
      <c r="R2890" t="str">
        <f t="shared" si="318"/>
        <v>plays</v>
      </c>
      <c r="S2890" s="9">
        <f t="shared" si="319"/>
        <v>41930.207638888904</v>
      </c>
      <c r="T2890" s="9">
        <f t="shared" si="320"/>
        <v>41922.535185185203</v>
      </c>
      <c r="U2890" s="8">
        <f t="shared" si="321"/>
        <v>7.6724537037007394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316"/>
        <v>38.066666666666663</v>
      </c>
      <c r="P2891">
        <f t="shared" si="315"/>
        <v>81.571428571428569</v>
      </c>
      <c r="Q2891" t="str">
        <f t="shared" si="317"/>
        <v>theater</v>
      </c>
      <c r="R2891" t="str">
        <f t="shared" si="318"/>
        <v>plays</v>
      </c>
      <c r="S2891" s="9">
        <f t="shared" si="319"/>
        <v>41880.863252314797</v>
      </c>
      <c r="T2891" s="9">
        <f t="shared" si="320"/>
        <v>41850.863252314797</v>
      </c>
      <c r="U2891" s="8">
        <f t="shared" si="321"/>
        <v>30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316"/>
        <v>1.05</v>
      </c>
      <c r="P2892">
        <f t="shared" si="315"/>
        <v>7</v>
      </c>
      <c r="Q2892" t="str">
        <f t="shared" si="317"/>
        <v>theater</v>
      </c>
      <c r="R2892" t="str">
        <f t="shared" si="318"/>
        <v>plays</v>
      </c>
      <c r="S2892" s="9">
        <f t="shared" si="319"/>
        <v>41860.125</v>
      </c>
      <c r="T2892" s="9">
        <f t="shared" si="320"/>
        <v>41831.742962962999</v>
      </c>
      <c r="U2892" s="8">
        <f t="shared" si="321"/>
        <v>28.382037037001282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316"/>
        <v>2.73</v>
      </c>
      <c r="P2893">
        <f t="shared" si="315"/>
        <v>27.3</v>
      </c>
      <c r="Q2893" t="str">
        <f t="shared" si="317"/>
        <v>theater</v>
      </c>
      <c r="R2893" t="str">
        <f t="shared" si="318"/>
        <v>plays</v>
      </c>
      <c r="S2893" s="9">
        <f t="shared" si="319"/>
        <v>42475.841759259303</v>
      </c>
      <c r="T2893" s="9">
        <f t="shared" si="320"/>
        <v>42415.883425925902</v>
      </c>
      <c r="U2893" s="8">
        <f t="shared" si="321"/>
        <v>59.958333333401242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316"/>
        <v>9.0909090909090917</v>
      </c>
      <c r="P2894">
        <f t="shared" si="315"/>
        <v>29.411764705882351</v>
      </c>
      <c r="Q2894" t="str">
        <f t="shared" si="317"/>
        <v>theater</v>
      </c>
      <c r="R2894" t="str">
        <f t="shared" si="318"/>
        <v>plays</v>
      </c>
      <c r="S2894" s="9">
        <f t="shared" si="319"/>
        <v>41876.875</v>
      </c>
      <c r="T2894" s="9">
        <f t="shared" si="320"/>
        <v>41869.714166666701</v>
      </c>
      <c r="U2894" s="8">
        <f t="shared" si="321"/>
        <v>7.1608333332987968</v>
      </c>
    </row>
    <row r="2895" spans="1:2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316"/>
        <v>0.5</v>
      </c>
      <c r="P2895">
        <f t="shared" si="315"/>
        <v>12.5</v>
      </c>
      <c r="Q2895" t="str">
        <f t="shared" si="317"/>
        <v>theater</v>
      </c>
      <c r="R2895" t="str">
        <f t="shared" si="318"/>
        <v>plays</v>
      </c>
      <c r="S2895" s="9">
        <f t="shared" si="319"/>
        <v>42013.083333333299</v>
      </c>
      <c r="T2895" s="9">
        <f t="shared" si="320"/>
        <v>41953.773090277798</v>
      </c>
      <c r="U2895" s="8">
        <f t="shared" si="321"/>
        <v>59.310243055500905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316"/>
        <v>0</v>
      </c>
      <c r="P2896">
        <f t="shared" si="315"/>
        <v>0</v>
      </c>
      <c r="Q2896" t="str">
        <f t="shared" si="317"/>
        <v>theater</v>
      </c>
      <c r="R2896" t="str">
        <f t="shared" si="318"/>
        <v>plays</v>
      </c>
      <c r="S2896" s="9">
        <f t="shared" si="319"/>
        <v>42097.944618055597</v>
      </c>
      <c r="T2896" s="9">
        <f t="shared" si="320"/>
        <v>42037.986284722203</v>
      </c>
      <c r="U2896" s="8">
        <f t="shared" si="321"/>
        <v>59.958333333393966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316"/>
        <v>4.5999999999999996</v>
      </c>
      <c r="P2897">
        <f t="shared" si="315"/>
        <v>5.75</v>
      </c>
      <c r="Q2897" t="str">
        <f t="shared" si="317"/>
        <v>theater</v>
      </c>
      <c r="R2897" t="str">
        <f t="shared" si="318"/>
        <v>plays</v>
      </c>
      <c r="S2897" s="9">
        <f t="shared" si="319"/>
        <v>41812.875</v>
      </c>
      <c r="T2897" s="9">
        <f t="shared" si="320"/>
        <v>41811.555462962999</v>
      </c>
      <c r="U2897" s="8">
        <f t="shared" si="321"/>
        <v>1.3195370370012824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316"/>
        <v>20.833333333333336</v>
      </c>
      <c r="P2898">
        <f t="shared" si="315"/>
        <v>52.083333333333336</v>
      </c>
      <c r="Q2898" t="str">
        <f t="shared" si="317"/>
        <v>theater</v>
      </c>
      <c r="R2898" t="str">
        <f t="shared" si="318"/>
        <v>plays</v>
      </c>
      <c r="S2898" s="9">
        <f t="shared" si="319"/>
        <v>42716.25</v>
      </c>
      <c r="T2898" s="9">
        <f t="shared" si="320"/>
        <v>42701.908807870401</v>
      </c>
      <c r="U2898" s="8">
        <f t="shared" si="321"/>
        <v>14.341192129599222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316"/>
        <v>4.583333333333333</v>
      </c>
      <c r="P2899">
        <f t="shared" si="315"/>
        <v>183.33333333333334</v>
      </c>
      <c r="Q2899" t="str">
        <f t="shared" si="317"/>
        <v>theater</v>
      </c>
      <c r="R2899" t="str">
        <f t="shared" si="318"/>
        <v>plays</v>
      </c>
      <c r="S2899" s="9">
        <f t="shared" si="319"/>
        <v>42288.645196759302</v>
      </c>
      <c r="T2899" s="9">
        <f t="shared" si="320"/>
        <v>42258.6465046296</v>
      </c>
      <c r="U2899" s="8">
        <f t="shared" si="321"/>
        <v>29.998692129702249</v>
      </c>
    </row>
    <row r="2900" spans="1:21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316"/>
        <v>4.2133333333333338</v>
      </c>
      <c r="P2900">
        <f t="shared" si="315"/>
        <v>26.333333333333332</v>
      </c>
      <c r="Q2900" t="str">
        <f t="shared" si="317"/>
        <v>theater</v>
      </c>
      <c r="R2900" t="str">
        <f t="shared" si="318"/>
        <v>plays</v>
      </c>
      <c r="S2900" s="9">
        <f t="shared" si="319"/>
        <v>42308.6649652778</v>
      </c>
      <c r="T2900" s="9">
        <f t="shared" si="320"/>
        <v>42278.6649652778</v>
      </c>
      <c r="U2900" s="8">
        <f t="shared" si="321"/>
        <v>30</v>
      </c>
    </row>
    <row r="2901" spans="1:21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316"/>
        <v>0</v>
      </c>
      <c r="P2901">
        <f t="shared" si="315"/>
        <v>0</v>
      </c>
      <c r="Q2901" t="str">
        <f t="shared" si="317"/>
        <v>theater</v>
      </c>
      <c r="R2901" t="str">
        <f t="shared" si="318"/>
        <v>plays</v>
      </c>
      <c r="S2901" s="9">
        <f t="shared" si="319"/>
        <v>42575.0782175926</v>
      </c>
      <c r="T2901" s="9">
        <f t="shared" si="320"/>
        <v>42515.0782175926</v>
      </c>
      <c r="U2901" s="8">
        <f t="shared" si="321"/>
        <v>60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316"/>
        <v>61.909090909090914</v>
      </c>
      <c r="P2902">
        <f t="shared" si="315"/>
        <v>486.42857142857144</v>
      </c>
      <c r="Q2902" t="str">
        <f t="shared" si="317"/>
        <v>theater</v>
      </c>
      <c r="R2902" t="str">
        <f t="shared" si="318"/>
        <v>plays</v>
      </c>
      <c r="S2902" s="9">
        <f t="shared" si="319"/>
        <v>41860.234166666698</v>
      </c>
      <c r="T2902" s="9">
        <f t="shared" si="320"/>
        <v>41830.234166666698</v>
      </c>
      <c r="U2902" s="8">
        <f t="shared" si="321"/>
        <v>30</v>
      </c>
    </row>
    <row r="2903" spans="1:21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316"/>
        <v>0.8</v>
      </c>
      <c r="P2903">
        <f t="shared" si="315"/>
        <v>3</v>
      </c>
      <c r="Q2903" t="str">
        <f t="shared" si="317"/>
        <v>theater</v>
      </c>
      <c r="R2903" t="str">
        <f t="shared" si="318"/>
        <v>plays</v>
      </c>
      <c r="S2903" s="9">
        <f t="shared" si="319"/>
        <v>42042.904386574097</v>
      </c>
      <c r="T2903" s="9">
        <f t="shared" si="320"/>
        <v>41982.904386574097</v>
      </c>
      <c r="U2903" s="8">
        <f t="shared" si="321"/>
        <v>60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316"/>
        <v>1.6666666666666666E-2</v>
      </c>
      <c r="P2904">
        <f t="shared" si="315"/>
        <v>25</v>
      </c>
      <c r="Q2904" t="str">
        <f t="shared" si="317"/>
        <v>theater</v>
      </c>
      <c r="R2904" t="str">
        <f t="shared" si="318"/>
        <v>plays</v>
      </c>
      <c r="S2904" s="9">
        <f t="shared" si="319"/>
        <v>42240.439768518503</v>
      </c>
      <c r="T2904" s="9">
        <f t="shared" si="320"/>
        <v>42210.439768518503</v>
      </c>
      <c r="U2904" s="8">
        <f t="shared" si="321"/>
        <v>30</v>
      </c>
    </row>
    <row r="2905" spans="1:21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316"/>
        <v>0.77999999999999992</v>
      </c>
      <c r="P2905">
        <f t="shared" si="315"/>
        <v>9.75</v>
      </c>
      <c r="Q2905" t="str">
        <f t="shared" si="317"/>
        <v>theater</v>
      </c>
      <c r="R2905" t="str">
        <f t="shared" si="318"/>
        <v>plays</v>
      </c>
      <c r="S2905" s="9">
        <f t="shared" si="319"/>
        <v>42256.166875000003</v>
      </c>
      <c r="T2905" s="9">
        <f t="shared" si="320"/>
        <v>42196.166875000003</v>
      </c>
      <c r="U2905" s="8">
        <f t="shared" si="321"/>
        <v>60</v>
      </c>
    </row>
    <row r="2906" spans="1:21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316"/>
        <v>5</v>
      </c>
      <c r="P2906">
        <f t="shared" si="315"/>
        <v>18.75</v>
      </c>
      <c r="Q2906" t="str">
        <f t="shared" si="317"/>
        <v>theater</v>
      </c>
      <c r="R2906" t="str">
        <f t="shared" si="318"/>
        <v>plays</v>
      </c>
      <c r="S2906" s="9">
        <f t="shared" si="319"/>
        <v>41952.5</v>
      </c>
      <c r="T2906" s="9">
        <f t="shared" si="320"/>
        <v>41940.967951388899</v>
      </c>
      <c r="U2906" s="8">
        <f t="shared" si="321"/>
        <v>11.532048611101345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316"/>
        <v>17.771428571428572</v>
      </c>
      <c r="P2907">
        <f t="shared" si="315"/>
        <v>36.588235294117645</v>
      </c>
      <c r="Q2907" t="str">
        <f t="shared" si="317"/>
        <v>theater</v>
      </c>
      <c r="R2907" t="str">
        <f t="shared" si="318"/>
        <v>plays</v>
      </c>
      <c r="S2907" s="9">
        <f t="shared" si="319"/>
        <v>42620.056863425903</v>
      </c>
      <c r="T2907" s="9">
        <f t="shared" si="320"/>
        <v>42606.056863425903</v>
      </c>
      <c r="U2907" s="8">
        <f t="shared" si="321"/>
        <v>14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316"/>
        <v>9.4166666666666661</v>
      </c>
      <c r="P2908">
        <f t="shared" si="315"/>
        <v>80.714285714285708</v>
      </c>
      <c r="Q2908" t="str">
        <f t="shared" si="317"/>
        <v>theater</v>
      </c>
      <c r="R2908" t="str">
        <f t="shared" si="318"/>
        <v>plays</v>
      </c>
      <c r="S2908" s="9">
        <f t="shared" si="319"/>
        <v>42217.041666666701</v>
      </c>
      <c r="T2908" s="9">
        <f t="shared" si="320"/>
        <v>42199.648912037002</v>
      </c>
      <c r="U2908" s="8">
        <f t="shared" si="321"/>
        <v>17.392754629698175</v>
      </c>
    </row>
    <row r="2909" spans="1:21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316"/>
        <v>0.08</v>
      </c>
      <c r="P2909">
        <f t="shared" si="315"/>
        <v>1</v>
      </c>
      <c r="Q2909" t="str">
        <f t="shared" si="317"/>
        <v>theater</v>
      </c>
      <c r="R2909" t="str">
        <f t="shared" si="318"/>
        <v>plays</v>
      </c>
      <c r="S2909" s="9">
        <f t="shared" si="319"/>
        <v>42504.877743055498</v>
      </c>
      <c r="T2909" s="9">
        <f t="shared" si="320"/>
        <v>42444.877743055498</v>
      </c>
      <c r="U2909" s="8">
        <f t="shared" si="321"/>
        <v>60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316"/>
        <v>2.75</v>
      </c>
      <c r="P2910">
        <f t="shared" si="315"/>
        <v>52.8</v>
      </c>
      <c r="Q2910" t="str">
        <f t="shared" si="317"/>
        <v>theater</v>
      </c>
      <c r="R2910" t="str">
        <f t="shared" si="318"/>
        <v>plays</v>
      </c>
      <c r="S2910" s="9">
        <f t="shared" si="319"/>
        <v>42529.731701388897</v>
      </c>
      <c r="T2910" s="9">
        <f t="shared" si="320"/>
        <v>42499.731701388897</v>
      </c>
      <c r="U2910" s="8">
        <f t="shared" si="321"/>
        <v>30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316"/>
        <v>1.1111111111111112E-2</v>
      </c>
      <c r="P2911">
        <f t="shared" si="315"/>
        <v>20</v>
      </c>
      <c r="Q2911" t="str">
        <f t="shared" si="317"/>
        <v>theater</v>
      </c>
      <c r="R2911" t="str">
        <f t="shared" si="318"/>
        <v>plays</v>
      </c>
      <c r="S2911" s="9">
        <f t="shared" si="319"/>
        <v>41968.823611111096</v>
      </c>
      <c r="T2911" s="9">
        <f t="shared" si="320"/>
        <v>41929.266215277799</v>
      </c>
      <c r="U2911" s="8">
        <f t="shared" si="321"/>
        <v>39.557395833297051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316"/>
        <v>3.3333333333333335E-3</v>
      </c>
      <c r="P2912">
        <f t="shared" si="315"/>
        <v>1</v>
      </c>
      <c r="Q2912" t="str">
        <f t="shared" si="317"/>
        <v>theater</v>
      </c>
      <c r="R2912" t="str">
        <f t="shared" si="318"/>
        <v>plays</v>
      </c>
      <c r="S2912" s="9">
        <f t="shared" si="319"/>
        <v>42167.841284722199</v>
      </c>
      <c r="T2912" s="9">
        <f t="shared" si="320"/>
        <v>42107.841284722199</v>
      </c>
      <c r="U2912" s="8">
        <f t="shared" si="321"/>
        <v>60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316"/>
        <v>36.5</v>
      </c>
      <c r="P2913">
        <f t="shared" si="315"/>
        <v>46.928571428571431</v>
      </c>
      <c r="Q2913" t="str">
        <f t="shared" si="317"/>
        <v>theater</v>
      </c>
      <c r="R2913" t="str">
        <f t="shared" si="318"/>
        <v>plays</v>
      </c>
      <c r="S2913" s="9">
        <f t="shared" si="319"/>
        <v>42182.768819444398</v>
      </c>
      <c r="T2913" s="9">
        <f t="shared" si="320"/>
        <v>42142.768819444398</v>
      </c>
      <c r="U2913" s="8">
        <f t="shared" si="321"/>
        <v>40</v>
      </c>
    </row>
    <row r="2914" spans="1:21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316"/>
        <v>14.058171745152354</v>
      </c>
      <c r="P2914">
        <f t="shared" ref="P2914:P2977" si="322">IF(L2914=0, 0,E2914/L2914)</f>
        <v>78.07692307692308</v>
      </c>
      <c r="Q2914" t="str">
        <f t="shared" si="317"/>
        <v>theater</v>
      </c>
      <c r="R2914" t="str">
        <f t="shared" si="318"/>
        <v>plays</v>
      </c>
      <c r="S2914" s="9">
        <f t="shared" si="319"/>
        <v>42384.1316435185</v>
      </c>
      <c r="T2914" s="9">
        <f t="shared" si="320"/>
        <v>42354.1316435185</v>
      </c>
      <c r="U2914" s="8">
        <f t="shared" si="321"/>
        <v>30</v>
      </c>
    </row>
    <row r="2915" spans="1:21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316"/>
        <v>0.02</v>
      </c>
      <c r="P2915">
        <f t="shared" si="322"/>
        <v>1</v>
      </c>
      <c r="Q2915" t="str">
        <f t="shared" si="317"/>
        <v>theater</v>
      </c>
      <c r="R2915" t="str">
        <f t="shared" si="318"/>
        <v>plays</v>
      </c>
      <c r="S2915" s="9">
        <f t="shared" si="319"/>
        <v>41888.922905092499</v>
      </c>
      <c r="T2915" s="9">
        <f t="shared" si="320"/>
        <v>41828.922905092499</v>
      </c>
      <c r="U2915" s="8">
        <f t="shared" si="321"/>
        <v>60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316"/>
        <v>4.0000000000000001E-3</v>
      </c>
      <c r="P2916">
        <f t="shared" si="322"/>
        <v>1</v>
      </c>
      <c r="Q2916" t="str">
        <f t="shared" si="317"/>
        <v>theater</v>
      </c>
      <c r="R2916" t="str">
        <f t="shared" si="318"/>
        <v>plays</v>
      </c>
      <c r="S2916" s="9">
        <f t="shared" si="319"/>
        <v>42077.865671296298</v>
      </c>
      <c r="T2916" s="9">
        <f t="shared" si="320"/>
        <v>42017.907337962999</v>
      </c>
      <c r="U2916" s="8">
        <f t="shared" si="321"/>
        <v>59.958333333299379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316"/>
        <v>61.1</v>
      </c>
      <c r="P2917">
        <f t="shared" si="322"/>
        <v>203.66666666666666</v>
      </c>
      <c r="Q2917" t="str">
        <f t="shared" si="317"/>
        <v>theater</v>
      </c>
      <c r="R2917" t="str">
        <f t="shared" si="318"/>
        <v>plays</v>
      </c>
      <c r="S2917" s="9">
        <f t="shared" si="319"/>
        <v>42445.356365740699</v>
      </c>
      <c r="T2917" s="9">
        <f t="shared" si="320"/>
        <v>42415.3980324074</v>
      </c>
      <c r="U2917" s="8">
        <f t="shared" si="321"/>
        <v>29.958333333299379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316"/>
        <v>7.8378378378378386</v>
      </c>
      <c r="P2918">
        <f t="shared" si="322"/>
        <v>20.714285714285715</v>
      </c>
      <c r="Q2918" t="str">
        <f t="shared" si="317"/>
        <v>theater</v>
      </c>
      <c r="R2918" t="str">
        <f t="shared" si="318"/>
        <v>plays</v>
      </c>
      <c r="S2918" s="9">
        <f t="shared" si="319"/>
        <v>41778.476724537002</v>
      </c>
      <c r="T2918" s="9">
        <f t="shared" si="320"/>
        <v>41755.476724537002</v>
      </c>
      <c r="U2918" s="8">
        <f t="shared" si="321"/>
        <v>23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316"/>
        <v>21.85</v>
      </c>
      <c r="P2919">
        <f t="shared" si="322"/>
        <v>48.555555555555557</v>
      </c>
      <c r="Q2919" t="str">
        <f t="shared" si="317"/>
        <v>theater</v>
      </c>
      <c r="R2919" t="str">
        <f t="shared" si="318"/>
        <v>plays</v>
      </c>
      <c r="S2919" s="9">
        <f t="shared" si="319"/>
        <v>42263.234340277799</v>
      </c>
      <c r="T2919" s="9">
        <f t="shared" si="320"/>
        <v>42245.234340277799</v>
      </c>
      <c r="U2919" s="8">
        <f t="shared" si="321"/>
        <v>18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316"/>
        <v>27.24</v>
      </c>
      <c r="P2920">
        <f t="shared" si="322"/>
        <v>68.099999999999994</v>
      </c>
      <c r="Q2920" t="str">
        <f t="shared" si="317"/>
        <v>theater</v>
      </c>
      <c r="R2920" t="str">
        <f t="shared" si="318"/>
        <v>plays</v>
      </c>
      <c r="S2920" s="9">
        <f t="shared" si="319"/>
        <v>42306.629710648202</v>
      </c>
      <c r="T2920" s="9">
        <f t="shared" si="320"/>
        <v>42278.629710648202</v>
      </c>
      <c r="U2920" s="8">
        <f t="shared" si="321"/>
        <v>28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316"/>
        <v>8.5</v>
      </c>
      <c r="P2921">
        <f t="shared" si="322"/>
        <v>8.5</v>
      </c>
      <c r="Q2921" t="str">
        <f t="shared" si="317"/>
        <v>theater</v>
      </c>
      <c r="R2921" t="str">
        <f t="shared" si="318"/>
        <v>plays</v>
      </c>
      <c r="S2921" s="9">
        <f t="shared" si="319"/>
        <v>41856.619548611103</v>
      </c>
      <c r="T2921" s="9">
        <f t="shared" si="320"/>
        <v>41826.619548611103</v>
      </c>
      <c r="U2921" s="8">
        <f t="shared" si="321"/>
        <v>30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316"/>
        <v>26.840000000000003</v>
      </c>
      <c r="P2922">
        <f t="shared" si="322"/>
        <v>51.615384615384613</v>
      </c>
      <c r="Q2922" t="str">
        <f t="shared" si="317"/>
        <v>theater</v>
      </c>
      <c r="R2922" t="str">
        <f t="shared" si="318"/>
        <v>plays</v>
      </c>
      <c r="S2922" s="9">
        <f t="shared" si="319"/>
        <v>42088.7508101852</v>
      </c>
      <c r="T2922" s="9">
        <f t="shared" si="320"/>
        <v>42058.792476851901</v>
      </c>
      <c r="U2922" s="8">
        <f t="shared" si="321"/>
        <v>29.958333333299379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316"/>
        <v>129</v>
      </c>
      <c r="P2923">
        <f t="shared" si="322"/>
        <v>43</v>
      </c>
      <c r="Q2923" t="str">
        <f t="shared" si="317"/>
        <v>theater</v>
      </c>
      <c r="R2923" t="str">
        <f t="shared" si="318"/>
        <v>musical</v>
      </c>
      <c r="S2923" s="9">
        <f t="shared" si="319"/>
        <v>41907.886620370402</v>
      </c>
      <c r="T2923" s="9">
        <f t="shared" si="320"/>
        <v>41877.886620370402</v>
      </c>
      <c r="U2923" s="8">
        <f t="shared" si="321"/>
        <v>30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316"/>
        <v>100</v>
      </c>
      <c r="P2924">
        <f t="shared" si="322"/>
        <v>83.333333333333329</v>
      </c>
      <c r="Q2924" t="str">
        <f t="shared" si="317"/>
        <v>theater</v>
      </c>
      <c r="R2924" t="str">
        <f t="shared" si="318"/>
        <v>musical</v>
      </c>
      <c r="S2924" s="9">
        <f t="shared" si="319"/>
        <v>42142.874155092599</v>
      </c>
      <c r="T2924" s="9">
        <f t="shared" si="320"/>
        <v>42097.874155092599</v>
      </c>
      <c r="U2924" s="8">
        <f t="shared" si="321"/>
        <v>45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316"/>
        <v>100</v>
      </c>
      <c r="P2925">
        <f t="shared" si="322"/>
        <v>30</v>
      </c>
      <c r="Q2925" t="str">
        <f t="shared" si="317"/>
        <v>theater</v>
      </c>
      <c r="R2925" t="str">
        <f t="shared" si="318"/>
        <v>musical</v>
      </c>
      <c r="S2925" s="9">
        <f t="shared" si="319"/>
        <v>42028.125</v>
      </c>
      <c r="T2925" s="9">
        <f t="shared" si="320"/>
        <v>42013.152534722198</v>
      </c>
      <c r="U2925" s="8">
        <f t="shared" si="321"/>
        <v>14.972465277802257</v>
      </c>
    </row>
    <row r="2926" spans="1:21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316"/>
        <v>103.2</v>
      </c>
      <c r="P2926">
        <f t="shared" si="322"/>
        <v>175.51020408163265</v>
      </c>
      <c r="Q2926" t="str">
        <f t="shared" si="317"/>
        <v>theater</v>
      </c>
      <c r="R2926" t="str">
        <f t="shared" si="318"/>
        <v>musical</v>
      </c>
      <c r="S2926" s="9">
        <f t="shared" si="319"/>
        <v>42133.165972222203</v>
      </c>
      <c r="T2926" s="9">
        <f t="shared" si="320"/>
        <v>42103.556828703702</v>
      </c>
      <c r="U2926" s="8">
        <f t="shared" si="321"/>
        <v>29.609143518500787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316"/>
        <v>102.44597777777777</v>
      </c>
      <c r="P2927">
        <f t="shared" si="322"/>
        <v>231.66175879396985</v>
      </c>
      <c r="Q2927" t="str">
        <f t="shared" si="317"/>
        <v>theater</v>
      </c>
      <c r="R2927" t="str">
        <f t="shared" si="318"/>
        <v>musical</v>
      </c>
      <c r="S2927" s="9">
        <f t="shared" si="319"/>
        <v>41893.584120370397</v>
      </c>
      <c r="T2927" s="9">
        <f t="shared" si="320"/>
        <v>41863.584120370397</v>
      </c>
      <c r="U2927" s="8">
        <f t="shared" si="321"/>
        <v>30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316"/>
        <v>125</v>
      </c>
      <c r="P2928">
        <f t="shared" si="322"/>
        <v>75</v>
      </c>
      <c r="Q2928" t="str">
        <f t="shared" si="317"/>
        <v>theater</v>
      </c>
      <c r="R2928" t="str">
        <f t="shared" si="318"/>
        <v>musical</v>
      </c>
      <c r="S2928" s="9">
        <f t="shared" si="319"/>
        <v>42058.765960648103</v>
      </c>
      <c r="T2928" s="9">
        <f t="shared" si="320"/>
        <v>42044.765960648103</v>
      </c>
      <c r="U2928" s="8">
        <f t="shared" si="321"/>
        <v>14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316"/>
        <v>130.83333333333334</v>
      </c>
      <c r="P2929">
        <f t="shared" si="322"/>
        <v>112.14285714285714</v>
      </c>
      <c r="Q2929" t="str">
        <f t="shared" si="317"/>
        <v>theater</v>
      </c>
      <c r="R2929" t="str">
        <f t="shared" si="318"/>
        <v>musical</v>
      </c>
      <c r="S2929" s="9">
        <f t="shared" si="319"/>
        <v>41835.208333333299</v>
      </c>
      <c r="T2929" s="9">
        <f t="shared" si="320"/>
        <v>41806.669317129599</v>
      </c>
      <c r="U2929" s="8">
        <f t="shared" si="321"/>
        <v>28.539016203700157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316"/>
        <v>100</v>
      </c>
      <c r="P2930">
        <f t="shared" si="322"/>
        <v>41.666666666666664</v>
      </c>
      <c r="Q2930" t="str">
        <f t="shared" si="317"/>
        <v>theater</v>
      </c>
      <c r="R2930" t="str">
        <f t="shared" si="318"/>
        <v>musical</v>
      </c>
      <c r="S2930" s="9">
        <f t="shared" si="319"/>
        <v>42433.998217592598</v>
      </c>
      <c r="T2930" s="9">
        <f t="shared" si="320"/>
        <v>42403.998217592598</v>
      </c>
      <c r="U2930" s="8">
        <f t="shared" si="321"/>
        <v>30</v>
      </c>
    </row>
    <row r="2931" spans="1:21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316"/>
        <v>102.06937499999999</v>
      </c>
      <c r="P2931">
        <f t="shared" si="322"/>
        <v>255.17343750000001</v>
      </c>
      <c r="Q2931" t="str">
        <f t="shared" si="317"/>
        <v>theater</v>
      </c>
      <c r="R2931" t="str">
        <f t="shared" si="318"/>
        <v>musical</v>
      </c>
      <c r="S2931" s="9">
        <f t="shared" si="319"/>
        <v>41784.564328703702</v>
      </c>
      <c r="T2931" s="9">
        <f t="shared" si="320"/>
        <v>41754.564328703702</v>
      </c>
      <c r="U2931" s="8">
        <f t="shared" si="321"/>
        <v>30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316"/>
        <v>100.92000000000002</v>
      </c>
      <c r="P2932">
        <f t="shared" si="322"/>
        <v>162.7741935483871</v>
      </c>
      <c r="Q2932" t="str">
        <f t="shared" si="317"/>
        <v>theater</v>
      </c>
      <c r="R2932" t="str">
        <f t="shared" si="318"/>
        <v>musical</v>
      </c>
      <c r="S2932" s="9">
        <f t="shared" si="319"/>
        <v>42131.584074074097</v>
      </c>
      <c r="T2932" s="9">
        <f t="shared" si="320"/>
        <v>42101.584074074097</v>
      </c>
      <c r="U2932" s="8">
        <f t="shared" si="321"/>
        <v>30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316"/>
        <v>106</v>
      </c>
      <c r="P2933">
        <f t="shared" si="322"/>
        <v>88.333333333333329</v>
      </c>
      <c r="Q2933" t="str">
        <f t="shared" si="317"/>
        <v>theater</v>
      </c>
      <c r="R2933" t="str">
        <f t="shared" si="318"/>
        <v>musical</v>
      </c>
      <c r="S2933" s="9">
        <f t="shared" si="319"/>
        <v>41897.255555555603</v>
      </c>
      <c r="T2933" s="9">
        <f t="shared" si="320"/>
        <v>41872.291238425903</v>
      </c>
      <c r="U2933" s="8">
        <f t="shared" si="321"/>
        <v>24.964317129699339</v>
      </c>
    </row>
    <row r="2934" spans="1:21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316"/>
        <v>105.0967741935484</v>
      </c>
      <c r="P2934">
        <f t="shared" si="322"/>
        <v>85.736842105263165</v>
      </c>
      <c r="Q2934" t="str">
        <f t="shared" si="317"/>
        <v>theater</v>
      </c>
      <c r="R2934" t="str">
        <f t="shared" si="318"/>
        <v>musical</v>
      </c>
      <c r="S2934" s="9">
        <f t="shared" si="319"/>
        <v>42056.458333333299</v>
      </c>
      <c r="T2934" s="9">
        <f t="shared" si="320"/>
        <v>42025.1647800926</v>
      </c>
      <c r="U2934" s="8">
        <f t="shared" si="321"/>
        <v>31.293553240699111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316"/>
        <v>102.76</v>
      </c>
      <c r="P2935">
        <f t="shared" si="322"/>
        <v>47.574074074074076</v>
      </c>
      <c r="Q2935" t="str">
        <f t="shared" si="317"/>
        <v>theater</v>
      </c>
      <c r="R2935" t="str">
        <f t="shared" si="318"/>
        <v>musical</v>
      </c>
      <c r="S2935" s="9">
        <f t="shared" si="319"/>
        <v>42525.956631944398</v>
      </c>
      <c r="T2935" s="9">
        <f t="shared" si="320"/>
        <v>42495.956631944398</v>
      </c>
      <c r="U2935" s="8">
        <f t="shared" si="321"/>
        <v>30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316"/>
        <v>108</v>
      </c>
      <c r="P2936">
        <f t="shared" si="322"/>
        <v>72.972972972972968</v>
      </c>
      <c r="Q2936" t="str">
        <f t="shared" si="317"/>
        <v>theater</v>
      </c>
      <c r="R2936" t="str">
        <f t="shared" si="318"/>
        <v>musical</v>
      </c>
      <c r="S2936" s="9">
        <f t="shared" si="319"/>
        <v>41805.636157407404</v>
      </c>
      <c r="T2936" s="9">
        <f t="shared" si="320"/>
        <v>41775.636157407404</v>
      </c>
      <c r="U2936" s="8">
        <f t="shared" si="321"/>
        <v>30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316"/>
        <v>100.88571428571429</v>
      </c>
      <c r="P2937">
        <f t="shared" si="322"/>
        <v>90.538461538461533</v>
      </c>
      <c r="Q2937" t="str">
        <f t="shared" si="317"/>
        <v>theater</v>
      </c>
      <c r="R2937" t="str">
        <f t="shared" si="318"/>
        <v>musical</v>
      </c>
      <c r="S2937" s="9">
        <f t="shared" si="319"/>
        <v>42611.708333333299</v>
      </c>
      <c r="T2937" s="9">
        <f t="shared" si="320"/>
        <v>42553.583425925899</v>
      </c>
      <c r="U2937" s="8">
        <f t="shared" si="321"/>
        <v>58.124907407400315</v>
      </c>
    </row>
    <row r="2938" spans="1:21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316"/>
        <v>128</v>
      </c>
      <c r="P2938">
        <f t="shared" si="322"/>
        <v>37.647058823529413</v>
      </c>
      <c r="Q2938" t="str">
        <f t="shared" si="317"/>
        <v>theater</v>
      </c>
      <c r="R2938" t="str">
        <f t="shared" si="318"/>
        <v>musical</v>
      </c>
      <c r="S2938" s="9">
        <f t="shared" si="319"/>
        <v>41925.207638888904</v>
      </c>
      <c r="T2938" s="9">
        <f t="shared" si="320"/>
        <v>41912.6507291667</v>
      </c>
      <c r="U2938" s="8">
        <f t="shared" si="321"/>
        <v>12.556909722203272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316"/>
        <v>133.33333333333331</v>
      </c>
      <c r="P2939">
        <f t="shared" si="322"/>
        <v>36.363636363636367</v>
      </c>
      <c r="Q2939" t="str">
        <f t="shared" si="317"/>
        <v>theater</v>
      </c>
      <c r="R2939" t="str">
        <f t="shared" si="318"/>
        <v>musical</v>
      </c>
      <c r="S2939" s="9">
        <f t="shared" si="319"/>
        <v>41833.457326388903</v>
      </c>
      <c r="T2939" s="9">
        <f t="shared" si="320"/>
        <v>41803.457326388903</v>
      </c>
      <c r="U2939" s="8">
        <f t="shared" si="321"/>
        <v>30</v>
      </c>
    </row>
    <row r="2940" spans="1:21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316"/>
        <v>101.375</v>
      </c>
      <c r="P2940">
        <f t="shared" si="322"/>
        <v>126.71875</v>
      </c>
      <c r="Q2940" t="str">
        <f t="shared" si="317"/>
        <v>theater</v>
      </c>
      <c r="R2940" t="str">
        <f t="shared" si="318"/>
        <v>musical</v>
      </c>
      <c r="S2940" s="9">
        <f t="shared" si="319"/>
        <v>42034.703865740703</v>
      </c>
      <c r="T2940" s="9">
        <f t="shared" si="320"/>
        <v>42004.703865740703</v>
      </c>
      <c r="U2940" s="8">
        <f t="shared" si="321"/>
        <v>30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316"/>
        <v>102.875</v>
      </c>
      <c r="P2941">
        <f t="shared" si="322"/>
        <v>329.2</v>
      </c>
      <c r="Q2941" t="str">
        <f t="shared" si="317"/>
        <v>theater</v>
      </c>
      <c r="R2941" t="str">
        <f t="shared" si="318"/>
        <v>musical</v>
      </c>
      <c r="S2941" s="9">
        <f t="shared" si="319"/>
        <v>41879.041666666701</v>
      </c>
      <c r="T2941" s="9">
        <f t="shared" si="320"/>
        <v>41845.809166666702</v>
      </c>
      <c r="U2941" s="8">
        <f t="shared" si="321"/>
        <v>33.232499999998254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316"/>
        <v>107.24000000000001</v>
      </c>
      <c r="P2942">
        <f t="shared" si="322"/>
        <v>81.242424242424249</v>
      </c>
      <c r="Q2942" t="str">
        <f t="shared" si="317"/>
        <v>theater</v>
      </c>
      <c r="R2942" t="str">
        <f t="shared" si="318"/>
        <v>musical</v>
      </c>
      <c r="S2942" s="9">
        <f t="shared" si="319"/>
        <v>42022.773356481499</v>
      </c>
      <c r="T2942" s="9">
        <f t="shared" si="320"/>
        <v>41982.773356481499</v>
      </c>
      <c r="U2942" s="8">
        <f t="shared" si="321"/>
        <v>40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316"/>
        <v>4.0000000000000001E-3</v>
      </c>
      <c r="P2943">
        <f t="shared" si="322"/>
        <v>1</v>
      </c>
      <c r="Q2943" t="str">
        <f t="shared" si="317"/>
        <v>theater</v>
      </c>
      <c r="R2943" t="str">
        <f t="shared" si="318"/>
        <v>spaces</v>
      </c>
      <c r="S2943" s="9">
        <f t="shared" si="319"/>
        <v>42064.9601273148</v>
      </c>
      <c r="T2943" s="9">
        <f t="shared" si="320"/>
        <v>42034.9601273148</v>
      </c>
      <c r="U2943" s="8">
        <f t="shared" si="321"/>
        <v>30</v>
      </c>
    </row>
    <row r="2944" spans="1:21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316"/>
        <v>20.424999999999997</v>
      </c>
      <c r="P2944">
        <f t="shared" si="322"/>
        <v>202.22772277227722</v>
      </c>
      <c r="Q2944" t="str">
        <f t="shared" si="317"/>
        <v>theater</v>
      </c>
      <c r="R2944" t="str">
        <f t="shared" si="318"/>
        <v>spaces</v>
      </c>
      <c r="S2944" s="9">
        <f t="shared" si="319"/>
        <v>42354.845833333296</v>
      </c>
      <c r="T2944" s="9">
        <f t="shared" si="320"/>
        <v>42334.8039236111</v>
      </c>
      <c r="U2944" s="8">
        <f t="shared" si="321"/>
        <v>20.041909722196579</v>
      </c>
    </row>
    <row r="2945" spans="1:21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316"/>
        <v>0</v>
      </c>
      <c r="P2945">
        <f t="shared" si="322"/>
        <v>0</v>
      </c>
      <c r="Q2945" t="str">
        <f t="shared" si="317"/>
        <v>theater</v>
      </c>
      <c r="R2945" t="str">
        <f t="shared" si="318"/>
        <v>spaces</v>
      </c>
      <c r="S2945" s="9">
        <f t="shared" si="319"/>
        <v>42107.129398148099</v>
      </c>
      <c r="T2945" s="9">
        <f t="shared" si="320"/>
        <v>42077.129398148099</v>
      </c>
      <c r="U2945" s="8">
        <f t="shared" si="321"/>
        <v>30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316"/>
        <v>1</v>
      </c>
      <c r="P2946">
        <f t="shared" si="322"/>
        <v>100</v>
      </c>
      <c r="Q2946" t="str">
        <f t="shared" si="317"/>
        <v>theater</v>
      </c>
      <c r="R2946" t="str">
        <f t="shared" si="318"/>
        <v>spaces</v>
      </c>
      <c r="S2946" s="9">
        <f t="shared" si="319"/>
        <v>42162.9143287037</v>
      </c>
      <c r="T2946" s="9">
        <f t="shared" si="320"/>
        <v>42132.9143287037</v>
      </c>
      <c r="U2946" s="8">
        <f t="shared" si="321"/>
        <v>30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323">E2947/D2947*100</f>
        <v>0</v>
      </c>
      <c r="P2947">
        <f t="shared" si="322"/>
        <v>0</v>
      </c>
      <c r="Q2947" t="str">
        <f t="shared" ref="Q2947:Q3010" si="324">LEFT(N2947,_xlfn.NUMBERVALUE(FIND("/",N2947)-1))</f>
        <v>theater</v>
      </c>
      <c r="R2947" t="str">
        <f t="shared" ref="R2947:R3010" si="325">RIGHT(N2947,LEN(N2947)-LEN(Q2947)-1)</f>
        <v>spaces</v>
      </c>
      <c r="S2947" s="9">
        <f t="shared" ref="S2947:S3010" si="326">_xlfn.NUMBERVALUE((((I2947/60)/60)/24)+DATE(1970,1,1))</f>
        <v>42148.139583333301</v>
      </c>
      <c r="T2947" s="9">
        <f t="shared" ref="T2947:T3010" si="327">_xlfn.NUMBERVALUE((((J2947/60)/60)/24)+DATE(1970,1,1))</f>
        <v>42118.139583333301</v>
      </c>
      <c r="U2947" s="8">
        <f t="shared" ref="U2947:U3010" si="328">S2947-T2947</f>
        <v>30</v>
      </c>
    </row>
    <row r="2948" spans="1:21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323"/>
        <v>0.1</v>
      </c>
      <c r="P2948">
        <f t="shared" si="322"/>
        <v>1</v>
      </c>
      <c r="Q2948" t="str">
        <f t="shared" si="324"/>
        <v>theater</v>
      </c>
      <c r="R2948" t="str">
        <f t="shared" si="325"/>
        <v>spaces</v>
      </c>
      <c r="S2948" s="9">
        <f t="shared" si="326"/>
        <v>42597.5311574074</v>
      </c>
      <c r="T2948" s="9">
        <f t="shared" si="327"/>
        <v>42567.5311574074</v>
      </c>
      <c r="U2948" s="8">
        <f t="shared" si="328"/>
        <v>30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323"/>
        <v>4.2880000000000003</v>
      </c>
      <c r="P2949">
        <f t="shared" si="322"/>
        <v>82.461538461538467</v>
      </c>
      <c r="Q2949" t="str">
        <f t="shared" si="324"/>
        <v>theater</v>
      </c>
      <c r="R2949" t="str">
        <f t="shared" si="325"/>
        <v>spaces</v>
      </c>
      <c r="S2949" s="9">
        <f t="shared" si="326"/>
        <v>42698.715972222199</v>
      </c>
      <c r="T2949" s="9">
        <f t="shared" si="327"/>
        <v>42649.562118055597</v>
      </c>
      <c r="U2949" s="8">
        <f t="shared" si="328"/>
        <v>49.153854166601377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323"/>
        <v>4.8000000000000004E-3</v>
      </c>
      <c r="P2950">
        <f t="shared" si="322"/>
        <v>2.6666666666666665</v>
      </c>
      <c r="Q2950" t="str">
        <f t="shared" si="324"/>
        <v>theater</v>
      </c>
      <c r="R2950" t="str">
        <f t="shared" si="325"/>
        <v>spaces</v>
      </c>
      <c r="S2950" s="9">
        <f t="shared" si="326"/>
        <v>42157.649224537003</v>
      </c>
      <c r="T2950" s="9">
        <f t="shared" si="327"/>
        <v>42097.649224537003</v>
      </c>
      <c r="U2950" s="8">
        <f t="shared" si="328"/>
        <v>60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323"/>
        <v>2.5</v>
      </c>
      <c r="P2951">
        <f t="shared" si="322"/>
        <v>12.5</v>
      </c>
      <c r="Q2951" t="str">
        <f t="shared" si="324"/>
        <v>theater</v>
      </c>
      <c r="R2951" t="str">
        <f t="shared" si="325"/>
        <v>spaces</v>
      </c>
      <c r="S2951" s="9">
        <f t="shared" si="326"/>
        <v>42327.864780092597</v>
      </c>
      <c r="T2951" s="9">
        <f t="shared" si="327"/>
        <v>42297.823113425897</v>
      </c>
      <c r="U2951" s="8">
        <f t="shared" si="328"/>
        <v>30.041666666700621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323"/>
        <v>0</v>
      </c>
      <c r="P2952">
        <f t="shared" si="322"/>
        <v>0</v>
      </c>
      <c r="Q2952" t="str">
        <f t="shared" si="324"/>
        <v>theater</v>
      </c>
      <c r="R2952" t="str">
        <f t="shared" si="325"/>
        <v>spaces</v>
      </c>
      <c r="S2952" s="9">
        <f t="shared" si="326"/>
        <v>42392.365185185197</v>
      </c>
      <c r="T2952" s="9">
        <f t="shared" si="327"/>
        <v>42362.365185185197</v>
      </c>
      <c r="U2952" s="8">
        <f t="shared" si="328"/>
        <v>30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323"/>
        <v>2.1919999999999997</v>
      </c>
      <c r="P2953">
        <f t="shared" si="322"/>
        <v>18.896551724137932</v>
      </c>
      <c r="Q2953" t="str">
        <f t="shared" si="324"/>
        <v>theater</v>
      </c>
      <c r="R2953" t="str">
        <f t="shared" si="325"/>
        <v>spaces</v>
      </c>
      <c r="S2953" s="9">
        <f t="shared" si="326"/>
        <v>41917.802928240701</v>
      </c>
      <c r="T2953" s="9">
        <f t="shared" si="327"/>
        <v>41872.802928240701</v>
      </c>
      <c r="U2953" s="8">
        <f t="shared" si="328"/>
        <v>45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323"/>
        <v>8.0250000000000004</v>
      </c>
      <c r="P2954">
        <f t="shared" si="322"/>
        <v>200.625</v>
      </c>
      <c r="Q2954" t="str">
        <f t="shared" si="324"/>
        <v>theater</v>
      </c>
      <c r="R2954" t="str">
        <f t="shared" si="325"/>
        <v>spaces</v>
      </c>
      <c r="S2954" s="9">
        <f t="shared" si="326"/>
        <v>42660.166666666701</v>
      </c>
      <c r="T2954" s="9">
        <f t="shared" si="327"/>
        <v>42628.690266203703</v>
      </c>
      <c r="U2954" s="8">
        <f t="shared" si="328"/>
        <v>31.476400462997844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323"/>
        <v>0.15125</v>
      </c>
      <c r="P2955">
        <f t="shared" si="322"/>
        <v>201.66666666666666</v>
      </c>
      <c r="Q2955" t="str">
        <f t="shared" si="324"/>
        <v>theater</v>
      </c>
      <c r="R2955" t="str">
        <f t="shared" si="325"/>
        <v>spaces</v>
      </c>
      <c r="S2955" s="9">
        <f t="shared" si="326"/>
        <v>42285.791909722197</v>
      </c>
      <c r="T2955" s="9">
        <f t="shared" si="327"/>
        <v>42255.791909722197</v>
      </c>
      <c r="U2955" s="8">
        <f t="shared" si="328"/>
        <v>30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323"/>
        <v>0</v>
      </c>
      <c r="P2956">
        <f t="shared" si="322"/>
        <v>0</v>
      </c>
      <c r="Q2956" t="str">
        <f t="shared" si="324"/>
        <v>theater</v>
      </c>
      <c r="R2956" t="str">
        <f t="shared" si="325"/>
        <v>spaces</v>
      </c>
      <c r="S2956" s="9">
        <f t="shared" si="326"/>
        <v>42810.541701388902</v>
      </c>
      <c r="T2956" s="9">
        <f t="shared" si="327"/>
        <v>42790.583368055602</v>
      </c>
      <c r="U2956" s="8">
        <f t="shared" si="328"/>
        <v>19.958333333299379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323"/>
        <v>59.583333333333336</v>
      </c>
      <c r="P2957">
        <f t="shared" si="322"/>
        <v>65</v>
      </c>
      <c r="Q2957" t="str">
        <f t="shared" si="324"/>
        <v>theater</v>
      </c>
      <c r="R2957" t="str">
        <f t="shared" si="325"/>
        <v>spaces</v>
      </c>
      <c r="S2957" s="9">
        <f t="shared" si="326"/>
        <v>42171.741307870398</v>
      </c>
      <c r="T2957" s="9">
        <f t="shared" si="327"/>
        <v>42141.741307870398</v>
      </c>
      <c r="U2957" s="8">
        <f t="shared" si="328"/>
        <v>30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323"/>
        <v>16.734177215189874</v>
      </c>
      <c r="P2958">
        <f t="shared" si="322"/>
        <v>66.099999999999994</v>
      </c>
      <c r="Q2958" t="str">
        <f t="shared" si="324"/>
        <v>theater</v>
      </c>
      <c r="R2958" t="str">
        <f t="shared" si="325"/>
        <v>spaces</v>
      </c>
      <c r="S2958" s="9">
        <f t="shared" si="326"/>
        <v>42494.958912037</v>
      </c>
      <c r="T2958" s="9">
        <f t="shared" si="327"/>
        <v>42464.958912037</v>
      </c>
      <c r="U2958" s="8">
        <f t="shared" si="328"/>
        <v>30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323"/>
        <v>1.8666666666666669</v>
      </c>
      <c r="P2959">
        <f t="shared" si="322"/>
        <v>93.333333333333329</v>
      </c>
      <c r="Q2959" t="str">
        <f t="shared" si="324"/>
        <v>theater</v>
      </c>
      <c r="R2959" t="str">
        <f t="shared" si="325"/>
        <v>spaces</v>
      </c>
      <c r="S2959" s="9">
        <f t="shared" si="326"/>
        <v>42090.969583333303</v>
      </c>
      <c r="T2959" s="9">
        <f t="shared" si="327"/>
        <v>42031.011250000003</v>
      </c>
      <c r="U2959" s="8">
        <f t="shared" si="328"/>
        <v>59.958333333299379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323"/>
        <v>0</v>
      </c>
      <c r="P2960">
        <f t="shared" si="322"/>
        <v>0</v>
      </c>
      <c r="Q2960" t="str">
        <f t="shared" si="324"/>
        <v>theater</v>
      </c>
      <c r="R2960" t="str">
        <f t="shared" si="325"/>
        <v>spaces</v>
      </c>
      <c r="S2960" s="9">
        <f t="shared" si="326"/>
        <v>42498.7374652777</v>
      </c>
      <c r="T2960" s="9">
        <f t="shared" si="327"/>
        <v>42438.7791319444</v>
      </c>
      <c r="U2960" s="8">
        <f t="shared" si="328"/>
        <v>59.958333333299379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323"/>
        <v>0</v>
      </c>
      <c r="P2961">
        <f t="shared" si="322"/>
        <v>0</v>
      </c>
      <c r="Q2961" t="str">
        <f t="shared" si="324"/>
        <v>theater</v>
      </c>
      <c r="R2961" t="str">
        <f t="shared" si="325"/>
        <v>spaces</v>
      </c>
      <c r="S2961" s="9">
        <f t="shared" si="326"/>
        <v>42528.008391203701</v>
      </c>
      <c r="T2961" s="9">
        <f t="shared" si="327"/>
        <v>42498.008391203701</v>
      </c>
      <c r="U2961" s="8">
        <f t="shared" si="328"/>
        <v>30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323"/>
        <v>0</v>
      </c>
      <c r="P2962">
        <f t="shared" si="322"/>
        <v>0</v>
      </c>
      <c r="Q2962" t="str">
        <f t="shared" si="324"/>
        <v>theater</v>
      </c>
      <c r="R2962" t="str">
        <f t="shared" si="325"/>
        <v>spaces</v>
      </c>
      <c r="S2962" s="9">
        <f t="shared" si="326"/>
        <v>41893.757210648102</v>
      </c>
      <c r="T2962" s="9">
        <f t="shared" si="327"/>
        <v>41863.757210648102</v>
      </c>
      <c r="U2962" s="8">
        <f t="shared" si="328"/>
        <v>30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323"/>
        <v>109.62</v>
      </c>
      <c r="P2963">
        <f t="shared" si="322"/>
        <v>50.75</v>
      </c>
      <c r="Q2963" t="str">
        <f t="shared" si="324"/>
        <v>theater</v>
      </c>
      <c r="R2963" t="str">
        <f t="shared" si="325"/>
        <v>plays</v>
      </c>
      <c r="S2963" s="9">
        <f t="shared" si="326"/>
        <v>42089.166666666701</v>
      </c>
      <c r="T2963" s="9">
        <f t="shared" si="327"/>
        <v>42061.212488425903</v>
      </c>
      <c r="U2963" s="8">
        <f t="shared" si="328"/>
        <v>27.954178240797773</v>
      </c>
    </row>
    <row r="2964" spans="1:21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323"/>
        <v>121.8</v>
      </c>
      <c r="P2964">
        <f t="shared" si="322"/>
        <v>60.9</v>
      </c>
      <c r="Q2964" t="str">
        <f t="shared" si="324"/>
        <v>theater</v>
      </c>
      <c r="R2964" t="str">
        <f t="shared" si="325"/>
        <v>plays</v>
      </c>
      <c r="S2964" s="9">
        <f t="shared" si="326"/>
        <v>42064.290972222203</v>
      </c>
      <c r="T2964" s="9">
        <f t="shared" si="327"/>
        <v>42036.244282407402</v>
      </c>
      <c r="U2964" s="8">
        <f t="shared" si="328"/>
        <v>28.046689814800629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323"/>
        <v>106.85</v>
      </c>
      <c r="P2965">
        <f t="shared" si="322"/>
        <v>109.03061224489795</v>
      </c>
      <c r="Q2965" t="str">
        <f t="shared" si="324"/>
        <v>theater</v>
      </c>
      <c r="R2965" t="str">
        <f t="shared" si="325"/>
        <v>plays</v>
      </c>
      <c r="S2965" s="9">
        <f t="shared" si="326"/>
        <v>42187.470185185201</v>
      </c>
      <c r="T2965" s="9">
        <f t="shared" si="327"/>
        <v>42157.470185185201</v>
      </c>
      <c r="U2965" s="8">
        <f t="shared" si="328"/>
        <v>30</v>
      </c>
    </row>
    <row r="2966" spans="1:21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323"/>
        <v>100.71379999999999</v>
      </c>
      <c r="P2966">
        <f t="shared" si="322"/>
        <v>25.692295918367346</v>
      </c>
      <c r="Q2966" t="str">
        <f t="shared" si="324"/>
        <v>theater</v>
      </c>
      <c r="R2966" t="str">
        <f t="shared" si="325"/>
        <v>plays</v>
      </c>
      <c r="S2966" s="9">
        <f t="shared" si="326"/>
        <v>41857.8972222222</v>
      </c>
      <c r="T2966" s="9">
        <f t="shared" si="327"/>
        <v>41827.909942129598</v>
      </c>
      <c r="U2966" s="8">
        <f t="shared" si="328"/>
        <v>29.987280092602305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323"/>
        <v>109.00000000000001</v>
      </c>
      <c r="P2967">
        <f t="shared" si="322"/>
        <v>41.92307692307692</v>
      </c>
      <c r="Q2967" t="str">
        <f t="shared" si="324"/>
        <v>theater</v>
      </c>
      <c r="R2967" t="str">
        <f t="shared" si="325"/>
        <v>plays</v>
      </c>
      <c r="S2967" s="9">
        <f t="shared" si="326"/>
        <v>42192.729548611103</v>
      </c>
      <c r="T2967" s="9">
        <f t="shared" si="327"/>
        <v>42162.729548611103</v>
      </c>
      <c r="U2967" s="8">
        <f t="shared" si="328"/>
        <v>30</v>
      </c>
    </row>
    <row r="2968" spans="1:21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323"/>
        <v>113.63000000000001</v>
      </c>
      <c r="P2968">
        <f t="shared" si="322"/>
        <v>88.7734375</v>
      </c>
      <c r="Q2968" t="str">
        <f t="shared" si="324"/>
        <v>theater</v>
      </c>
      <c r="R2968" t="str">
        <f t="shared" si="325"/>
        <v>plays</v>
      </c>
      <c r="S2968" s="9">
        <f t="shared" si="326"/>
        <v>42263.738564814797</v>
      </c>
      <c r="T2968" s="9">
        <f t="shared" si="327"/>
        <v>42233.738564814797</v>
      </c>
      <c r="U2968" s="8">
        <f t="shared" si="328"/>
        <v>30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323"/>
        <v>113.92</v>
      </c>
      <c r="P2969">
        <f t="shared" si="322"/>
        <v>80.225352112676063</v>
      </c>
      <c r="Q2969" t="str">
        <f t="shared" si="324"/>
        <v>theater</v>
      </c>
      <c r="R2969" t="str">
        <f t="shared" si="325"/>
        <v>plays</v>
      </c>
      <c r="S2969" s="9">
        <f t="shared" si="326"/>
        <v>42072.1561574074</v>
      </c>
      <c r="T2969" s="9">
        <f t="shared" si="327"/>
        <v>42042.197824074101</v>
      </c>
      <c r="U2969" s="8">
        <f t="shared" si="328"/>
        <v>29.958333333299379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323"/>
        <v>106</v>
      </c>
      <c r="P2970">
        <f t="shared" si="322"/>
        <v>78.936170212765958</v>
      </c>
      <c r="Q2970" t="str">
        <f t="shared" si="324"/>
        <v>theater</v>
      </c>
      <c r="R2970" t="str">
        <f t="shared" si="325"/>
        <v>plays</v>
      </c>
      <c r="S2970" s="9">
        <f t="shared" si="326"/>
        <v>42599.165972222203</v>
      </c>
      <c r="T2970" s="9">
        <f t="shared" si="327"/>
        <v>42585.5238425926</v>
      </c>
      <c r="U2970" s="8">
        <f t="shared" si="328"/>
        <v>13.642129629603005</v>
      </c>
    </row>
    <row r="2971" spans="1:21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323"/>
        <v>162.5</v>
      </c>
      <c r="P2971">
        <f t="shared" si="322"/>
        <v>95.588235294117652</v>
      </c>
      <c r="Q2971" t="str">
        <f t="shared" si="324"/>
        <v>theater</v>
      </c>
      <c r="R2971" t="str">
        <f t="shared" si="325"/>
        <v>plays</v>
      </c>
      <c r="S2971" s="9">
        <f t="shared" si="326"/>
        <v>42127.952083333301</v>
      </c>
      <c r="T2971" s="9">
        <f t="shared" si="327"/>
        <v>42097.786493055602</v>
      </c>
      <c r="U2971" s="8">
        <f t="shared" si="328"/>
        <v>30.165590277698357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323"/>
        <v>106</v>
      </c>
      <c r="P2972">
        <f t="shared" si="322"/>
        <v>69.890109890109883</v>
      </c>
      <c r="Q2972" t="str">
        <f t="shared" si="324"/>
        <v>theater</v>
      </c>
      <c r="R2972" t="str">
        <f t="shared" si="325"/>
        <v>plays</v>
      </c>
      <c r="S2972" s="9">
        <f t="shared" si="326"/>
        <v>41838.669571759303</v>
      </c>
      <c r="T2972" s="9">
        <f t="shared" si="327"/>
        <v>41808.669571759303</v>
      </c>
      <c r="U2972" s="8">
        <f t="shared" si="328"/>
        <v>30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323"/>
        <v>100.15624999999999</v>
      </c>
      <c r="P2973">
        <f t="shared" si="322"/>
        <v>74.534883720930239</v>
      </c>
      <c r="Q2973" t="str">
        <f t="shared" si="324"/>
        <v>theater</v>
      </c>
      <c r="R2973" t="str">
        <f t="shared" si="325"/>
        <v>plays</v>
      </c>
      <c r="S2973" s="9">
        <f t="shared" si="326"/>
        <v>41882.658310185099</v>
      </c>
      <c r="T2973" s="9">
        <f t="shared" si="327"/>
        <v>41852.658310185099</v>
      </c>
      <c r="U2973" s="8">
        <f t="shared" si="328"/>
        <v>30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323"/>
        <v>105.35000000000001</v>
      </c>
      <c r="P2974">
        <f t="shared" si="322"/>
        <v>123.94117647058823</v>
      </c>
      <c r="Q2974" t="str">
        <f t="shared" si="324"/>
        <v>theater</v>
      </c>
      <c r="R2974" t="str">
        <f t="shared" si="325"/>
        <v>plays</v>
      </c>
      <c r="S2974" s="9">
        <f t="shared" si="326"/>
        <v>42709.041666666701</v>
      </c>
      <c r="T2974" s="9">
        <f t="shared" si="327"/>
        <v>42694.1101851852</v>
      </c>
      <c r="U2974" s="8">
        <f t="shared" si="328"/>
        <v>14.931481481500668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323"/>
        <v>174.8</v>
      </c>
      <c r="P2975">
        <f t="shared" si="322"/>
        <v>264.84848484848487</v>
      </c>
      <c r="Q2975" t="str">
        <f t="shared" si="324"/>
        <v>theater</v>
      </c>
      <c r="R2975" t="str">
        <f t="shared" si="325"/>
        <v>plays</v>
      </c>
      <c r="S2975" s="9">
        <f t="shared" si="326"/>
        <v>42370.166666666701</v>
      </c>
      <c r="T2975" s="9">
        <f t="shared" si="327"/>
        <v>42341.8183796296</v>
      </c>
      <c r="U2975" s="8">
        <f t="shared" si="328"/>
        <v>28.348287037100818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323"/>
        <v>102</v>
      </c>
      <c r="P2976">
        <f t="shared" si="322"/>
        <v>58.620689655172413</v>
      </c>
      <c r="Q2976" t="str">
        <f t="shared" si="324"/>
        <v>theater</v>
      </c>
      <c r="R2976" t="str">
        <f t="shared" si="325"/>
        <v>plays</v>
      </c>
      <c r="S2976" s="9">
        <f t="shared" si="326"/>
        <v>41908.065972222197</v>
      </c>
      <c r="T2976" s="9">
        <f t="shared" si="327"/>
        <v>41880.061006944401</v>
      </c>
      <c r="U2976" s="8">
        <f t="shared" si="328"/>
        <v>28.004965277796146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323"/>
        <v>100.125</v>
      </c>
      <c r="P2977">
        <f t="shared" si="322"/>
        <v>70.884955752212392</v>
      </c>
      <c r="Q2977" t="str">
        <f t="shared" si="324"/>
        <v>theater</v>
      </c>
      <c r="R2977" t="str">
        <f t="shared" si="325"/>
        <v>plays</v>
      </c>
      <c r="S2977" s="9">
        <f t="shared" si="326"/>
        <v>41970.125</v>
      </c>
      <c r="T2977" s="9">
        <f t="shared" si="327"/>
        <v>41941.683865740699</v>
      </c>
      <c r="U2977" s="8">
        <f t="shared" si="328"/>
        <v>28.44113425930118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323"/>
        <v>171.42857142857142</v>
      </c>
      <c r="P2978">
        <f t="shared" ref="P2978:P3041" si="329">IF(L2978=0, 0,E2978/L2978)</f>
        <v>8.5714285714285712</v>
      </c>
      <c r="Q2978" t="str">
        <f t="shared" si="324"/>
        <v>theater</v>
      </c>
      <c r="R2978" t="str">
        <f t="shared" si="325"/>
        <v>plays</v>
      </c>
      <c r="S2978" s="9">
        <f t="shared" si="326"/>
        <v>42442.5</v>
      </c>
      <c r="T2978" s="9">
        <f t="shared" si="327"/>
        <v>42425.730671296304</v>
      </c>
      <c r="U2978" s="8">
        <f t="shared" si="328"/>
        <v>16.769328703696374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323"/>
        <v>113.56666666666666</v>
      </c>
      <c r="P2979">
        <f t="shared" si="329"/>
        <v>113.56666666666666</v>
      </c>
      <c r="Q2979" t="str">
        <f t="shared" si="324"/>
        <v>theater</v>
      </c>
      <c r="R2979" t="str">
        <f t="shared" si="325"/>
        <v>plays</v>
      </c>
      <c r="S2979" s="9">
        <f t="shared" si="326"/>
        <v>42086.093055555597</v>
      </c>
      <c r="T2979" s="9">
        <f t="shared" si="327"/>
        <v>42026.881180555501</v>
      </c>
      <c r="U2979" s="8">
        <f t="shared" si="328"/>
        <v>59.211875000095461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323"/>
        <v>129.46666666666667</v>
      </c>
      <c r="P2980">
        <f t="shared" si="329"/>
        <v>60.6875</v>
      </c>
      <c r="Q2980" t="str">
        <f t="shared" si="324"/>
        <v>theater</v>
      </c>
      <c r="R2980" t="str">
        <f t="shared" si="325"/>
        <v>plays</v>
      </c>
      <c r="S2980" s="9">
        <f t="shared" si="326"/>
        <v>41932.249305555597</v>
      </c>
      <c r="T2980" s="9">
        <f t="shared" si="327"/>
        <v>41922.640590277799</v>
      </c>
      <c r="U2980" s="8">
        <f t="shared" si="328"/>
        <v>9.6087152777981828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323"/>
        <v>101.4</v>
      </c>
      <c r="P2981">
        <f t="shared" si="329"/>
        <v>110.21739130434783</v>
      </c>
      <c r="Q2981" t="str">
        <f t="shared" si="324"/>
        <v>theater</v>
      </c>
      <c r="R2981" t="str">
        <f t="shared" si="325"/>
        <v>plays</v>
      </c>
      <c r="S2981" s="9">
        <f t="shared" si="326"/>
        <v>42010.25</v>
      </c>
      <c r="T2981" s="9">
        <f t="shared" si="327"/>
        <v>41993.824340277803</v>
      </c>
      <c r="U2981" s="8">
        <f t="shared" si="328"/>
        <v>16.425659722197452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323"/>
        <v>109.16666666666666</v>
      </c>
      <c r="P2982">
        <f t="shared" si="329"/>
        <v>136.45833333333334</v>
      </c>
      <c r="Q2982" t="str">
        <f t="shared" si="324"/>
        <v>theater</v>
      </c>
      <c r="R2982" t="str">
        <f t="shared" si="325"/>
        <v>plays</v>
      </c>
      <c r="S2982" s="9">
        <f t="shared" si="326"/>
        <v>42240.083333333299</v>
      </c>
      <c r="T2982" s="9">
        <f t="shared" si="327"/>
        <v>42219.915856481501</v>
      </c>
      <c r="U2982" s="8">
        <f t="shared" si="328"/>
        <v>20.16747685179871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323"/>
        <v>128.92500000000001</v>
      </c>
      <c r="P2983">
        <f t="shared" si="329"/>
        <v>53.164948453608247</v>
      </c>
      <c r="Q2983" t="str">
        <f t="shared" si="324"/>
        <v>theater</v>
      </c>
      <c r="R2983" t="str">
        <f t="shared" si="325"/>
        <v>spaces</v>
      </c>
      <c r="S2983" s="9">
        <f t="shared" si="326"/>
        <v>42270.559675925899</v>
      </c>
      <c r="T2983" s="9">
        <f t="shared" si="327"/>
        <v>42225.559675925899</v>
      </c>
      <c r="U2983" s="8">
        <f t="shared" si="328"/>
        <v>45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323"/>
        <v>102.06</v>
      </c>
      <c r="P2984">
        <f t="shared" si="329"/>
        <v>86.491525423728817</v>
      </c>
      <c r="Q2984" t="str">
        <f t="shared" si="324"/>
        <v>theater</v>
      </c>
      <c r="R2984" t="str">
        <f t="shared" si="325"/>
        <v>spaces</v>
      </c>
      <c r="S2984" s="9">
        <f t="shared" si="326"/>
        <v>42411.686840277798</v>
      </c>
      <c r="T2984" s="9">
        <f t="shared" si="327"/>
        <v>42381.686840277798</v>
      </c>
      <c r="U2984" s="8">
        <f t="shared" si="328"/>
        <v>30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323"/>
        <v>146.53957758620692</v>
      </c>
      <c r="P2985">
        <f t="shared" si="329"/>
        <v>155.23827397260274</v>
      </c>
      <c r="Q2985" t="str">
        <f t="shared" si="324"/>
        <v>theater</v>
      </c>
      <c r="R2985" t="str">
        <f t="shared" si="325"/>
        <v>spaces</v>
      </c>
      <c r="S2985" s="9">
        <f t="shared" si="326"/>
        <v>41954.674027777801</v>
      </c>
      <c r="T2985" s="9">
        <f t="shared" si="327"/>
        <v>41894.6323611111</v>
      </c>
      <c r="U2985" s="8">
        <f t="shared" si="328"/>
        <v>60.041666666700621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323"/>
        <v>100.352</v>
      </c>
      <c r="P2986">
        <f t="shared" si="329"/>
        <v>115.08256880733946</v>
      </c>
      <c r="Q2986" t="str">
        <f t="shared" si="324"/>
        <v>theater</v>
      </c>
      <c r="R2986" t="str">
        <f t="shared" si="325"/>
        <v>spaces</v>
      </c>
      <c r="S2986" s="9">
        <f t="shared" si="326"/>
        <v>42606.278715277796</v>
      </c>
      <c r="T2986" s="9">
        <f t="shared" si="327"/>
        <v>42576.278715277796</v>
      </c>
      <c r="U2986" s="8">
        <f t="shared" si="328"/>
        <v>30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323"/>
        <v>121.64999999999999</v>
      </c>
      <c r="P2987">
        <f t="shared" si="329"/>
        <v>109.5945945945946</v>
      </c>
      <c r="Q2987" t="str">
        <f t="shared" si="324"/>
        <v>theater</v>
      </c>
      <c r="R2987" t="str">
        <f t="shared" si="325"/>
        <v>spaces</v>
      </c>
      <c r="S2987" s="9">
        <f t="shared" si="326"/>
        <v>42674.166666666701</v>
      </c>
      <c r="T2987" s="9">
        <f t="shared" si="327"/>
        <v>42654.973703703698</v>
      </c>
      <c r="U2987" s="8">
        <f t="shared" si="328"/>
        <v>19.192962963003083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323"/>
        <v>105.5</v>
      </c>
      <c r="P2988">
        <f t="shared" si="329"/>
        <v>45.214285714285715</v>
      </c>
      <c r="Q2988" t="str">
        <f t="shared" si="324"/>
        <v>theater</v>
      </c>
      <c r="R2988" t="str">
        <f t="shared" si="325"/>
        <v>spaces</v>
      </c>
      <c r="S2988" s="9">
        <f t="shared" si="326"/>
        <v>42491.458402777796</v>
      </c>
      <c r="T2988" s="9">
        <f t="shared" si="327"/>
        <v>42431.500069444402</v>
      </c>
      <c r="U2988" s="8">
        <f t="shared" si="328"/>
        <v>59.958333333393966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323"/>
        <v>110.4008</v>
      </c>
      <c r="P2989">
        <f t="shared" si="329"/>
        <v>104.15169811320754</v>
      </c>
      <c r="Q2989" t="str">
        <f t="shared" si="324"/>
        <v>theater</v>
      </c>
      <c r="R2989" t="str">
        <f t="shared" si="325"/>
        <v>spaces</v>
      </c>
      <c r="S2989" s="9">
        <f t="shared" si="326"/>
        <v>42656</v>
      </c>
      <c r="T2989" s="9">
        <f t="shared" si="327"/>
        <v>42627.307303240697</v>
      </c>
      <c r="U2989" s="8">
        <f t="shared" si="328"/>
        <v>28.692696759302635</v>
      </c>
    </row>
    <row r="2990" spans="1:21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323"/>
        <v>100</v>
      </c>
      <c r="P2990">
        <f t="shared" si="329"/>
        <v>35.714285714285715</v>
      </c>
      <c r="Q2990" t="str">
        <f t="shared" si="324"/>
        <v>theater</v>
      </c>
      <c r="R2990" t="str">
        <f t="shared" si="325"/>
        <v>spaces</v>
      </c>
      <c r="S2990" s="9">
        <f t="shared" si="326"/>
        <v>42541.362048611103</v>
      </c>
      <c r="T2990" s="9">
        <f t="shared" si="327"/>
        <v>42511.362048611103</v>
      </c>
      <c r="U2990" s="8">
        <f t="shared" si="328"/>
        <v>30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323"/>
        <v>176.535</v>
      </c>
      <c r="P2991">
        <f t="shared" si="329"/>
        <v>96.997252747252745</v>
      </c>
      <c r="Q2991" t="str">
        <f t="shared" si="324"/>
        <v>theater</v>
      </c>
      <c r="R2991" t="str">
        <f t="shared" si="325"/>
        <v>spaces</v>
      </c>
      <c r="S2991" s="9">
        <f t="shared" si="326"/>
        <v>42359.207638888904</v>
      </c>
      <c r="T2991" s="9">
        <f t="shared" si="327"/>
        <v>42337.020393518498</v>
      </c>
      <c r="U2991" s="8">
        <f t="shared" si="328"/>
        <v>22.187245370405435</v>
      </c>
    </row>
    <row r="2992" spans="1:21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323"/>
        <v>100</v>
      </c>
      <c r="P2992">
        <f t="shared" si="329"/>
        <v>370.37037037037038</v>
      </c>
      <c r="Q2992" t="str">
        <f t="shared" si="324"/>
        <v>theater</v>
      </c>
      <c r="R2992" t="str">
        <f t="shared" si="325"/>
        <v>spaces</v>
      </c>
      <c r="S2992" s="9">
        <f t="shared" si="326"/>
        <v>42376.574305555499</v>
      </c>
      <c r="T2992" s="9">
        <f t="shared" si="327"/>
        <v>42341.574305555499</v>
      </c>
      <c r="U2992" s="8">
        <f t="shared" si="328"/>
        <v>35</v>
      </c>
    </row>
    <row r="2993" spans="1:21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323"/>
        <v>103.29411764705883</v>
      </c>
      <c r="P2993">
        <f t="shared" si="329"/>
        <v>94.408602150537632</v>
      </c>
      <c r="Q2993" t="str">
        <f t="shared" si="324"/>
        <v>theater</v>
      </c>
      <c r="R2993" t="str">
        <f t="shared" si="325"/>
        <v>spaces</v>
      </c>
      <c r="S2993" s="9">
        <f t="shared" si="326"/>
        <v>42762.8371527778</v>
      </c>
      <c r="T2993" s="9">
        <f t="shared" si="327"/>
        <v>42740.8371527778</v>
      </c>
      <c r="U2993" s="8">
        <f t="shared" si="328"/>
        <v>22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323"/>
        <v>104.5</v>
      </c>
      <c r="P2994">
        <f t="shared" si="329"/>
        <v>48.984375</v>
      </c>
      <c r="Q2994" t="str">
        <f t="shared" si="324"/>
        <v>theater</v>
      </c>
      <c r="R2994" t="str">
        <f t="shared" si="325"/>
        <v>spaces</v>
      </c>
      <c r="S2994" s="9">
        <f t="shared" si="326"/>
        <v>42652.767476851797</v>
      </c>
      <c r="T2994" s="9">
        <f t="shared" si="327"/>
        <v>42622.767476851797</v>
      </c>
      <c r="U2994" s="8">
        <f t="shared" si="328"/>
        <v>30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323"/>
        <v>100.29999999999998</v>
      </c>
      <c r="P2995">
        <f t="shared" si="329"/>
        <v>45.590909090909093</v>
      </c>
      <c r="Q2995" t="str">
        <f t="shared" si="324"/>
        <v>theater</v>
      </c>
      <c r="R2995" t="str">
        <f t="shared" si="325"/>
        <v>spaces</v>
      </c>
      <c r="S2995" s="9">
        <f t="shared" si="326"/>
        <v>42420.838738425897</v>
      </c>
      <c r="T2995" s="9">
        <f t="shared" si="327"/>
        <v>42390.838738425897</v>
      </c>
      <c r="U2995" s="8">
        <f t="shared" si="328"/>
        <v>30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323"/>
        <v>457.74666666666673</v>
      </c>
      <c r="P2996">
        <f t="shared" si="329"/>
        <v>23.275254237288134</v>
      </c>
      <c r="Q2996" t="str">
        <f t="shared" si="324"/>
        <v>theater</v>
      </c>
      <c r="R2996" t="str">
        <f t="shared" si="325"/>
        <v>spaces</v>
      </c>
      <c r="S2996" s="9">
        <f t="shared" si="326"/>
        <v>41915.478842592602</v>
      </c>
      <c r="T2996" s="9">
        <f t="shared" si="327"/>
        <v>41885.478842592602</v>
      </c>
      <c r="U2996" s="8">
        <f t="shared" si="328"/>
        <v>30</v>
      </c>
    </row>
    <row r="2997" spans="1:21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323"/>
        <v>104.96000000000001</v>
      </c>
      <c r="P2997">
        <f t="shared" si="329"/>
        <v>63.2289156626506</v>
      </c>
      <c r="Q2997" t="str">
        <f t="shared" si="324"/>
        <v>theater</v>
      </c>
      <c r="R2997" t="str">
        <f t="shared" si="325"/>
        <v>spaces</v>
      </c>
      <c r="S2997" s="9">
        <f t="shared" si="326"/>
        <v>42754.665173611102</v>
      </c>
      <c r="T2997" s="9">
        <f t="shared" si="327"/>
        <v>42724.665173611102</v>
      </c>
      <c r="U2997" s="8">
        <f t="shared" si="328"/>
        <v>30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323"/>
        <v>171.94285714285715</v>
      </c>
      <c r="P2998">
        <f t="shared" si="329"/>
        <v>153.5204081632653</v>
      </c>
      <c r="Q2998" t="str">
        <f t="shared" si="324"/>
        <v>theater</v>
      </c>
      <c r="R2998" t="str">
        <f t="shared" si="325"/>
        <v>spaces</v>
      </c>
      <c r="S2998" s="9">
        <f t="shared" si="326"/>
        <v>42150.912499999999</v>
      </c>
      <c r="T2998" s="9">
        <f t="shared" si="327"/>
        <v>42090.912499999999</v>
      </c>
      <c r="U2998" s="8">
        <f t="shared" si="328"/>
        <v>60</v>
      </c>
    </row>
    <row r="2999" spans="1:21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323"/>
        <v>103.73000000000002</v>
      </c>
      <c r="P2999">
        <f t="shared" si="329"/>
        <v>90.2</v>
      </c>
      <c r="Q2999" t="str">
        <f t="shared" si="324"/>
        <v>theater</v>
      </c>
      <c r="R2999" t="str">
        <f t="shared" si="325"/>
        <v>spaces</v>
      </c>
      <c r="S2999" s="9">
        <f t="shared" si="326"/>
        <v>42793.207638888904</v>
      </c>
      <c r="T2999" s="9">
        <f t="shared" si="327"/>
        <v>42775.733715277798</v>
      </c>
      <c r="U2999" s="8">
        <f t="shared" si="328"/>
        <v>17.47392361110542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323"/>
        <v>103.029</v>
      </c>
      <c r="P3000">
        <f t="shared" si="329"/>
        <v>118.97113163972287</v>
      </c>
      <c r="Q3000" t="str">
        <f t="shared" si="324"/>
        <v>theater</v>
      </c>
      <c r="R3000" t="str">
        <f t="shared" si="325"/>
        <v>spaces</v>
      </c>
      <c r="S3000" s="9">
        <f t="shared" si="326"/>
        <v>41806.184027777803</v>
      </c>
      <c r="T3000" s="9">
        <f t="shared" si="327"/>
        <v>41778.193622685198</v>
      </c>
      <c r="U3000" s="8">
        <f t="shared" si="328"/>
        <v>27.990405092605215</v>
      </c>
    </row>
    <row r="3001" spans="1:21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323"/>
        <v>118.88888888888889</v>
      </c>
      <c r="P3001">
        <f t="shared" si="329"/>
        <v>80.25</v>
      </c>
      <c r="Q3001" t="str">
        <f t="shared" si="324"/>
        <v>theater</v>
      </c>
      <c r="R3001" t="str">
        <f t="shared" si="325"/>
        <v>spaces</v>
      </c>
      <c r="S3001" s="9">
        <f t="shared" si="326"/>
        <v>42795.083333333299</v>
      </c>
      <c r="T3001" s="9">
        <f t="shared" si="327"/>
        <v>42780.740277777797</v>
      </c>
      <c r="U3001" s="8">
        <f t="shared" si="328"/>
        <v>14.34305555550236</v>
      </c>
    </row>
    <row r="3002" spans="1:21" ht="4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323"/>
        <v>100</v>
      </c>
      <c r="P3002">
        <f t="shared" si="329"/>
        <v>62.5</v>
      </c>
      <c r="Q3002" t="str">
        <f t="shared" si="324"/>
        <v>theater</v>
      </c>
      <c r="R3002" t="str">
        <f t="shared" si="325"/>
        <v>spaces</v>
      </c>
      <c r="S3002" s="9">
        <f t="shared" si="326"/>
        <v>42766.75</v>
      </c>
      <c r="T3002" s="9">
        <f t="shared" si="327"/>
        <v>42752.827199074098</v>
      </c>
      <c r="U3002" s="8">
        <f t="shared" si="328"/>
        <v>13.922800925902266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323"/>
        <v>318.69988910451895</v>
      </c>
      <c r="P3003">
        <f t="shared" si="329"/>
        <v>131.37719999999999</v>
      </c>
      <c r="Q3003" t="str">
        <f t="shared" si="324"/>
        <v>theater</v>
      </c>
      <c r="R3003" t="str">
        <f t="shared" si="325"/>
        <v>spaces</v>
      </c>
      <c r="S3003" s="9">
        <f t="shared" si="326"/>
        <v>42564.895624999997</v>
      </c>
      <c r="T3003" s="9">
        <f t="shared" si="327"/>
        <v>42534.895624999997</v>
      </c>
      <c r="U3003" s="8">
        <f t="shared" si="328"/>
        <v>30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323"/>
        <v>108.50614285714286</v>
      </c>
      <c r="P3004">
        <f t="shared" si="329"/>
        <v>73.032980769230775</v>
      </c>
      <c r="Q3004" t="str">
        <f t="shared" si="324"/>
        <v>theater</v>
      </c>
      <c r="R3004" t="str">
        <f t="shared" si="325"/>
        <v>spaces</v>
      </c>
      <c r="S3004" s="9">
        <f t="shared" si="326"/>
        <v>41269.83625</v>
      </c>
      <c r="T3004" s="9">
        <f t="shared" si="327"/>
        <v>41239.83625</v>
      </c>
      <c r="U3004" s="8">
        <f t="shared" si="328"/>
        <v>30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323"/>
        <v>101.16666666666667</v>
      </c>
      <c r="P3005">
        <f t="shared" si="329"/>
        <v>178.52941176470588</v>
      </c>
      <c r="Q3005" t="str">
        <f t="shared" si="324"/>
        <v>theater</v>
      </c>
      <c r="R3005" t="str">
        <f t="shared" si="325"/>
        <v>spaces</v>
      </c>
      <c r="S3005" s="9">
        <f t="shared" si="326"/>
        <v>42430.249305555597</v>
      </c>
      <c r="T3005" s="9">
        <f t="shared" si="327"/>
        <v>42398.849259259303</v>
      </c>
      <c r="U3005" s="8">
        <f t="shared" si="328"/>
        <v>31.400046296294022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323"/>
        <v>112.815</v>
      </c>
      <c r="P3006">
        <f t="shared" si="329"/>
        <v>162.90974729241879</v>
      </c>
      <c r="Q3006" t="str">
        <f t="shared" si="324"/>
        <v>theater</v>
      </c>
      <c r="R3006" t="str">
        <f t="shared" si="325"/>
        <v>spaces</v>
      </c>
      <c r="S3006" s="9">
        <f t="shared" si="326"/>
        <v>41958.9227314815</v>
      </c>
      <c r="T3006" s="9">
        <f t="shared" si="327"/>
        <v>41928.881064814799</v>
      </c>
      <c r="U3006" s="8">
        <f t="shared" si="328"/>
        <v>30.041666666700621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323"/>
        <v>120.49622641509434</v>
      </c>
      <c r="P3007">
        <f t="shared" si="329"/>
        <v>108.24237288135593</v>
      </c>
      <c r="Q3007" t="str">
        <f t="shared" si="324"/>
        <v>theater</v>
      </c>
      <c r="R3007" t="str">
        <f t="shared" si="325"/>
        <v>spaces</v>
      </c>
      <c r="S3007" s="9">
        <f t="shared" si="326"/>
        <v>41918.674826388902</v>
      </c>
      <c r="T3007" s="9">
        <f t="shared" si="327"/>
        <v>41888.674826388902</v>
      </c>
      <c r="U3007" s="8">
        <f t="shared" si="328"/>
        <v>30</v>
      </c>
    </row>
    <row r="3008" spans="1:21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323"/>
        <v>107.74999999999999</v>
      </c>
      <c r="P3008">
        <f t="shared" si="329"/>
        <v>88.865979381443296</v>
      </c>
      <c r="Q3008" t="str">
        <f t="shared" si="324"/>
        <v>theater</v>
      </c>
      <c r="R3008" t="str">
        <f t="shared" si="325"/>
        <v>spaces</v>
      </c>
      <c r="S3008" s="9">
        <f t="shared" si="326"/>
        <v>41987.756840277798</v>
      </c>
      <c r="T3008" s="9">
        <f t="shared" si="327"/>
        <v>41957.756840277798</v>
      </c>
      <c r="U3008" s="8">
        <f t="shared" si="328"/>
        <v>30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323"/>
        <v>180</v>
      </c>
      <c r="P3009">
        <f t="shared" si="329"/>
        <v>54</v>
      </c>
      <c r="Q3009" t="str">
        <f t="shared" si="324"/>
        <v>theater</v>
      </c>
      <c r="R3009" t="str">
        <f t="shared" si="325"/>
        <v>spaces</v>
      </c>
      <c r="S3009" s="9">
        <f t="shared" si="326"/>
        <v>42119.216238425899</v>
      </c>
      <c r="T3009" s="9">
        <f t="shared" si="327"/>
        <v>42098.216238425899</v>
      </c>
      <c r="U3009" s="8">
        <f t="shared" si="328"/>
        <v>21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323"/>
        <v>101.16666666666667</v>
      </c>
      <c r="P3010">
        <f t="shared" si="329"/>
        <v>116.73076923076923</v>
      </c>
      <c r="Q3010" t="str">
        <f t="shared" si="324"/>
        <v>theater</v>
      </c>
      <c r="R3010" t="str">
        <f t="shared" si="325"/>
        <v>spaces</v>
      </c>
      <c r="S3010" s="9">
        <f t="shared" si="326"/>
        <v>42390.212025462999</v>
      </c>
      <c r="T3010" s="9">
        <f t="shared" si="327"/>
        <v>42360.212025462999</v>
      </c>
      <c r="U3010" s="8">
        <f t="shared" si="328"/>
        <v>30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330">E3011/D3011*100</f>
        <v>119.756</v>
      </c>
      <c r="P3011">
        <f t="shared" si="329"/>
        <v>233.8984375</v>
      </c>
      <c r="Q3011" t="str">
        <f t="shared" ref="Q3011:Q3074" si="331">LEFT(N3011,_xlfn.NUMBERVALUE(FIND("/",N3011)-1))</f>
        <v>theater</v>
      </c>
      <c r="R3011" t="str">
        <f t="shared" ref="R3011:R3074" si="332">RIGHT(N3011,LEN(N3011)-LEN(Q3011)-1)</f>
        <v>spaces</v>
      </c>
      <c r="S3011" s="9">
        <f t="shared" ref="S3011:S3074" si="333">_xlfn.NUMBERVALUE((((I3011/60)/60)/24)+DATE(1970,1,1))</f>
        <v>41969.611574074101</v>
      </c>
      <c r="T3011" s="9">
        <f t="shared" ref="T3011:T3074" si="334">_xlfn.NUMBERVALUE((((J3011/60)/60)/24)+DATE(1970,1,1))</f>
        <v>41939.5699074074</v>
      </c>
      <c r="U3011" s="8">
        <f t="shared" ref="U3011:U3074" si="335">S3011-T3011</f>
        <v>30.041666666700621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330"/>
        <v>158</v>
      </c>
      <c r="P3012">
        <f t="shared" si="329"/>
        <v>158</v>
      </c>
      <c r="Q3012" t="str">
        <f t="shared" si="331"/>
        <v>theater</v>
      </c>
      <c r="R3012" t="str">
        <f t="shared" si="332"/>
        <v>spaces</v>
      </c>
      <c r="S3012" s="9">
        <f t="shared" si="333"/>
        <v>42056.832395833299</v>
      </c>
      <c r="T3012" s="9">
        <f t="shared" si="334"/>
        <v>41996.832395833299</v>
      </c>
      <c r="U3012" s="8">
        <f t="shared" si="335"/>
        <v>60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330"/>
        <v>123.66666666666666</v>
      </c>
      <c r="P3013">
        <f t="shared" si="329"/>
        <v>14.84</v>
      </c>
      <c r="Q3013" t="str">
        <f t="shared" si="331"/>
        <v>theater</v>
      </c>
      <c r="R3013" t="str">
        <f t="shared" si="332"/>
        <v>spaces</v>
      </c>
      <c r="S3013" s="9">
        <f t="shared" si="333"/>
        <v>42361.957638888904</v>
      </c>
      <c r="T3013" s="9">
        <f t="shared" si="334"/>
        <v>42334.468935185199</v>
      </c>
      <c r="U3013" s="8">
        <f t="shared" si="335"/>
        <v>27.488703703704232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330"/>
        <v>117.12499999999999</v>
      </c>
      <c r="P3014">
        <f t="shared" si="329"/>
        <v>85.181818181818187</v>
      </c>
      <c r="Q3014" t="str">
        <f t="shared" si="331"/>
        <v>theater</v>
      </c>
      <c r="R3014" t="str">
        <f t="shared" si="332"/>
        <v>spaces</v>
      </c>
      <c r="S3014" s="9">
        <f t="shared" si="333"/>
        <v>42045.702893518501</v>
      </c>
      <c r="T3014" s="9">
        <f t="shared" si="334"/>
        <v>42024.702893518501</v>
      </c>
      <c r="U3014" s="8">
        <f t="shared" si="335"/>
        <v>21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330"/>
        <v>156.96</v>
      </c>
      <c r="P3015">
        <f t="shared" si="329"/>
        <v>146.69158878504672</v>
      </c>
      <c r="Q3015" t="str">
        <f t="shared" si="331"/>
        <v>theater</v>
      </c>
      <c r="R3015" t="str">
        <f t="shared" si="332"/>
        <v>spaces</v>
      </c>
      <c r="S3015" s="9">
        <f t="shared" si="333"/>
        <v>42176.836215277799</v>
      </c>
      <c r="T3015" s="9">
        <f t="shared" si="334"/>
        <v>42146.836215277799</v>
      </c>
      <c r="U3015" s="8">
        <f t="shared" si="335"/>
        <v>30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330"/>
        <v>113.104</v>
      </c>
      <c r="P3016">
        <f t="shared" si="329"/>
        <v>50.764811490125673</v>
      </c>
      <c r="Q3016" t="str">
        <f t="shared" si="331"/>
        <v>theater</v>
      </c>
      <c r="R3016" t="str">
        <f t="shared" si="332"/>
        <v>spaces</v>
      </c>
      <c r="S3016" s="9">
        <f t="shared" si="333"/>
        <v>41948.208333333299</v>
      </c>
      <c r="T3016" s="9">
        <f t="shared" si="334"/>
        <v>41920.123611111099</v>
      </c>
      <c r="U3016" s="8">
        <f t="shared" si="335"/>
        <v>28.084722222200071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330"/>
        <v>103.17647058823529</v>
      </c>
      <c r="P3017">
        <f t="shared" si="329"/>
        <v>87.7</v>
      </c>
      <c r="Q3017" t="str">
        <f t="shared" si="331"/>
        <v>theater</v>
      </c>
      <c r="R3017" t="str">
        <f t="shared" si="332"/>
        <v>spaces</v>
      </c>
      <c r="S3017" s="9">
        <f t="shared" si="333"/>
        <v>41801.166666666701</v>
      </c>
      <c r="T3017" s="9">
        <f t="shared" si="334"/>
        <v>41785.727291666597</v>
      </c>
      <c r="U3017" s="8">
        <f t="shared" si="335"/>
        <v>15.43937500010361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330"/>
        <v>102.61176470588236</v>
      </c>
      <c r="P3018">
        <f t="shared" si="329"/>
        <v>242.27777777777777</v>
      </c>
      <c r="Q3018" t="str">
        <f t="shared" si="331"/>
        <v>theater</v>
      </c>
      <c r="R3018" t="str">
        <f t="shared" si="332"/>
        <v>spaces</v>
      </c>
      <c r="S3018" s="9">
        <f t="shared" si="333"/>
        <v>41838.548055555599</v>
      </c>
      <c r="T3018" s="9">
        <f t="shared" si="334"/>
        <v>41778.548055555599</v>
      </c>
      <c r="U3018" s="8">
        <f t="shared" si="335"/>
        <v>60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330"/>
        <v>105.84090909090908</v>
      </c>
      <c r="P3019">
        <f t="shared" si="329"/>
        <v>146.44654088050314</v>
      </c>
      <c r="Q3019" t="str">
        <f t="shared" si="331"/>
        <v>theater</v>
      </c>
      <c r="R3019" t="str">
        <f t="shared" si="332"/>
        <v>spaces</v>
      </c>
      <c r="S3019" s="9">
        <f t="shared" si="333"/>
        <v>41871.8500347222</v>
      </c>
      <c r="T3019" s="9">
        <f t="shared" si="334"/>
        <v>41841.8500347222</v>
      </c>
      <c r="U3019" s="8">
        <f t="shared" si="335"/>
        <v>30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330"/>
        <v>100.71428571428571</v>
      </c>
      <c r="P3020">
        <f t="shared" si="329"/>
        <v>103.17073170731707</v>
      </c>
      <c r="Q3020" t="str">
        <f t="shared" si="331"/>
        <v>theater</v>
      </c>
      <c r="R3020" t="str">
        <f t="shared" si="332"/>
        <v>spaces</v>
      </c>
      <c r="S3020" s="9">
        <f t="shared" si="333"/>
        <v>42205.916666666701</v>
      </c>
      <c r="T3020" s="9">
        <f t="shared" si="334"/>
        <v>42163.298333333303</v>
      </c>
      <c r="U3020" s="8">
        <f t="shared" si="335"/>
        <v>42.618333333397459</v>
      </c>
    </row>
    <row r="3021" spans="1:21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330"/>
        <v>121.23333333333332</v>
      </c>
      <c r="P3021">
        <f t="shared" si="329"/>
        <v>80.464601769911511</v>
      </c>
      <c r="Q3021" t="str">
        <f t="shared" si="331"/>
        <v>theater</v>
      </c>
      <c r="R3021" t="str">
        <f t="shared" si="332"/>
        <v>spaces</v>
      </c>
      <c r="S3021" s="9">
        <f t="shared" si="333"/>
        <v>41786.125</v>
      </c>
      <c r="T3021" s="9">
        <f t="shared" si="334"/>
        <v>41758.833564814799</v>
      </c>
      <c r="U3021" s="8">
        <f t="shared" si="335"/>
        <v>27.291435185201408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330"/>
        <v>100.57142857142858</v>
      </c>
      <c r="P3022">
        <f t="shared" si="329"/>
        <v>234.66666666666666</v>
      </c>
      <c r="Q3022" t="str">
        <f t="shared" si="331"/>
        <v>theater</v>
      </c>
      <c r="R3022" t="str">
        <f t="shared" si="332"/>
        <v>spaces</v>
      </c>
      <c r="S3022" s="9">
        <f t="shared" si="333"/>
        <v>42230.8464467593</v>
      </c>
      <c r="T3022" s="9">
        <f t="shared" si="334"/>
        <v>42170.8464467593</v>
      </c>
      <c r="U3022" s="8">
        <f t="shared" si="335"/>
        <v>60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330"/>
        <v>116.02222222222223</v>
      </c>
      <c r="P3023">
        <f t="shared" si="329"/>
        <v>50.689320388349515</v>
      </c>
      <c r="Q3023" t="str">
        <f t="shared" si="331"/>
        <v>theater</v>
      </c>
      <c r="R3023" t="str">
        <f t="shared" si="332"/>
        <v>spaces</v>
      </c>
      <c r="S3023" s="9">
        <f t="shared" si="333"/>
        <v>42696.249305555597</v>
      </c>
      <c r="T3023" s="9">
        <f t="shared" si="334"/>
        <v>42660.6188541667</v>
      </c>
      <c r="U3023" s="8">
        <f t="shared" si="335"/>
        <v>35.6304513888972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330"/>
        <v>100.88</v>
      </c>
      <c r="P3024">
        <f t="shared" si="329"/>
        <v>162.70967741935485</v>
      </c>
      <c r="Q3024" t="str">
        <f t="shared" si="331"/>
        <v>theater</v>
      </c>
      <c r="R3024" t="str">
        <f t="shared" si="332"/>
        <v>spaces</v>
      </c>
      <c r="S3024" s="9">
        <f t="shared" si="333"/>
        <v>42609.953807870399</v>
      </c>
      <c r="T3024" s="9">
        <f t="shared" si="334"/>
        <v>42564.953807870399</v>
      </c>
      <c r="U3024" s="8">
        <f t="shared" si="335"/>
        <v>45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330"/>
        <v>103</v>
      </c>
      <c r="P3025">
        <f t="shared" si="329"/>
        <v>120.16666666666667</v>
      </c>
      <c r="Q3025" t="str">
        <f t="shared" si="331"/>
        <v>theater</v>
      </c>
      <c r="R3025" t="str">
        <f t="shared" si="332"/>
        <v>spaces</v>
      </c>
      <c r="S3025" s="9">
        <f t="shared" si="333"/>
        <v>42166.675763888903</v>
      </c>
      <c r="T3025" s="9">
        <f t="shared" si="334"/>
        <v>42121.675763888903</v>
      </c>
      <c r="U3025" s="8">
        <f t="shared" si="335"/>
        <v>45</v>
      </c>
    </row>
    <row r="3026" spans="1:21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330"/>
        <v>246.42</v>
      </c>
      <c r="P3026">
        <f t="shared" si="329"/>
        <v>67.697802197802204</v>
      </c>
      <c r="Q3026" t="str">
        <f t="shared" si="331"/>
        <v>theater</v>
      </c>
      <c r="R3026" t="str">
        <f t="shared" si="332"/>
        <v>spaces</v>
      </c>
      <c r="S3026" s="9">
        <f t="shared" si="333"/>
        <v>41188.993923611102</v>
      </c>
      <c r="T3026" s="9">
        <f t="shared" si="334"/>
        <v>41158.993923611102</v>
      </c>
      <c r="U3026" s="8">
        <f t="shared" si="335"/>
        <v>30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330"/>
        <v>302.2</v>
      </c>
      <c r="P3027">
        <f t="shared" si="329"/>
        <v>52.103448275862071</v>
      </c>
      <c r="Q3027" t="str">
        <f t="shared" si="331"/>
        <v>theater</v>
      </c>
      <c r="R3027" t="str">
        <f t="shared" si="332"/>
        <v>spaces</v>
      </c>
      <c r="S3027" s="9">
        <f t="shared" si="333"/>
        <v>41789.666666666701</v>
      </c>
      <c r="T3027" s="9">
        <f t="shared" si="334"/>
        <v>41761.509409722203</v>
      </c>
      <c r="U3027" s="8">
        <f t="shared" si="335"/>
        <v>28.157256944497931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330"/>
        <v>143.33333333333334</v>
      </c>
      <c r="P3028">
        <f t="shared" si="329"/>
        <v>51.6</v>
      </c>
      <c r="Q3028" t="str">
        <f t="shared" si="331"/>
        <v>theater</v>
      </c>
      <c r="R3028" t="str">
        <f t="shared" si="332"/>
        <v>spaces</v>
      </c>
      <c r="S3028" s="9">
        <f t="shared" si="333"/>
        <v>42797.459398148101</v>
      </c>
      <c r="T3028" s="9">
        <f t="shared" si="334"/>
        <v>42783.459398148101</v>
      </c>
      <c r="U3028" s="8">
        <f t="shared" si="335"/>
        <v>14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330"/>
        <v>131.44</v>
      </c>
      <c r="P3029">
        <f t="shared" si="329"/>
        <v>164.3</v>
      </c>
      <c r="Q3029" t="str">
        <f t="shared" si="331"/>
        <v>theater</v>
      </c>
      <c r="R3029" t="str">
        <f t="shared" si="332"/>
        <v>spaces</v>
      </c>
      <c r="S3029" s="9">
        <f t="shared" si="333"/>
        <v>42083.662627314799</v>
      </c>
      <c r="T3029" s="9">
        <f t="shared" si="334"/>
        <v>42053.7042939815</v>
      </c>
      <c r="U3029" s="8">
        <f t="shared" si="335"/>
        <v>29.958333333299379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330"/>
        <v>168.01999999999998</v>
      </c>
      <c r="P3030">
        <f t="shared" si="329"/>
        <v>84.858585858585855</v>
      </c>
      <c r="Q3030" t="str">
        <f t="shared" si="331"/>
        <v>theater</v>
      </c>
      <c r="R3030" t="str">
        <f t="shared" si="332"/>
        <v>spaces</v>
      </c>
      <c r="S3030" s="9">
        <f t="shared" si="333"/>
        <v>42597.264178240701</v>
      </c>
      <c r="T3030" s="9">
        <f t="shared" si="334"/>
        <v>42567.264178240701</v>
      </c>
      <c r="U3030" s="8">
        <f t="shared" si="335"/>
        <v>30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330"/>
        <v>109.67666666666666</v>
      </c>
      <c r="P3031">
        <f t="shared" si="329"/>
        <v>94.548850574712645</v>
      </c>
      <c r="Q3031" t="str">
        <f t="shared" si="331"/>
        <v>theater</v>
      </c>
      <c r="R3031" t="str">
        <f t="shared" si="332"/>
        <v>spaces</v>
      </c>
      <c r="S3031" s="9">
        <f t="shared" si="333"/>
        <v>41961.190972222197</v>
      </c>
      <c r="T3031" s="9">
        <f t="shared" si="334"/>
        <v>41932.708877314799</v>
      </c>
      <c r="U3031" s="8">
        <f t="shared" si="335"/>
        <v>28.482094907398277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330"/>
        <v>106.6857142857143</v>
      </c>
      <c r="P3032">
        <f t="shared" si="329"/>
        <v>45.536585365853661</v>
      </c>
      <c r="Q3032" t="str">
        <f t="shared" si="331"/>
        <v>theater</v>
      </c>
      <c r="R3032" t="str">
        <f t="shared" si="332"/>
        <v>spaces</v>
      </c>
      <c r="S3032" s="9">
        <f t="shared" si="333"/>
        <v>42263.747349537</v>
      </c>
      <c r="T3032" s="9">
        <f t="shared" si="334"/>
        <v>42233.747349537</v>
      </c>
      <c r="U3032" s="8">
        <f t="shared" si="335"/>
        <v>30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330"/>
        <v>100</v>
      </c>
      <c r="P3033">
        <f t="shared" si="329"/>
        <v>51.724137931034484</v>
      </c>
      <c r="Q3033" t="str">
        <f t="shared" si="331"/>
        <v>theater</v>
      </c>
      <c r="R3033" t="str">
        <f t="shared" si="332"/>
        <v>spaces</v>
      </c>
      <c r="S3033" s="9">
        <f t="shared" si="333"/>
        <v>42657.882488425901</v>
      </c>
      <c r="T3033" s="9">
        <f t="shared" si="334"/>
        <v>42597.882488425901</v>
      </c>
      <c r="U3033" s="8">
        <f t="shared" si="335"/>
        <v>60</v>
      </c>
    </row>
    <row r="3034" spans="1:21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330"/>
        <v>127.2</v>
      </c>
      <c r="P3034">
        <f t="shared" si="329"/>
        <v>50.88</v>
      </c>
      <c r="Q3034" t="str">
        <f t="shared" si="331"/>
        <v>theater</v>
      </c>
      <c r="R3034" t="str">
        <f t="shared" si="332"/>
        <v>spaces</v>
      </c>
      <c r="S3034" s="9">
        <f t="shared" si="333"/>
        <v>42258.044664351903</v>
      </c>
      <c r="T3034" s="9">
        <f t="shared" si="334"/>
        <v>42228.044664351903</v>
      </c>
      <c r="U3034" s="8">
        <f t="shared" si="335"/>
        <v>30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330"/>
        <v>146.53333333333333</v>
      </c>
      <c r="P3035">
        <f t="shared" si="329"/>
        <v>191.13043478260869</v>
      </c>
      <c r="Q3035" t="str">
        <f t="shared" si="331"/>
        <v>theater</v>
      </c>
      <c r="R3035" t="str">
        <f t="shared" si="332"/>
        <v>spaces</v>
      </c>
      <c r="S3035" s="9">
        <f t="shared" si="333"/>
        <v>42600.110243055598</v>
      </c>
      <c r="T3035" s="9">
        <f t="shared" si="334"/>
        <v>42570.110243055598</v>
      </c>
      <c r="U3035" s="8">
        <f t="shared" si="335"/>
        <v>30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330"/>
        <v>112.53599999999999</v>
      </c>
      <c r="P3036">
        <f t="shared" si="329"/>
        <v>89.314285714285717</v>
      </c>
      <c r="Q3036" t="str">
        <f t="shared" si="331"/>
        <v>theater</v>
      </c>
      <c r="R3036" t="str">
        <f t="shared" si="332"/>
        <v>spaces</v>
      </c>
      <c r="S3036" s="9">
        <f t="shared" si="333"/>
        <v>42675.165972222203</v>
      </c>
      <c r="T3036" s="9">
        <f t="shared" si="334"/>
        <v>42644.535358796304</v>
      </c>
      <c r="U3036" s="8">
        <f t="shared" si="335"/>
        <v>30.630613425899355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330"/>
        <v>108.78684000000001</v>
      </c>
      <c r="P3037">
        <f t="shared" si="329"/>
        <v>88.588631921824103</v>
      </c>
      <c r="Q3037" t="str">
        <f t="shared" si="331"/>
        <v>theater</v>
      </c>
      <c r="R3037" t="str">
        <f t="shared" si="332"/>
        <v>spaces</v>
      </c>
      <c r="S3037" s="9">
        <f t="shared" si="333"/>
        <v>41398.560289351903</v>
      </c>
      <c r="T3037" s="9">
        <f t="shared" si="334"/>
        <v>41368.560289351903</v>
      </c>
      <c r="U3037" s="8">
        <f t="shared" si="335"/>
        <v>30</v>
      </c>
    </row>
    <row r="3038" spans="1:21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330"/>
        <v>126.732</v>
      </c>
      <c r="P3038">
        <f t="shared" si="329"/>
        <v>96.300911854103347</v>
      </c>
      <c r="Q3038" t="str">
        <f t="shared" si="331"/>
        <v>theater</v>
      </c>
      <c r="R3038" t="str">
        <f t="shared" si="332"/>
        <v>spaces</v>
      </c>
      <c r="S3038" s="9">
        <f t="shared" si="333"/>
        <v>41502.499305555597</v>
      </c>
      <c r="T3038" s="9">
        <f t="shared" si="334"/>
        <v>41466.785231481503</v>
      </c>
      <c r="U3038" s="8">
        <f t="shared" si="335"/>
        <v>35.714074074094242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330"/>
        <v>213.20000000000002</v>
      </c>
      <c r="P3039">
        <f t="shared" si="329"/>
        <v>33.3125</v>
      </c>
      <c r="Q3039" t="str">
        <f t="shared" si="331"/>
        <v>theater</v>
      </c>
      <c r="R3039" t="str">
        <f t="shared" si="332"/>
        <v>spaces</v>
      </c>
      <c r="S3039" s="9">
        <f t="shared" si="333"/>
        <v>40453.207638888904</v>
      </c>
      <c r="T3039" s="9">
        <f t="shared" si="334"/>
        <v>40378.893206018503</v>
      </c>
      <c r="U3039" s="8">
        <f t="shared" si="335"/>
        <v>74.314432870400196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330"/>
        <v>100.49999999999999</v>
      </c>
      <c r="P3040">
        <f t="shared" si="329"/>
        <v>37.222222222222221</v>
      </c>
      <c r="Q3040" t="str">
        <f t="shared" si="331"/>
        <v>theater</v>
      </c>
      <c r="R3040" t="str">
        <f t="shared" si="332"/>
        <v>spaces</v>
      </c>
      <c r="S3040" s="9">
        <f t="shared" si="333"/>
        <v>42433.252280092602</v>
      </c>
      <c r="T3040" s="9">
        <f t="shared" si="334"/>
        <v>42373.252280092602</v>
      </c>
      <c r="U3040" s="8">
        <f t="shared" si="335"/>
        <v>60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330"/>
        <v>108.71389999999998</v>
      </c>
      <c r="P3041">
        <f t="shared" si="329"/>
        <v>92.130423728813554</v>
      </c>
      <c r="Q3041" t="str">
        <f t="shared" si="331"/>
        <v>theater</v>
      </c>
      <c r="R3041" t="str">
        <f t="shared" si="332"/>
        <v>spaces</v>
      </c>
      <c r="S3041" s="9">
        <f t="shared" si="333"/>
        <v>41637.332638888904</v>
      </c>
      <c r="T3041" s="9">
        <f t="shared" si="334"/>
        <v>41610.794421296298</v>
      </c>
      <c r="U3041" s="8">
        <f t="shared" si="335"/>
        <v>26.538217592606088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330"/>
        <v>107.5</v>
      </c>
      <c r="P3042">
        <f t="shared" ref="P3042:P3105" si="336">IF(L3042=0, 0,E3042/L3042)</f>
        <v>76.785714285714292</v>
      </c>
      <c r="Q3042" t="str">
        <f t="shared" si="331"/>
        <v>theater</v>
      </c>
      <c r="R3042" t="str">
        <f t="shared" si="332"/>
        <v>spaces</v>
      </c>
      <c r="S3042" s="9">
        <f t="shared" si="333"/>
        <v>42181.958333333299</v>
      </c>
      <c r="T3042" s="9">
        <f t="shared" si="334"/>
        <v>42177.791909722197</v>
      </c>
      <c r="U3042" s="8">
        <f t="shared" si="335"/>
        <v>4.1664236111028004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330"/>
        <v>110.48192771084338</v>
      </c>
      <c r="P3043">
        <f t="shared" si="336"/>
        <v>96.526315789473685</v>
      </c>
      <c r="Q3043" t="str">
        <f t="shared" si="331"/>
        <v>theater</v>
      </c>
      <c r="R3043" t="str">
        <f t="shared" si="332"/>
        <v>spaces</v>
      </c>
      <c r="S3043" s="9">
        <f t="shared" si="333"/>
        <v>42389.868611111102</v>
      </c>
      <c r="T3043" s="9">
        <f t="shared" si="334"/>
        <v>42359.868611111102</v>
      </c>
      <c r="U3043" s="8">
        <f t="shared" si="335"/>
        <v>30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330"/>
        <v>128</v>
      </c>
      <c r="P3044">
        <f t="shared" si="336"/>
        <v>51.891891891891895</v>
      </c>
      <c r="Q3044" t="str">
        <f t="shared" si="331"/>
        <v>theater</v>
      </c>
      <c r="R3044" t="str">
        <f t="shared" si="332"/>
        <v>spaces</v>
      </c>
      <c r="S3044" s="9">
        <f t="shared" si="333"/>
        <v>42283.6880439815</v>
      </c>
      <c r="T3044" s="9">
        <f t="shared" si="334"/>
        <v>42253.6880439815</v>
      </c>
      <c r="U3044" s="8">
        <f t="shared" si="335"/>
        <v>30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330"/>
        <v>110.00666666666667</v>
      </c>
      <c r="P3045">
        <f t="shared" si="336"/>
        <v>128.9140625</v>
      </c>
      <c r="Q3045" t="str">
        <f t="shared" si="331"/>
        <v>theater</v>
      </c>
      <c r="R3045" t="str">
        <f t="shared" si="332"/>
        <v>spaces</v>
      </c>
      <c r="S3045" s="9">
        <f t="shared" si="333"/>
        <v>42110.118055555598</v>
      </c>
      <c r="T3045" s="9">
        <f t="shared" si="334"/>
        <v>42083.070590277799</v>
      </c>
      <c r="U3045" s="8">
        <f t="shared" si="335"/>
        <v>27.047465277799347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330"/>
        <v>109.34166666666667</v>
      </c>
      <c r="P3046">
        <f t="shared" si="336"/>
        <v>84.108974358974365</v>
      </c>
      <c r="Q3046" t="str">
        <f t="shared" si="331"/>
        <v>theater</v>
      </c>
      <c r="R3046" t="str">
        <f t="shared" si="332"/>
        <v>spaces</v>
      </c>
      <c r="S3046" s="9">
        <f t="shared" si="333"/>
        <v>42402.7268287037</v>
      </c>
      <c r="T3046" s="9">
        <f t="shared" si="334"/>
        <v>42387.7268287037</v>
      </c>
      <c r="U3046" s="8">
        <f t="shared" si="335"/>
        <v>15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330"/>
        <v>132.70650000000001</v>
      </c>
      <c r="P3047">
        <f t="shared" si="336"/>
        <v>82.941562500000003</v>
      </c>
      <c r="Q3047" t="str">
        <f t="shared" si="331"/>
        <v>theater</v>
      </c>
      <c r="R3047" t="str">
        <f t="shared" si="332"/>
        <v>spaces</v>
      </c>
      <c r="S3047" s="9">
        <f t="shared" si="333"/>
        <v>41873.155729166698</v>
      </c>
      <c r="T3047" s="9">
        <f t="shared" si="334"/>
        <v>41843.155729166698</v>
      </c>
      <c r="U3047" s="8">
        <f t="shared" si="335"/>
        <v>30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330"/>
        <v>190.84810126582278</v>
      </c>
      <c r="P3048">
        <f t="shared" si="336"/>
        <v>259.94827586206895</v>
      </c>
      <c r="Q3048" t="str">
        <f t="shared" si="331"/>
        <v>theater</v>
      </c>
      <c r="R3048" t="str">
        <f t="shared" si="332"/>
        <v>spaces</v>
      </c>
      <c r="S3048" s="9">
        <f t="shared" si="333"/>
        <v>41892.202777777798</v>
      </c>
      <c r="T3048" s="9">
        <f t="shared" si="334"/>
        <v>41862.803078703699</v>
      </c>
      <c r="U3048" s="8">
        <f t="shared" si="335"/>
        <v>29.399699074099772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330"/>
        <v>149</v>
      </c>
      <c r="P3049">
        <f t="shared" si="336"/>
        <v>37.25</v>
      </c>
      <c r="Q3049" t="str">
        <f t="shared" si="331"/>
        <v>theater</v>
      </c>
      <c r="R3049" t="str">
        <f t="shared" si="332"/>
        <v>spaces</v>
      </c>
      <c r="S3049" s="9">
        <f t="shared" si="333"/>
        <v>42487.552777777797</v>
      </c>
      <c r="T3049" s="9">
        <f t="shared" si="334"/>
        <v>42443.989050925898</v>
      </c>
      <c r="U3049" s="8">
        <f t="shared" si="335"/>
        <v>43.563726851898537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330"/>
        <v>166.4</v>
      </c>
      <c r="P3050">
        <f t="shared" si="336"/>
        <v>177.02127659574469</v>
      </c>
      <c r="Q3050" t="str">
        <f t="shared" si="331"/>
        <v>theater</v>
      </c>
      <c r="R3050" t="str">
        <f t="shared" si="332"/>
        <v>spaces</v>
      </c>
      <c r="S3050" s="9">
        <f t="shared" si="333"/>
        <v>42004.890277777798</v>
      </c>
      <c r="T3050" s="9">
        <f t="shared" si="334"/>
        <v>41975.901180555498</v>
      </c>
      <c r="U3050" s="8">
        <f t="shared" si="335"/>
        <v>28.989097222300188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330"/>
        <v>106.66666666666667</v>
      </c>
      <c r="P3051">
        <f t="shared" si="336"/>
        <v>74.074074074074076</v>
      </c>
      <c r="Q3051" t="str">
        <f t="shared" si="331"/>
        <v>theater</v>
      </c>
      <c r="R3051" t="str">
        <f t="shared" si="332"/>
        <v>spaces</v>
      </c>
      <c r="S3051" s="9">
        <f t="shared" si="333"/>
        <v>42169.014525462997</v>
      </c>
      <c r="T3051" s="9">
        <f t="shared" si="334"/>
        <v>42139.014525462997</v>
      </c>
      <c r="U3051" s="8">
        <f t="shared" si="335"/>
        <v>30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330"/>
        <v>106</v>
      </c>
      <c r="P3052">
        <f t="shared" si="336"/>
        <v>70.666666666666671</v>
      </c>
      <c r="Q3052" t="str">
        <f t="shared" si="331"/>
        <v>theater</v>
      </c>
      <c r="R3052" t="str">
        <f t="shared" si="332"/>
        <v>spaces</v>
      </c>
      <c r="S3052" s="9">
        <f t="shared" si="333"/>
        <v>42495.168518518498</v>
      </c>
      <c r="T3052" s="9">
        <f t="shared" si="334"/>
        <v>42465.168518518498</v>
      </c>
      <c r="U3052" s="8">
        <f t="shared" si="335"/>
        <v>30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330"/>
        <v>23.62857142857143</v>
      </c>
      <c r="P3053">
        <f t="shared" si="336"/>
        <v>23.62857142857143</v>
      </c>
      <c r="Q3053" t="str">
        <f t="shared" si="331"/>
        <v>theater</v>
      </c>
      <c r="R3053" t="str">
        <f t="shared" si="332"/>
        <v>spaces</v>
      </c>
      <c r="S3053" s="9">
        <f t="shared" si="333"/>
        <v>42774.416030092601</v>
      </c>
      <c r="T3053" s="9">
        <f t="shared" si="334"/>
        <v>42744.416030092601</v>
      </c>
      <c r="U3053" s="8">
        <f t="shared" si="335"/>
        <v>30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330"/>
        <v>0.15</v>
      </c>
      <c r="P3054">
        <f t="shared" si="336"/>
        <v>37.5</v>
      </c>
      <c r="Q3054" t="str">
        <f t="shared" si="331"/>
        <v>theater</v>
      </c>
      <c r="R3054" t="str">
        <f t="shared" si="332"/>
        <v>spaces</v>
      </c>
      <c r="S3054" s="9">
        <f t="shared" si="333"/>
        <v>42152.665972222203</v>
      </c>
      <c r="T3054" s="9">
        <f t="shared" si="334"/>
        <v>42122.670069444401</v>
      </c>
      <c r="U3054" s="8">
        <f t="shared" si="335"/>
        <v>29.995902777802257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330"/>
        <v>0.4</v>
      </c>
      <c r="P3055">
        <f t="shared" si="336"/>
        <v>13.333333333333334</v>
      </c>
      <c r="Q3055" t="str">
        <f t="shared" si="331"/>
        <v>theater</v>
      </c>
      <c r="R3055" t="str">
        <f t="shared" si="332"/>
        <v>spaces</v>
      </c>
      <c r="S3055" s="9">
        <f t="shared" si="333"/>
        <v>41914.165972222203</v>
      </c>
      <c r="T3055" s="9">
        <f t="shared" si="334"/>
        <v>41862.761724536998</v>
      </c>
      <c r="U3055" s="8">
        <f t="shared" si="335"/>
        <v>51.404247685204609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330"/>
        <v>0</v>
      </c>
      <c r="P3056">
        <f t="shared" si="336"/>
        <v>0</v>
      </c>
      <c r="Q3056" t="str">
        <f t="shared" si="331"/>
        <v>theater</v>
      </c>
      <c r="R3056" t="str">
        <f t="shared" si="332"/>
        <v>spaces</v>
      </c>
      <c r="S3056" s="9">
        <f t="shared" si="333"/>
        <v>42065.0444444444</v>
      </c>
      <c r="T3056" s="9">
        <f t="shared" si="334"/>
        <v>42027.832800925898</v>
      </c>
      <c r="U3056" s="8">
        <f t="shared" si="335"/>
        <v>37.21164351850166</v>
      </c>
    </row>
    <row r="3057" spans="1:21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330"/>
        <v>5.0000000000000001E-3</v>
      </c>
      <c r="P3057">
        <f t="shared" si="336"/>
        <v>1</v>
      </c>
      <c r="Q3057" t="str">
        <f t="shared" si="331"/>
        <v>theater</v>
      </c>
      <c r="R3057" t="str">
        <f t="shared" si="332"/>
        <v>spaces</v>
      </c>
      <c r="S3057" s="9">
        <f t="shared" si="333"/>
        <v>42013.958217592597</v>
      </c>
      <c r="T3057" s="9">
        <f t="shared" si="334"/>
        <v>41953.958217592597</v>
      </c>
      <c r="U3057" s="8">
        <f t="shared" si="335"/>
        <v>60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330"/>
        <v>0</v>
      </c>
      <c r="P3058">
        <f t="shared" si="336"/>
        <v>0</v>
      </c>
      <c r="Q3058" t="str">
        <f t="shared" si="331"/>
        <v>theater</v>
      </c>
      <c r="R3058" t="str">
        <f t="shared" si="332"/>
        <v>spaces</v>
      </c>
      <c r="S3058" s="9">
        <f t="shared" si="333"/>
        <v>41911.636388888903</v>
      </c>
      <c r="T3058" s="9">
        <f t="shared" si="334"/>
        <v>41851.636388888903</v>
      </c>
      <c r="U3058" s="8">
        <f t="shared" si="335"/>
        <v>60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330"/>
        <v>0</v>
      </c>
      <c r="P3059">
        <f t="shared" si="336"/>
        <v>0</v>
      </c>
      <c r="Q3059" t="str">
        <f t="shared" si="331"/>
        <v>theater</v>
      </c>
      <c r="R3059" t="str">
        <f t="shared" si="332"/>
        <v>spaces</v>
      </c>
      <c r="S3059" s="9">
        <f t="shared" si="333"/>
        <v>42463.6089236111</v>
      </c>
      <c r="T3059" s="9">
        <f t="shared" si="334"/>
        <v>42433.650590277801</v>
      </c>
      <c r="U3059" s="8">
        <f t="shared" si="335"/>
        <v>29.958333333299379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330"/>
        <v>1.6666666666666666E-2</v>
      </c>
      <c r="P3060">
        <f t="shared" si="336"/>
        <v>1</v>
      </c>
      <c r="Q3060" t="str">
        <f t="shared" si="331"/>
        <v>theater</v>
      </c>
      <c r="R3060" t="str">
        <f t="shared" si="332"/>
        <v>spaces</v>
      </c>
      <c r="S3060" s="9">
        <f t="shared" si="333"/>
        <v>42510.374305555597</v>
      </c>
      <c r="T3060" s="9">
        <f t="shared" si="334"/>
        <v>42460.374305555597</v>
      </c>
      <c r="U3060" s="8">
        <f t="shared" si="335"/>
        <v>50</v>
      </c>
    </row>
    <row r="3061" spans="1:21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330"/>
        <v>3.0066666666666664</v>
      </c>
      <c r="P3061">
        <f t="shared" si="336"/>
        <v>41</v>
      </c>
      <c r="Q3061" t="str">
        <f t="shared" si="331"/>
        <v>theater</v>
      </c>
      <c r="R3061" t="str">
        <f t="shared" si="332"/>
        <v>spaces</v>
      </c>
      <c r="S3061" s="9">
        <f t="shared" si="333"/>
        <v>41859.935717592598</v>
      </c>
      <c r="T3061" s="9">
        <f t="shared" si="334"/>
        <v>41829.935717592598</v>
      </c>
      <c r="U3061" s="8">
        <f t="shared" si="335"/>
        <v>30</v>
      </c>
    </row>
    <row r="3062" spans="1:21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330"/>
        <v>0.15227272727272728</v>
      </c>
      <c r="P3062">
        <f t="shared" si="336"/>
        <v>55.833333333333336</v>
      </c>
      <c r="Q3062" t="str">
        <f t="shared" si="331"/>
        <v>theater</v>
      </c>
      <c r="R3062" t="str">
        <f t="shared" si="332"/>
        <v>spaces</v>
      </c>
      <c r="S3062" s="9">
        <f t="shared" si="333"/>
        <v>42275.2746990741</v>
      </c>
      <c r="T3062" s="9">
        <f t="shared" si="334"/>
        <v>42245.2746990741</v>
      </c>
      <c r="U3062" s="8">
        <f t="shared" si="335"/>
        <v>30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330"/>
        <v>0</v>
      </c>
      <c r="P3063">
        <f t="shared" si="336"/>
        <v>0</v>
      </c>
      <c r="Q3063" t="str">
        <f t="shared" si="331"/>
        <v>theater</v>
      </c>
      <c r="R3063" t="str">
        <f t="shared" si="332"/>
        <v>spaces</v>
      </c>
      <c r="S3063" s="9">
        <f t="shared" si="333"/>
        <v>41864.784120370401</v>
      </c>
      <c r="T3063" s="9">
        <f t="shared" si="334"/>
        <v>41834.784120370401</v>
      </c>
      <c r="U3063" s="8">
        <f t="shared" si="335"/>
        <v>30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330"/>
        <v>66.84</v>
      </c>
      <c r="P3064">
        <f t="shared" si="336"/>
        <v>99.761194029850742</v>
      </c>
      <c r="Q3064" t="str">
        <f t="shared" si="331"/>
        <v>theater</v>
      </c>
      <c r="R3064" t="str">
        <f t="shared" si="332"/>
        <v>spaces</v>
      </c>
      <c r="S3064" s="9">
        <f t="shared" si="333"/>
        <v>42277.75</v>
      </c>
      <c r="T3064" s="9">
        <f t="shared" si="334"/>
        <v>42248.535787036999</v>
      </c>
      <c r="U3064" s="8">
        <f t="shared" si="335"/>
        <v>29.214212963001046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330"/>
        <v>19.566666666666666</v>
      </c>
      <c r="P3065">
        <f t="shared" si="336"/>
        <v>25.521739130434781</v>
      </c>
      <c r="Q3065" t="str">
        <f t="shared" si="331"/>
        <v>theater</v>
      </c>
      <c r="R3065" t="str">
        <f t="shared" si="332"/>
        <v>spaces</v>
      </c>
      <c r="S3065" s="9">
        <f t="shared" si="333"/>
        <v>42665.922893518502</v>
      </c>
      <c r="T3065" s="9">
        <f t="shared" si="334"/>
        <v>42630.922893518502</v>
      </c>
      <c r="U3065" s="8">
        <f t="shared" si="335"/>
        <v>35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330"/>
        <v>11.294666666666666</v>
      </c>
      <c r="P3066">
        <f t="shared" si="336"/>
        <v>117.65277777777777</v>
      </c>
      <c r="Q3066" t="str">
        <f t="shared" si="331"/>
        <v>theater</v>
      </c>
      <c r="R3066" t="str">
        <f t="shared" si="332"/>
        <v>spaces</v>
      </c>
      <c r="S3066" s="9">
        <f t="shared" si="333"/>
        <v>42330.290972222203</v>
      </c>
      <c r="T3066" s="9">
        <f t="shared" si="334"/>
        <v>42299.130162037</v>
      </c>
      <c r="U3066" s="8">
        <f t="shared" si="335"/>
        <v>31.160810185203445</v>
      </c>
    </row>
    <row r="3067" spans="1:21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330"/>
        <v>0.04</v>
      </c>
      <c r="P3067">
        <f t="shared" si="336"/>
        <v>5</v>
      </c>
      <c r="Q3067" t="str">
        <f t="shared" si="331"/>
        <v>theater</v>
      </c>
      <c r="R3067" t="str">
        <f t="shared" si="332"/>
        <v>spaces</v>
      </c>
      <c r="S3067" s="9">
        <f t="shared" si="333"/>
        <v>41850.0552314815</v>
      </c>
      <c r="T3067" s="9">
        <f t="shared" si="334"/>
        <v>41825.0552314815</v>
      </c>
      <c r="U3067" s="8">
        <f t="shared" si="335"/>
        <v>25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330"/>
        <v>11.985714285714286</v>
      </c>
      <c r="P3068">
        <f t="shared" si="336"/>
        <v>2796.6666666666665</v>
      </c>
      <c r="Q3068" t="str">
        <f t="shared" si="331"/>
        <v>theater</v>
      </c>
      <c r="R3068" t="str">
        <f t="shared" si="332"/>
        <v>spaces</v>
      </c>
      <c r="S3068" s="9">
        <f t="shared" si="333"/>
        <v>42561.228437500002</v>
      </c>
      <c r="T3068" s="9">
        <f t="shared" si="334"/>
        <v>42531.228437500002</v>
      </c>
      <c r="U3068" s="8">
        <f t="shared" si="335"/>
        <v>30</v>
      </c>
    </row>
    <row r="3069" spans="1:21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330"/>
        <v>2.5</v>
      </c>
      <c r="P3069">
        <f t="shared" si="336"/>
        <v>200</v>
      </c>
      <c r="Q3069" t="str">
        <f t="shared" si="331"/>
        <v>theater</v>
      </c>
      <c r="R3069" t="str">
        <f t="shared" si="332"/>
        <v>spaces</v>
      </c>
      <c r="S3069" s="9">
        <f t="shared" si="333"/>
        <v>42256.938414351898</v>
      </c>
      <c r="T3069" s="9">
        <f t="shared" si="334"/>
        <v>42226.938414351898</v>
      </c>
      <c r="U3069" s="8">
        <f t="shared" si="335"/>
        <v>30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330"/>
        <v>6.9999999999999993E-2</v>
      </c>
      <c r="P3070">
        <f t="shared" si="336"/>
        <v>87.5</v>
      </c>
      <c r="Q3070" t="str">
        <f t="shared" si="331"/>
        <v>theater</v>
      </c>
      <c r="R3070" t="str">
        <f t="shared" si="332"/>
        <v>spaces</v>
      </c>
      <c r="S3070" s="9">
        <f t="shared" si="333"/>
        <v>42293.691574074102</v>
      </c>
      <c r="T3070" s="9">
        <f t="shared" si="334"/>
        <v>42263.691574074102</v>
      </c>
      <c r="U3070" s="8">
        <f t="shared" si="335"/>
        <v>30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330"/>
        <v>14.099999999999998</v>
      </c>
      <c r="P3071">
        <f t="shared" si="336"/>
        <v>20.142857142857142</v>
      </c>
      <c r="Q3071" t="str">
        <f t="shared" si="331"/>
        <v>theater</v>
      </c>
      <c r="R3071" t="str">
        <f t="shared" si="332"/>
        <v>spaces</v>
      </c>
      <c r="S3071" s="9">
        <f t="shared" si="333"/>
        <v>41987.833726851903</v>
      </c>
      <c r="T3071" s="9">
        <f t="shared" si="334"/>
        <v>41957.833726851903</v>
      </c>
      <c r="U3071" s="8">
        <f t="shared" si="335"/>
        <v>30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330"/>
        <v>3.34</v>
      </c>
      <c r="P3072">
        <f t="shared" si="336"/>
        <v>20.875</v>
      </c>
      <c r="Q3072" t="str">
        <f t="shared" si="331"/>
        <v>theater</v>
      </c>
      <c r="R3072" t="str">
        <f t="shared" si="332"/>
        <v>spaces</v>
      </c>
      <c r="S3072" s="9">
        <f t="shared" si="333"/>
        <v>42711.733437499999</v>
      </c>
      <c r="T3072" s="9">
        <f t="shared" si="334"/>
        <v>42690.733437499999</v>
      </c>
      <c r="U3072" s="8">
        <f t="shared" si="335"/>
        <v>21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330"/>
        <v>59.774999999999999</v>
      </c>
      <c r="P3073">
        <f t="shared" si="336"/>
        <v>61.307692307692307</v>
      </c>
      <c r="Q3073" t="str">
        <f t="shared" si="331"/>
        <v>theater</v>
      </c>
      <c r="R3073" t="str">
        <f t="shared" si="332"/>
        <v>spaces</v>
      </c>
      <c r="S3073" s="9">
        <f t="shared" si="333"/>
        <v>42115.249305555597</v>
      </c>
      <c r="T3073" s="9">
        <f t="shared" si="334"/>
        <v>42097.732418981497</v>
      </c>
      <c r="U3073" s="8">
        <f t="shared" si="335"/>
        <v>17.516886574099772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330"/>
        <v>1.6666666666666666E-2</v>
      </c>
      <c r="P3074">
        <f t="shared" si="336"/>
        <v>1</v>
      </c>
      <c r="Q3074" t="str">
        <f t="shared" si="331"/>
        <v>theater</v>
      </c>
      <c r="R3074" t="str">
        <f t="shared" si="332"/>
        <v>spaces</v>
      </c>
      <c r="S3074" s="9">
        <f t="shared" si="333"/>
        <v>42673.073611111096</v>
      </c>
      <c r="T3074" s="9">
        <f t="shared" si="334"/>
        <v>42658.690532407403</v>
      </c>
      <c r="U3074" s="8">
        <f t="shared" si="335"/>
        <v>14.383078703693172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337">E3075/D3075*100</f>
        <v>2.3035714285714284E-2</v>
      </c>
      <c r="P3075">
        <f t="shared" si="336"/>
        <v>92.142857142857139</v>
      </c>
      <c r="Q3075" t="str">
        <f t="shared" ref="Q3075:Q3138" si="338">LEFT(N3075,_xlfn.NUMBERVALUE(FIND("/",N3075)-1))</f>
        <v>theater</v>
      </c>
      <c r="R3075" t="str">
        <f t="shared" ref="R3075:R3138" si="339">RIGHT(N3075,LEN(N3075)-LEN(Q3075)-1)</f>
        <v>spaces</v>
      </c>
      <c r="S3075" s="9">
        <f t="shared" ref="S3075:S3138" si="340">_xlfn.NUMBERVALUE((((I3075/60)/60)/24)+DATE(1970,1,1))</f>
        <v>42169.804861111101</v>
      </c>
      <c r="T3075" s="9">
        <f t="shared" ref="T3075:T3138" si="341">_xlfn.NUMBERVALUE((((J3075/60)/60)/24)+DATE(1970,1,1))</f>
        <v>42111.684027777803</v>
      </c>
      <c r="U3075" s="8">
        <f t="shared" ref="U3075:U3138" si="342">S3075-T3075</f>
        <v>58.120833333297924</v>
      </c>
    </row>
    <row r="3076" spans="1:21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337"/>
        <v>8.8000000000000009E-2</v>
      </c>
      <c r="P3076">
        <f t="shared" si="336"/>
        <v>7.333333333333333</v>
      </c>
      <c r="Q3076" t="str">
        <f t="shared" si="338"/>
        <v>theater</v>
      </c>
      <c r="R3076" t="str">
        <f t="shared" si="339"/>
        <v>spaces</v>
      </c>
      <c r="S3076" s="9">
        <f t="shared" si="340"/>
        <v>42439.571284722202</v>
      </c>
      <c r="T3076" s="9">
        <f t="shared" si="341"/>
        <v>42409.571284722202</v>
      </c>
      <c r="U3076" s="8">
        <f t="shared" si="342"/>
        <v>30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337"/>
        <v>8.64</v>
      </c>
      <c r="P3077">
        <f t="shared" si="336"/>
        <v>64.8</v>
      </c>
      <c r="Q3077" t="str">
        <f t="shared" si="338"/>
        <v>theater</v>
      </c>
      <c r="R3077" t="str">
        <f t="shared" si="339"/>
        <v>spaces</v>
      </c>
      <c r="S3077" s="9">
        <f t="shared" si="340"/>
        <v>42601.102314814802</v>
      </c>
      <c r="T3077" s="9">
        <f t="shared" si="341"/>
        <v>42551.102314814802</v>
      </c>
      <c r="U3077" s="8">
        <f t="shared" si="342"/>
        <v>50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337"/>
        <v>15.06</v>
      </c>
      <c r="P3078">
        <f t="shared" si="336"/>
        <v>30.12</v>
      </c>
      <c r="Q3078" t="str">
        <f t="shared" si="338"/>
        <v>theater</v>
      </c>
      <c r="R3078" t="str">
        <f t="shared" si="339"/>
        <v>spaces</v>
      </c>
      <c r="S3078" s="9">
        <f t="shared" si="340"/>
        <v>42286.651886574102</v>
      </c>
      <c r="T3078" s="9">
        <f t="shared" si="341"/>
        <v>42226.651886574102</v>
      </c>
      <c r="U3078" s="8">
        <f t="shared" si="342"/>
        <v>60</v>
      </c>
    </row>
    <row r="3079" spans="1:21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337"/>
        <v>0.47727272727272729</v>
      </c>
      <c r="P3079">
        <f t="shared" si="336"/>
        <v>52.5</v>
      </c>
      <c r="Q3079" t="str">
        <f t="shared" si="338"/>
        <v>theater</v>
      </c>
      <c r="R3079" t="str">
        <f t="shared" si="339"/>
        <v>spaces</v>
      </c>
      <c r="S3079" s="9">
        <f t="shared" si="340"/>
        <v>42796.956921296303</v>
      </c>
      <c r="T3079" s="9">
        <f t="shared" si="341"/>
        <v>42766.956921296303</v>
      </c>
      <c r="U3079" s="8">
        <f t="shared" si="342"/>
        <v>30</v>
      </c>
    </row>
    <row r="3080" spans="1:21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337"/>
        <v>0.11833333333333333</v>
      </c>
      <c r="P3080">
        <f t="shared" si="336"/>
        <v>23.666666666666668</v>
      </c>
      <c r="Q3080" t="str">
        <f t="shared" si="338"/>
        <v>theater</v>
      </c>
      <c r="R3080" t="str">
        <f t="shared" si="339"/>
        <v>spaces</v>
      </c>
      <c r="S3080" s="9">
        <f t="shared" si="340"/>
        <v>42061.138831018499</v>
      </c>
      <c r="T3080" s="9">
        <f t="shared" si="341"/>
        <v>42031.138831018499</v>
      </c>
      <c r="U3080" s="8">
        <f t="shared" si="342"/>
        <v>30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337"/>
        <v>0.8417399858735245</v>
      </c>
      <c r="P3081">
        <f t="shared" si="336"/>
        <v>415.77777777777777</v>
      </c>
      <c r="Q3081" t="str">
        <f t="shared" si="338"/>
        <v>theater</v>
      </c>
      <c r="R3081" t="str">
        <f t="shared" si="339"/>
        <v>spaces</v>
      </c>
      <c r="S3081" s="9">
        <f t="shared" si="340"/>
        <v>42085.671701388899</v>
      </c>
      <c r="T3081" s="9">
        <f t="shared" si="341"/>
        <v>42055.7133680556</v>
      </c>
      <c r="U3081" s="8">
        <f t="shared" si="342"/>
        <v>29.958333333299379</v>
      </c>
    </row>
    <row r="3082" spans="1:21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337"/>
        <v>1.8799999999999997E-2</v>
      </c>
      <c r="P3082">
        <f t="shared" si="336"/>
        <v>53.714285714285715</v>
      </c>
      <c r="Q3082" t="str">
        <f t="shared" si="338"/>
        <v>theater</v>
      </c>
      <c r="R3082" t="str">
        <f t="shared" si="339"/>
        <v>spaces</v>
      </c>
      <c r="S3082" s="9">
        <f t="shared" si="340"/>
        <v>42000.0699537037</v>
      </c>
      <c r="T3082" s="9">
        <f t="shared" si="341"/>
        <v>41940.028287036999</v>
      </c>
      <c r="U3082" s="8">
        <f t="shared" si="342"/>
        <v>60.041666666700621</v>
      </c>
    </row>
    <row r="3083" spans="1:21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337"/>
        <v>0.21029999999999999</v>
      </c>
      <c r="P3083">
        <f t="shared" si="336"/>
        <v>420.6</v>
      </c>
      <c r="Q3083" t="str">
        <f t="shared" si="338"/>
        <v>theater</v>
      </c>
      <c r="R3083" t="str">
        <f t="shared" si="339"/>
        <v>spaces</v>
      </c>
      <c r="S3083" s="9">
        <f t="shared" si="340"/>
        <v>42267.181608796302</v>
      </c>
      <c r="T3083" s="9">
        <f t="shared" si="341"/>
        <v>42237.181608796302</v>
      </c>
      <c r="U3083" s="8">
        <f t="shared" si="342"/>
        <v>30</v>
      </c>
    </row>
    <row r="3084" spans="1:21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337"/>
        <v>0</v>
      </c>
      <c r="P3084">
        <f t="shared" si="336"/>
        <v>0</v>
      </c>
      <c r="Q3084" t="str">
        <f t="shared" si="338"/>
        <v>theater</v>
      </c>
      <c r="R3084" t="str">
        <f t="shared" si="339"/>
        <v>spaces</v>
      </c>
      <c r="S3084" s="9">
        <f t="shared" si="340"/>
        <v>42323.964652777802</v>
      </c>
      <c r="T3084" s="9">
        <f t="shared" si="341"/>
        <v>42293.922986111102</v>
      </c>
      <c r="U3084" s="8">
        <f t="shared" si="342"/>
        <v>30.041666666700621</v>
      </c>
    </row>
    <row r="3085" spans="1:21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337"/>
        <v>0.27999999999999997</v>
      </c>
      <c r="P3085">
        <f t="shared" si="336"/>
        <v>18.666666666666668</v>
      </c>
      <c r="Q3085" t="str">
        <f t="shared" si="338"/>
        <v>theater</v>
      </c>
      <c r="R3085" t="str">
        <f t="shared" si="339"/>
        <v>spaces</v>
      </c>
      <c r="S3085" s="9">
        <f t="shared" si="340"/>
        <v>41883.208333333299</v>
      </c>
      <c r="T3085" s="9">
        <f t="shared" si="341"/>
        <v>41853.5634027778</v>
      </c>
      <c r="U3085" s="8">
        <f t="shared" si="342"/>
        <v>29.644930555499741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337"/>
        <v>11.57920670115792</v>
      </c>
      <c r="P3086">
        <f t="shared" si="336"/>
        <v>78.333333333333329</v>
      </c>
      <c r="Q3086" t="str">
        <f t="shared" si="338"/>
        <v>theater</v>
      </c>
      <c r="R3086" t="str">
        <f t="shared" si="339"/>
        <v>spaces</v>
      </c>
      <c r="S3086" s="9">
        <f t="shared" si="340"/>
        <v>42129.783333333296</v>
      </c>
      <c r="T3086" s="9">
        <f t="shared" si="341"/>
        <v>42100.723738425899</v>
      </c>
      <c r="U3086" s="8">
        <f t="shared" si="342"/>
        <v>29.059594907397695</v>
      </c>
    </row>
    <row r="3087" spans="1:21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337"/>
        <v>2.44</v>
      </c>
      <c r="P3087">
        <f t="shared" si="336"/>
        <v>67.777777777777771</v>
      </c>
      <c r="Q3087" t="str">
        <f t="shared" si="338"/>
        <v>theater</v>
      </c>
      <c r="R3087" t="str">
        <f t="shared" si="339"/>
        <v>spaces</v>
      </c>
      <c r="S3087" s="9">
        <f t="shared" si="340"/>
        <v>42276.883784722202</v>
      </c>
      <c r="T3087" s="9">
        <f t="shared" si="341"/>
        <v>42246.883784722202</v>
      </c>
      <c r="U3087" s="8">
        <f t="shared" si="342"/>
        <v>30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337"/>
        <v>0.25</v>
      </c>
      <c r="P3088">
        <f t="shared" si="336"/>
        <v>16.666666666666668</v>
      </c>
      <c r="Q3088" t="str">
        <f t="shared" si="338"/>
        <v>theater</v>
      </c>
      <c r="R3088" t="str">
        <f t="shared" si="339"/>
        <v>spaces</v>
      </c>
      <c r="S3088" s="9">
        <f t="shared" si="340"/>
        <v>42233.670821759297</v>
      </c>
      <c r="T3088" s="9">
        <f t="shared" si="341"/>
        <v>42173.670821759297</v>
      </c>
      <c r="U3088" s="8">
        <f t="shared" si="342"/>
        <v>60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337"/>
        <v>0.625</v>
      </c>
      <c r="P3089">
        <f t="shared" si="336"/>
        <v>62.5</v>
      </c>
      <c r="Q3089" t="str">
        <f t="shared" si="338"/>
        <v>theater</v>
      </c>
      <c r="R3089" t="str">
        <f t="shared" si="339"/>
        <v>spaces</v>
      </c>
      <c r="S3089" s="9">
        <f t="shared" si="340"/>
        <v>42725.192013888904</v>
      </c>
      <c r="T3089" s="9">
        <f t="shared" si="341"/>
        <v>42665.150347222203</v>
      </c>
      <c r="U3089" s="8">
        <f t="shared" si="342"/>
        <v>60.041666666700621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337"/>
        <v>0.19384615384615383</v>
      </c>
      <c r="P3090">
        <f t="shared" si="336"/>
        <v>42</v>
      </c>
      <c r="Q3090" t="str">
        <f t="shared" si="338"/>
        <v>theater</v>
      </c>
      <c r="R3090" t="str">
        <f t="shared" si="339"/>
        <v>spaces</v>
      </c>
      <c r="S3090" s="9">
        <f t="shared" si="340"/>
        <v>42012.570138888899</v>
      </c>
      <c r="T3090" s="9">
        <f t="shared" si="341"/>
        <v>41981.572303240697</v>
      </c>
      <c r="U3090" s="8">
        <f t="shared" si="342"/>
        <v>30.997835648202454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337"/>
        <v>23.416</v>
      </c>
      <c r="P3091">
        <f t="shared" si="336"/>
        <v>130.0888888888889</v>
      </c>
      <c r="Q3091" t="str">
        <f t="shared" si="338"/>
        <v>theater</v>
      </c>
      <c r="R3091" t="str">
        <f t="shared" si="339"/>
        <v>spaces</v>
      </c>
      <c r="S3091" s="9">
        <f t="shared" si="340"/>
        <v>42560.082638888904</v>
      </c>
      <c r="T3091" s="9">
        <f t="shared" si="341"/>
        <v>42528.542627314797</v>
      </c>
      <c r="U3091" s="8">
        <f t="shared" si="342"/>
        <v>31.540011574106757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337"/>
        <v>5.0808888888888886</v>
      </c>
      <c r="P3092">
        <f t="shared" si="336"/>
        <v>1270.2222222222222</v>
      </c>
      <c r="Q3092" t="str">
        <f t="shared" si="338"/>
        <v>theater</v>
      </c>
      <c r="R3092" t="str">
        <f t="shared" si="339"/>
        <v>spaces</v>
      </c>
      <c r="S3092" s="9">
        <f t="shared" si="340"/>
        <v>42125.777141203696</v>
      </c>
      <c r="T3092" s="9">
        <f t="shared" si="341"/>
        <v>42065.818807870397</v>
      </c>
      <c r="U3092" s="8">
        <f t="shared" si="342"/>
        <v>59.958333333299379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337"/>
        <v>15.920000000000002</v>
      </c>
      <c r="P3093">
        <f t="shared" si="336"/>
        <v>88.444444444444443</v>
      </c>
      <c r="Q3093" t="str">
        <f t="shared" si="338"/>
        <v>theater</v>
      </c>
      <c r="R3093" t="str">
        <f t="shared" si="339"/>
        <v>spaces</v>
      </c>
      <c r="S3093" s="9">
        <f t="shared" si="340"/>
        <v>42596.948414351798</v>
      </c>
      <c r="T3093" s="9">
        <f t="shared" si="341"/>
        <v>42566.948414351798</v>
      </c>
      <c r="U3093" s="8">
        <f t="shared" si="342"/>
        <v>30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337"/>
        <v>1.1831900000000002</v>
      </c>
      <c r="P3094">
        <f t="shared" si="336"/>
        <v>56.342380952380957</v>
      </c>
      <c r="Q3094" t="str">
        <f t="shared" si="338"/>
        <v>theater</v>
      </c>
      <c r="R3094" t="str">
        <f t="shared" si="339"/>
        <v>spaces</v>
      </c>
      <c r="S3094" s="9">
        <f t="shared" si="340"/>
        <v>42292.916666666701</v>
      </c>
      <c r="T3094" s="9">
        <f t="shared" si="341"/>
        <v>42255.619351851899</v>
      </c>
      <c r="U3094" s="8">
        <f t="shared" si="342"/>
        <v>37.297314814801211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337"/>
        <v>22.75</v>
      </c>
      <c r="P3095">
        <f t="shared" si="336"/>
        <v>53.529411764705884</v>
      </c>
      <c r="Q3095" t="str">
        <f t="shared" si="338"/>
        <v>theater</v>
      </c>
      <c r="R3095" t="str">
        <f t="shared" si="339"/>
        <v>spaces</v>
      </c>
      <c r="S3095" s="9">
        <f t="shared" si="340"/>
        <v>41791.165972222203</v>
      </c>
      <c r="T3095" s="9">
        <f t="shared" si="341"/>
        <v>41760.909039351798</v>
      </c>
      <c r="U3095" s="8">
        <f t="shared" si="342"/>
        <v>30.256932870404853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337"/>
        <v>2.5000000000000001E-2</v>
      </c>
      <c r="P3096">
        <f t="shared" si="336"/>
        <v>25</v>
      </c>
      <c r="Q3096" t="str">
        <f t="shared" si="338"/>
        <v>theater</v>
      </c>
      <c r="R3096" t="str">
        <f t="shared" si="339"/>
        <v>spaces</v>
      </c>
      <c r="S3096" s="9">
        <f t="shared" si="340"/>
        <v>42267.795787037001</v>
      </c>
      <c r="T3096" s="9">
        <f t="shared" si="341"/>
        <v>42207.795787037001</v>
      </c>
      <c r="U3096" s="8">
        <f t="shared" si="342"/>
        <v>60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337"/>
        <v>0.33512064343163539</v>
      </c>
      <c r="P3097">
        <f t="shared" si="336"/>
        <v>50</v>
      </c>
      <c r="Q3097" t="str">
        <f t="shared" si="338"/>
        <v>theater</v>
      </c>
      <c r="R3097" t="str">
        <f t="shared" si="339"/>
        <v>spaces</v>
      </c>
      <c r="S3097" s="9">
        <f t="shared" si="340"/>
        <v>42583.025231481501</v>
      </c>
      <c r="T3097" s="9">
        <f t="shared" si="341"/>
        <v>42523.025231481501</v>
      </c>
      <c r="U3097" s="8">
        <f t="shared" si="342"/>
        <v>60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337"/>
        <v>3.9750000000000001</v>
      </c>
      <c r="P3098">
        <f t="shared" si="336"/>
        <v>56.785714285714285</v>
      </c>
      <c r="Q3098" t="str">
        <f t="shared" si="338"/>
        <v>theater</v>
      </c>
      <c r="R3098" t="str">
        <f t="shared" si="339"/>
        <v>spaces</v>
      </c>
      <c r="S3098" s="9">
        <f t="shared" si="340"/>
        <v>42144.825532407398</v>
      </c>
      <c r="T3098" s="9">
        <f t="shared" si="341"/>
        <v>42114.825532407398</v>
      </c>
      <c r="U3098" s="8">
        <f t="shared" si="342"/>
        <v>30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337"/>
        <v>17.150000000000002</v>
      </c>
      <c r="P3099">
        <f t="shared" si="336"/>
        <v>40.833333333333336</v>
      </c>
      <c r="Q3099" t="str">
        <f t="shared" si="338"/>
        <v>theater</v>
      </c>
      <c r="R3099" t="str">
        <f t="shared" si="339"/>
        <v>spaces</v>
      </c>
      <c r="S3099" s="9">
        <f t="shared" si="340"/>
        <v>42650.583333333299</v>
      </c>
      <c r="T3099" s="9">
        <f t="shared" si="341"/>
        <v>42629.503483796303</v>
      </c>
      <c r="U3099" s="8">
        <f t="shared" si="342"/>
        <v>21.079849536996335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337"/>
        <v>3.6080041046690612</v>
      </c>
      <c r="P3100">
        <f t="shared" si="336"/>
        <v>65.111111111111114</v>
      </c>
      <c r="Q3100" t="str">
        <f t="shared" si="338"/>
        <v>theater</v>
      </c>
      <c r="R3100" t="str">
        <f t="shared" si="339"/>
        <v>spaces</v>
      </c>
      <c r="S3100" s="9">
        <f t="shared" si="340"/>
        <v>42408.011805555499</v>
      </c>
      <c r="T3100" s="9">
        <f t="shared" si="341"/>
        <v>42359.792233796303</v>
      </c>
      <c r="U3100" s="8">
        <f t="shared" si="342"/>
        <v>48.219571759196697</v>
      </c>
    </row>
    <row r="3101" spans="1:21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337"/>
        <v>13.900000000000002</v>
      </c>
      <c r="P3101">
        <f t="shared" si="336"/>
        <v>55.6</v>
      </c>
      <c r="Q3101" t="str">
        <f t="shared" si="338"/>
        <v>theater</v>
      </c>
      <c r="R3101" t="str">
        <f t="shared" si="339"/>
        <v>spaces</v>
      </c>
      <c r="S3101" s="9">
        <f t="shared" si="340"/>
        <v>42412.189710648097</v>
      </c>
      <c r="T3101" s="9">
        <f t="shared" si="341"/>
        <v>42382.189710648097</v>
      </c>
      <c r="U3101" s="8">
        <f t="shared" si="342"/>
        <v>30</v>
      </c>
    </row>
    <row r="3102" spans="1:21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337"/>
        <v>15.225</v>
      </c>
      <c r="P3102">
        <f t="shared" si="336"/>
        <v>140.53846153846155</v>
      </c>
      <c r="Q3102" t="str">
        <f t="shared" si="338"/>
        <v>theater</v>
      </c>
      <c r="R3102" t="str">
        <f t="shared" si="339"/>
        <v>spaces</v>
      </c>
      <c r="S3102" s="9">
        <f t="shared" si="340"/>
        <v>41932.622395833299</v>
      </c>
      <c r="T3102" s="9">
        <f t="shared" si="341"/>
        <v>41902.622395833299</v>
      </c>
      <c r="U3102" s="8">
        <f t="shared" si="342"/>
        <v>30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337"/>
        <v>12</v>
      </c>
      <c r="P3103">
        <f t="shared" si="336"/>
        <v>25</v>
      </c>
      <c r="Q3103" t="str">
        <f t="shared" si="338"/>
        <v>theater</v>
      </c>
      <c r="R3103" t="str">
        <f t="shared" si="339"/>
        <v>spaces</v>
      </c>
      <c r="S3103" s="9">
        <f t="shared" si="340"/>
        <v>42201.3305555556</v>
      </c>
      <c r="T3103" s="9">
        <f t="shared" si="341"/>
        <v>42171.3835300926</v>
      </c>
      <c r="U3103" s="8">
        <f t="shared" si="342"/>
        <v>29.947025462999591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337"/>
        <v>39.112499999999997</v>
      </c>
      <c r="P3104">
        <f t="shared" si="336"/>
        <v>69.533333333333331</v>
      </c>
      <c r="Q3104" t="str">
        <f t="shared" si="338"/>
        <v>theater</v>
      </c>
      <c r="R3104" t="str">
        <f t="shared" si="339"/>
        <v>spaces</v>
      </c>
      <c r="S3104" s="9">
        <f t="shared" si="340"/>
        <v>42605.340486111098</v>
      </c>
      <c r="T3104" s="9">
        <f t="shared" si="341"/>
        <v>42555.340486111098</v>
      </c>
      <c r="U3104" s="8">
        <f t="shared" si="342"/>
        <v>50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337"/>
        <v>0.26829268292682928</v>
      </c>
      <c r="P3105">
        <f t="shared" si="336"/>
        <v>5.5</v>
      </c>
      <c r="Q3105" t="str">
        <f t="shared" si="338"/>
        <v>theater</v>
      </c>
      <c r="R3105" t="str">
        <f t="shared" si="339"/>
        <v>spaces</v>
      </c>
      <c r="S3105" s="9">
        <f t="shared" si="340"/>
        <v>42167.156319444402</v>
      </c>
      <c r="T3105" s="9">
        <f t="shared" si="341"/>
        <v>42107.156319444402</v>
      </c>
      <c r="U3105" s="8">
        <f t="shared" si="342"/>
        <v>60</v>
      </c>
    </row>
    <row r="3106" spans="1:21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337"/>
        <v>29.625</v>
      </c>
      <c r="P3106">
        <f t="shared" ref="P3106:P3169" si="343">IF(L3106=0, 0,E3106/L3106)</f>
        <v>237</v>
      </c>
      <c r="Q3106" t="str">
        <f t="shared" si="338"/>
        <v>theater</v>
      </c>
      <c r="R3106" t="str">
        <f t="shared" si="339"/>
        <v>spaces</v>
      </c>
      <c r="S3106" s="9">
        <f t="shared" si="340"/>
        <v>42038.083333333299</v>
      </c>
      <c r="T3106" s="9">
        <f t="shared" si="341"/>
        <v>42006.908692129597</v>
      </c>
      <c r="U3106" s="8">
        <f t="shared" si="342"/>
        <v>31.174641203702777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337"/>
        <v>42.360992301112063</v>
      </c>
      <c r="P3107">
        <f t="shared" si="343"/>
        <v>79.870967741935488</v>
      </c>
      <c r="Q3107" t="str">
        <f t="shared" si="338"/>
        <v>theater</v>
      </c>
      <c r="R3107" t="str">
        <f t="shared" si="339"/>
        <v>spaces</v>
      </c>
      <c r="S3107" s="9">
        <f t="shared" si="340"/>
        <v>41931.208333333299</v>
      </c>
      <c r="T3107" s="9">
        <f t="shared" si="341"/>
        <v>41876.718935185199</v>
      </c>
      <c r="U3107" s="8">
        <f t="shared" si="342"/>
        <v>54.489398148100008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337"/>
        <v>4.1000000000000005</v>
      </c>
      <c r="P3108">
        <f t="shared" si="343"/>
        <v>10.25</v>
      </c>
      <c r="Q3108" t="str">
        <f t="shared" si="338"/>
        <v>theater</v>
      </c>
      <c r="R3108" t="str">
        <f t="shared" si="339"/>
        <v>spaces</v>
      </c>
      <c r="S3108" s="9">
        <f t="shared" si="340"/>
        <v>42263.916666666701</v>
      </c>
      <c r="T3108" s="9">
        <f t="shared" si="341"/>
        <v>42241.429120370398</v>
      </c>
      <c r="U3108" s="8">
        <f t="shared" si="342"/>
        <v>22.487546296302753</v>
      </c>
    </row>
    <row r="3109" spans="1:21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337"/>
        <v>19.762499999999999</v>
      </c>
      <c r="P3109">
        <f t="shared" si="343"/>
        <v>272.58620689655174</v>
      </c>
      <c r="Q3109" t="str">
        <f t="shared" si="338"/>
        <v>theater</v>
      </c>
      <c r="R3109" t="str">
        <f t="shared" si="339"/>
        <v>spaces</v>
      </c>
      <c r="S3109" s="9">
        <f t="shared" si="340"/>
        <v>42135.814247685201</v>
      </c>
      <c r="T3109" s="9">
        <f t="shared" si="341"/>
        <v>42128.814247685201</v>
      </c>
      <c r="U3109" s="8">
        <f t="shared" si="342"/>
        <v>7</v>
      </c>
    </row>
    <row r="3110" spans="1:2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337"/>
        <v>5.1999999999999998E-2</v>
      </c>
      <c r="P3110">
        <f t="shared" si="343"/>
        <v>13</v>
      </c>
      <c r="Q3110" t="str">
        <f t="shared" si="338"/>
        <v>theater</v>
      </c>
      <c r="R3110" t="str">
        <f t="shared" si="339"/>
        <v>spaces</v>
      </c>
      <c r="S3110" s="9">
        <f t="shared" si="340"/>
        <v>42122.638819444401</v>
      </c>
      <c r="T3110" s="9">
        <f t="shared" si="341"/>
        <v>42062.680486111101</v>
      </c>
      <c r="U3110" s="8">
        <f t="shared" si="342"/>
        <v>59.958333333299379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337"/>
        <v>25.030188679245285</v>
      </c>
      <c r="P3111">
        <f t="shared" si="343"/>
        <v>58.184210526315788</v>
      </c>
      <c r="Q3111" t="str">
        <f t="shared" si="338"/>
        <v>theater</v>
      </c>
      <c r="R3111" t="str">
        <f t="shared" si="339"/>
        <v>spaces</v>
      </c>
      <c r="S3111" s="9">
        <f t="shared" si="340"/>
        <v>41879.125115740702</v>
      </c>
      <c r="T3111" s="9">
        <f t="shared" si="341"/>
        <v>41844.125115740702</v>
      </c>
      <c r="U3111" s="8">
        <f t="shared" si="342"/>
        <v>35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337"/>
        <v>0.04</v>
      </c>
      <c r="P3112">
        <f t="shared" si="343"/>
        <v>10</v>
      </c>
      <c r="Q3112" t="str">
        <f t="shared" si="338"/>
        <v>theater</v>
      </c>
      <c r="R3112" t="str">
        <f t="shared" si="339"/>
        <v>spaces</v>
      </c>
      <c r="S3112" s="9">
        <f t="shared" si="340"/>
        <v>42785.031469907401</v>
      </c>
      <c r="T3112" s="9">
        <f t="shared" si="341"/>
        <v>42745.031469907401</v>
      </c>
      <c r="U3112" s="8">
        <f t="shared" si="342"/>
        <v>40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337"/>
        <v>26.640000000000004</v>
      </c>
      <c r="P3113">
        <f t="shared" si="343"/>
        <v>70.10526315789474</v>
      </c>
      <c r="Q3113" t="str">
        <f t="shared" si="338"/>
        <v>theater</v>
      </c>
      <c r="R3113" t="str">
        <f t="shared" si="339"/>
        <v>spaces</v>
      </c>
      <c r="S3113" s="9">
        <f t="shared" si="340"/>
        <v>41916.595138888901</v>
      </c>
      <c r="T3113" s="9">
        <f t="shared" si="341"/>
        <v>41885.595138888901</v>
      </c>
      <c r="U3113" s="8">
        <f t="shared" si="342"/>
        <v>31</v>
      </c>
    </row>
    <row r="3114" spans="1:21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337"/>
        <v>4.7363636363636363</v>
      </c>
      <c r="P3114">
        <f t="shared" si="343"/>
        <v>57.888888888888886</v>
      </c>
      <c r="Q3114" t="str">
        <f t="shared" si="338"/>
        <v>theater</v>
      </c>
      <c r="R3114" t="str">
        <f t="shared" si="339"/>
        <v>spaces</v>
      </c>
      <c r="S3114" s="9">
        <f t="shared" si="340"/>
        <v>42675.121921296297</v>
      </c>
      <c r="T3114" s="9">
        <f t="shared" si="341"/>
        <v>42615.121921296297</v>
      </c>
      <c r="U3114" s="8">
        <f t="shared" si="342"/>
        <v>60</v>
      </c>
    </row>
    <row r="3115" spans="1:21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337"/>
        <v>4.2435339894712749</v>
      </c>
      <c r="P3115">
        <f t="shared" si="343"/>
        <v>125.27027027027027</v>
      </c>
      <c r="Q3115" t="str">
        <f t="shared" si="338"/>
        <v>theater</v>
      </c>
      <c r="R3115" t="str">
        <f t="shared" si="339"/>
        <v>spaces</v>
      </c>
      <c r="S3115" s="9">
        <f t="shared" si="340"/>
        <v>42111.731273148202</v>
      </c>
      <c r="T3115" s="9">
        <f t="shared" si="341"/>
        <v>42081.731273148202</v>
      </c>
      <c r="U3115" s="8">
        <f t="shared" si="342"/>
        <v>30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337"/>
        <v>0</v>
      </c>
      <c r="P3116">
        <f t="shared" si="343"/>
        <v>0</v>
      </c>
      <c r="Q3116" t="str">
        <f t="shared" si="338"/>
        <v>theater</v>
      </c>
      <c r="R3116" t="str">
        <f t="shared" si="339"/>
        <v>spaces</v>
      </c>
      <c r="S3116" s="9">
        <f t="shared" si="340"/>
        <v>41903.632523148102</v>
      </c>
      <c r="T3116" s="9">
        <f t="shared" si="341"/>
        <v>41843.632523148102</v>
      </c>
      <c r="U3116" s="8">
        <f t="shared" si="342"/>
        <v>60</v>
      </c>
    </row>
    <row r="3117" spans="1:21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337"/>
        <v>3</v>
      </c>
      <c r="P3117">
        <f t="shared" si="343"/>
        <v>300</v>
      </c>
      <c r="Q3117" t="str">
        <f t="shared" si="338"/>
        <v>theater</v>
      </c>
      <c r="R3117" t="str">
        <f t="shared" si="339"/>
        <v>spaces</v>
      </c>
      <c r="S3117" s="9">
        <f t="shared" si="340"/>
        <v>42526.447071759198</v>
      </c>
      <c r="T3117" s="9">
        <f t="shared" si="341"/>
        <v>42496.447071759198</v>
      </c>
      <c r="U3117" s="8">
        <f t="shared" si="342"/>
        <v>30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337"/>
        <v>57.333333333333336</v>
      </c>
      <c r="P3118">
        <f t="shared" si="343"/>
        <v>43</v>
      </c>
      <c r="Q3118" t="str">
        <f t="shared" si="338"/>
        <v>theater</v>
      </c>
      <c r="R3118" t="str">
        <f t="shared" si="339"/>
        <v>spaces</v>
      </c>
      <c r="S3118" s="9">
        <f t="shared" si="340"/>
        <v>42095.515335648102</v>
      </c>
      <c r="T3118" s="9">
        <f t="shared" si="341"/>
        <v>42081.515335648102</v>
      </c>
      <c r="U3118" s="8">
        <f t="shared" si="342"/>
        <v>14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337"/>
        <v>0.1</v>
      </c>
      <c r="P3119">
        <f t="shared" si="343"/>
        <v>1</v>
      </c>
      <c r="Q3119" t="str">
        <f t="shared" si="338"/>
        <v>theater</v>
      </c>
      <c r="R3119" t="str">
        <f t="shared" si="339"/>
        <v>spaces</v>
      </c>
      <c r="S3119" s="9">
        <f t="shared" si="340"/>
        <v>42517.55</v>
      </c>
      <c r="T3119" s="9">
        <f t="shared" si="341"/>
        <v>42509.374537037002</v>
      </c>
      <c r="U3119" s="8">
        <f t="shared" si="342"/>
        <v>8.1754629630013369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337"/>
        <v>0.31</v>
      </c>
      <c r="P3120">
        <f t="shared" si="343"/>
        <v>775</v>
      </c>
      <c r="Q3120" t="str">
        <f t="shared" si="338"/>
        <v>theater</v>
      </c>
      <c r="R3120" t="str">
        <f t="shared" si="339"/>
        <v>spaces</v>
      </c>
      <c r="S3120" s="9">
        <f t="shared" si="340"/>
        <v>42553.649571759299</v>
      </c>
      <c r="T3120" s="9">
        <f t="shared" si="341"/>
        <v>42534.649571759299</v>
      </c>
      <c r="U3120" s="8">
        <f t="shared" si="342"/>
        <v>19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337"/>
        <v>0.05</v>
      </c>
      <c r="P3121">
        <f t="shared" si="343"/>
        <v>5</v>
      </c>
      <c r="Q3121" t="str">
        <f t="shared" si="338"/>
        <v>theater</v>
      </c>
      <c r="R3121" t="str">
        <f t="shared" si="339"/>
        <v>spaces</v>
      </c>
      <c r="S3121" s="9">
        <f t="shared" si="340"/>
        <v>42090.003842592603</v>
      </c>
      <c r="T3121" s="9">
        <f t="shared" si="341"/>
        <v>42060.045509259297</v>
      </c>
      <c r="U3121" s="8">
        <f t="shared" si="342"/>
        <v>29.958333333306655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337"/>
        <v>9.8461538461538465E-3</v>
      </c>
      <c r="P3122">
        <f t="shared" si="343"/>
        <v>12.8</v>
      </c>
      <c r="Q3122" t="str">
        <f t="shared" si="338"/>
        <v>theater</v>
      </c>
      <c r="R3122" t="str">
        <f t="shared" si="339"/>
        <v>spaces</v>
      </c>
      <c r="S3122" s="9">
        <f t="shared" si="340"/>
        <v>42495.9004166667</v>
      </c>
      <c r="T3122" s="9">
        <f t="shared" si="341"/>
        <v>42435.942083333299</v>
      </c>
      <c r="U3122" s="8">
        <f t="shared" si="342"/>
        <v>59.958333333401242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337"/>
        <v>0.66666666666666674</v>
      </c>
      <c r="P3123">
        <f t="shared" si="343"/>
        <v>10</v>
      </c>
      <c r="Q3123" t="str">
        <f t="shared" si="338"/>
        <v>theater</v>
      </c>
      <c r="R3123" t="str">
        <f t="shared" si="339"/>
        <v>spaces</v>
      </c>
      <c r="S3123" s="9">
        <f t="shared" si="340"/>
        <v>41908.679803240702</v>
      </c>
      <c r="T3123" s="9">
        <f t="shared" si="341"/>
        <v>41848.679803240702</v>
      </c>
      <c r="U3123" s="8">
        <f t="shared" si="342"/>
        <v>60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337"/>
        <v>58.291457286432156</v>
      </c>
      <c r="P3124">
        <f t="shared" si="343"/>
        <v>58</v>
      </c>
      <c r="Q3124" t="str">
        <f t="shared" si="338"/>
        <v>theater</v>
      </c>
      <c r="R3124" t="str">
        <f t="shared" si="339"/>
        <v>spaces</v>
      </c>
      <c r="S3124" s="9">
        <f t="shared" si="340"/>
        <v>42683.973749999997</v>
      </c>
      <c r="T3124" s="9">
        <f t="shared" si="341"/>
        <v>42678.932083333297</v>
      </c>
      <c r="U3124" s="8">
        <f t="shared" si="342"/>
        <v>5.0416666667006211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337"/>
        <v>68.153599999999997</v>
      </c>
      <c r="P3125">
        <f t="shared" si="343"/>
        <v>244.80459770114942</v>
      </c>
      <c r="Q3125" t="str">
        <f t="shared" si="338"/>
        <v>theater</v>
      </c>
      <c r="R3125" t="str">
        <f t="shared" si="339"/>
        <v>spaces</v>
      </c>
      <c r="S3125" s="9">
        <f t="shared" si="340"/>
        <v>42560.993032407401</v>
      </c>
      <c r="T3125" s="9">
        <f t="shared" si="341"/>
        <v>42530.993032407401</v>
      </c>
      <c r="U3125" s="8">
        <f t="shared" si="342"/>
        <v>30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337"/>
        <v>3.2499999999999999E-3</v>
      </c>
      <c r="P3126">
        <f t="shared" si="343"/>
        <v>6.5</v>
      </c>
      <c r="Q3126" t="str">
        <f t="shared" si="338"/>
        <v>theater</v>
      </c>
      <c r="R3126" t="str">
        <f t="shared" si="339"/>
        <v>spaces</v>
      </c>
      <c r="S3126" s="9">
        <f t="shared" si="340"/>
        <v>42037.780104166697</v>
      </c>
      <c r="T3126" s="9">
        <f t="shared" si="341"/>
        <v>41977.780104166697</v>
      </c>
      <c r="U3126" s="8">
        <f t="shared" si="342"/>
        <v>60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337"/>
        <v>0</v>
      </c>
      <c r="P3127">
        <f t="shared" si="343"/>
        <v>0</v>
      </c>
      <c r="Q3127" t="str">
        <f t="shared" si="338"/>
        <v>theater</v>
      </c>
      <c r="R3127" t="str">
        <f t="shared" si="339"/>
        <v>spaces</v>
      </c>
      <c r="S3127" s="9">
        <f t="shared" si="340"/>
        <v>42376.206851851799</v>
      </c>
      <c r="T3127" s="9">
        <f t="shared" si="341"/>
        <v>42346.206851851799</v>
      </c>
      <c r="U3127" s="8">
        <f t="shared" si="342"/>
        <v>30</v>
      </c>
    </row>
    <row r="3128" spans="1:21" ht="75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337"/>
        <v>4.16</v>
      </c>
      <c r="P3128">
        <f t="shared" si="343"/>
        <v>61.176470588235297</v>
      </c>
      <c r="Q3128" t="str">
        <f t="shared" si="338"/>
        <v>theater</v>
      </c>
      <c r="R3128" t="str">
        <f t="shared" si="339"/>
        <v>spaces</v>
      </c>
      <c r="S3128" s="9">
        <f t="shared" si="340"/>
        <v>42456.976412037002</v>
      </c>
      <c r="T3128" s="9">
        <f t="shared" si="341"/>
        <v>42427.018078703702</v>
      </c>
      <c r="U3128" s="8">
        <f t="shared" si="342"/>
        <v>29.958333333299379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337"/>
        <v>0</v>
      </c>
      <c r="P3129">
        <f t="shared" si="343"/>
        <v>0</v>
      </c>
      <c r="Q3129" t="str">
        <f t="shared" si="338"/>
        <v>theater</v>
      </c>
      <c r="R3129" t="str">
        <f t="shared" si="339"/>
        <v>spaces</v>
      </c>
      <c r="S3129" s="9">
        <f t="shared" si="340"/>
        <v>42064.856817129599</v>
      </c>
      <c r="T3129" s="9">
        <f t="shared" si="341"/>
        <v>42034.856817129599</v>
      </c>
      <c r="U3129" s="8">
        <f t="shared" si="342"/>
        <v>30</v>
      </c>
    </row>
    <row r="3130" spans="1:21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337"/>
        <v>108.60666666666667</v>
      </c>
      <c r="P3130">
        <f t="shared" si="343"/>
        <v>139.23931623931625</v>
      </c>
      <c r="Q3130" t="str">
        <f t="shared" si="338"/>
        <v>theater</v>
      </c>
      <c r="R3130" t="str">
        <f t="shared" si="339"/>
        <v>plays</v>
      </c>
      <c r="S3130" s="9">
        <f t="shared" si="340"/>
        <v>42810.784039351798</v>
      </c>
      <c r="T3130" s="9">
        <f t="shared" si="341"/>
        <v>42780.825706018499</v>
      </c>
      <c r="U3130" s="8">
        <f t="shared" si="342"/>
        <v>29.958333333299379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337"/>
        <v>0.8</v>
      </c>
      <c r="P3131">
        <f t="shared" si="343"/>
        <v>10</v>
      </c>
      <c r="Q3131" t="str">
        <f t="shared" si="338"/>
        <v>theater</v>
      </c>
      <c r="R3131" t="str">
        <f t="shared" si="339"/>
        <v>plays</v>
      </c>
      <c r="S3131" s="9">
        <f t="shared" si="340"/>
        <v>42843.801145833299</v>
      </c>
      <c r="T3131" s="9">
        <f t="shared" si="341"/>
        <v>42803.842812499999</v>
      </c>
      <c r="U3131" s="8">
        <f t="shared" si="342"/>
        <v>39.958333333299379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337"/>
        <v>3.75</v>
      </c>
      <c r="P3132">
        <f t="shared" si="343"/>
        <v>93.75</v>
      </c>
      <c r="Q3132" t="str">
        <f t="shared" si="338"/>
        <v>theater</v>
      </c>
      <c r="R3132" t="str">
        <f t="shared" si="339"/>
        <v>plays</v>
      </c>
      <c r="S3132" s="9">
        <f t="shared" si="340"/>
        <v>42839.207638888904</v>
      </c>
      <c r="T3132" s="9">
        <f t="shared" si="341"/>
        <v>42808.640231481499</v>
      </c>
      <c r="U3132" s="8">
        <f t="shared" si="342"/>
        <v>30.567407407404971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337"/>
        <v>15.731707317073171</v>
      </c>
      <c r="P3133">
        <f t="shared" si="343"/>
        <v>53.75</v>
      </c>
      <c r="Q3133" t="str">
        <f t="shared" si="338"/>
        <v>theater</v>
      </c>
      <c r="R3133" t="str">
        <f t="shared" si="339"/>
        <v>plays</v>
      </c>
      <c r="S3133" s="9">
        <f t="shared" si="340"/>
        <v>42833.537557870397</v>
      </c>
      <c r="T3133" s="9">
        <f t="shared" si="341"/>
        <v>42803.579224537003</v>
      </c>
      <c r="U3133" s="8">
        <f t="shared" si="342"/>
        <v>29.958333333393966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337"/>
        <v>3.3333333333333333E-2</v>
      </c>
      <c r="P3134">
        <f t="shared" si="343"/>
        <v>10</v>
      </c>
      <c r="Q3134" t="str">
        <f t="shared" si="338"/>
        <v>theater</v>
      </c>
      <c r="R3134" t="str">
        <f t="shared" si="339"/>
        <v>plays</v>
      </c>
      <c r="S3134" s="9">
        <f t="shared" si="340"/>
        <v>42846.308564814797</v>
      </c>
      <c r="T3134" s="9">
        <f t="shared" si="341"/>
        <v>42786.350231481403</v>
      </c>
      <c r="U3134" s="8">
        <f t="shared" si="342"/>
        <v>59.958333333393966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337"/>
        <v>108</v>
      </c>
      <c r="P3135">
        <f t="shared" si="343"/>
        <v>33.75</v>
      </c>
      <c r="Q3135" t="str">
        <f t="shared" si="338"/>
        <v>theater</v>
      </c>
      <c r="R3135" t="str">
        <f t="shared" si="339"/>
        <v>plays</v>
      </c>
      <c r="S3135" s="9">
        <f t="shared" si="340"/>
        <v>42818.523541666698</v>
      </c>
      <c r="T3135" s="9">
        <f t="shared" si="341"/>
        <v>42788.565208333297</v>
      </c>
      <c r="U3135" s="8">
        <f t="shared" si="342"/>
        <v>29.958333333401242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337"/>
        <v>22.5</v>
      </c>
      <c r="P3136">
        <f t="shared" si="343"/>
        <v>18.75</v>
      </c>
      <c r="Q3136" t="str">
        <f t="shared" si="338"/>
        <v>theater</v>
      </c>
      <c r="R3136" t="str">
        <f t="shared" si="339"/>
        <v>plays</v>
      </c>
      <c r="S3136" s="9">
        <f t="shared" si="340"/>
        <v>42821.678460648203</v>
      </c>
      <c r="T3136" s="9">
        <f t="shared" si="341"/>
        <v>42800.720127314802</v>
      </c>
      <c r="U3136" s="8">
        <f t="shared" si="342"/>
        <v>20.958333333401242</v>
      </c>
    </row>
    <row r="3137" spans="1:21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337"/>
        <v>20.849420849420849</v>
      </c>
      <c r="P3137">
        <f t="shared" si="343"/>
        <v>23.142857142857142</v>
      </c>
      <c r="Q3137" t="str">
        <f t="shared" si="338"/>
        <v>theater</v>
      </c>
      <c r="R3137" t="str">
        <f t="shared" si="339"/>
        <v>plays</v>
      </c>
      <c r="S3137" s="9">
        <f t="shared" si="340"/>
        <v>42829.151863425897</v>
      </c>
      <c r="T3137" s="9">
        <f t="shared" si="341"/>
        <v>42807.151863425897</v>
      </c>
      <c r="U3137" s="8">
        <f t="shared" si="342"/>
        <v>22</v>
      </c>
    </row>
    <row r="3138" spans="1:21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337"/>
        <v>127.8</v>
      </c>
      <c r="P3138">
        <f t="shared" si="343"/>
        <v>29.045454545454547</v>
      </c>
      <c r="Q3138" t="str">
        <f t="shared" si="338"/>
        <v>theater</v>
      </c>
      <c r="R3138" t="str">
        <f t="shared" si="339"/>
        <v>plays</v>
      </c>
      <c r="S3138" s="9">
        <f t="shared" si="340"/>
        <v>42825.957638888904</v>
      </c>
      <c r="T3138" s="9">
        <f t="shared" si="341"/>
        <v>42789.462430555599</v>
      </c>
      <c r="U3138" s="8">
        <f t="shared" si="342"/>
        <v>36.495208333304618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344">E3139/D3139*100</f>
        <v>3.3333333333333335</v>
      </c>
      <c r="P3139">
        <f t="shared" si="343"/>
        <v>50</v>
      </c>
      <c r="Q3139" t="str">
        <f t="shared" ref="Q3139:Q3202" si="345">LEFT(N3139,_xlfn.NUMBERVALUE(FIND("/",N3139)-1))</f>
        <v>theater</v>
      </c>
      <c r="R3139" t="str">
        <f t="shared" ref="R3139:R3202" si="346">RIGHT(N3139,LEN(N3139)-LEN(Q3139)-1)</f>
        <v>plays</v>
      </c>
      <c r="S3139" s="9">
        <f t="shared" ref="S3139:S3202" si="347">_xlfn.NUMBERVALUE((((I3139/60)/60)/24)+DATE(1970,1,1))</f>
        <v>42858.8</v>
      </c>
      <c r="T3139" s="9">
        <f t="shared" ref="T3139:T3202" si="348">_xlfn.NUMBERVALUE((((J3139/60)/60)/24)+DATE(1970,1,1))</f>
        <v>42807.8850578704</v>
      </c>
      <c r="U3139" s="8">
        <f t="shared" ref="U3139:U3202" si="349">S3139-T3139</f>
        <v>50.914942129602423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344"/>
        <v>0</v>
      </c>
      <c r="P3140">
        <f t="shared" si="343"/>
        <v>0</v>
      </c>
      <c r="Q3140" t="str">
        <f t="shared" si="345"/>
        <v>theater</v>
      </c>
      <c r="R3140" t="str">
        <f t="shared" si="346"/>
        <v>plays</v>
      </c>
      <c r="S3140" s="9">
        <f t="shared" si="347"/>
        <v>42828.645914351902</v>
      </c>
      <c r="T3140" s="9">
        <f t="shared" si="348"/>
        <v>42809.645914351902</v>
      </c>
      <c r="U3140" s="8">
        <f t="shared" si="349"/>
        <v>19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344"/>
        <v>5.4</v>
      </c>
      <c r="P3141">
        <f t="shared" si="343"/>
        <v>450</v>
      </c>
      <c r="Q3141" t="str">
        <f t="shared" si="345"/>
        <v>theater</v>
      </c>
      <c r="R3141" t="str">
        <f t="shared" si="346"/>
        <v>plays</v>
      </c>
      <c r="S3141" s="9">
        <f t="shared" si="347"/>
        <v>42819.189583333296</v>
      </c>
      <c r="T3141" s="9">
        <f t="shared" si="348"/>
        <v>42785.270370370403</v>
      </c>
      <c r="U3141" s="8">
        <f t="shared" si="349"/>
        <v>33.919212962893653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344"/>
        <v>0.96</v>
      </c>
      <c r="P3142">
        <f t="shared" si="343"/>
        <v>24</v>
      </c>
      <c r="Q3142" t="str">
        <f t="shared" si="345"/>
        <v>theater</v>
      </c>
      <c r="R3142" t="str">
        <f t="shared" si="346"/>
        <v>plays</v>
      </c>
      <c r="S3142" s="9">
        <f t="shared" si="347"/>
        <v>42832.677118055602</v>
      </c>
      <c r="T3142" s="9">
        <f t="shared" si="348"/>
        <v>42802.718784722201</v>
      </c>
      <c r="U3142" s="8">
        <f t="shared" si="349"/>
        <v>29.958333333401242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344"/>
        <v>51.6</v>
      </c>
      <c r="P3143">
        <f t="shared" si="343"/>
        <v>32.25</v>
      </c>
      <c r="Q3143" t="str">
        <f t="shared" si="345"/>
        <v>theater</v>
      </c>
      <c r="R3143" t="str">
        <f t="shared" si="346"/>
        <v>plays</v>
      </c>
      <c r="S3143" s="9">
        <f t="shared" si="347"/>
        <v>42841.833333333299</v>
      </c>
      <c r="T3143" s="9">
        <f t="shared" si="348"/>
        <v>42800.753333333298</v>
      </c>
      <c r="U3143" s="8">
        <f t="shared" si="349"/>
        <v>41.080000000001746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344"/>
        <v>1.6363636363636365</v>
      </c>
      <c r="P3144">
        <f t="shared" si="343"/>
        <v>15</v>
      </c>
      <c r="Q3144" t="str">
        <f t="shared" si="345"/>
        <v>theater</v>
      </c>
      <c r="R3144" t="str">
        <f t="shared" si="346"/>
        <v>plays</v>
      </c>
      <c r="S3144" s="9">
        <f t="shared" si="347"/>
        <v>42813.471516203703</v>
      </c>
      <c r="T3144" s="9">
        <f t="shared" si="348"/>
        <v>42783.513182870403</v>
      </c>
      <c r="U3144" s="8">
        <f t="shared" si="349"/>
        <v>29.958333333299379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344"/>
        <v>0</v>
      </c>
      <c r="P3145">
        <f t="shared" si="343"/>
        <v>0</v>
      </c>
      <c r="Q3145" t="str">
        <f t="shared" si="345"/>
        <v>theater</v>
      </c>
      <c r="R3145" t="str">
        <f t="shared" si="346"/>
        <v>plays</v>
      </c>
      <c r="S3145" s="9">
        <f t="shared" si="347"/>
        <v>42834.358287037001</v>
      </c>
      <c r="T3145" s="9">
        <f t="shared" si="348"/>
        <v>42808.358287037001</v>
      </c>
      <c r="U3145" s="8">
        <f t="shared" si="349"/>
        <v>26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344"/>
        <v>75.400000000000006</v>
      </c>
      <c r="P3146">
        <f t="shared" si="343"/>
        <v>251.33333333333334</v>
      </c>
      <c r="Q3146" t="str">
        <f t="shared" si="345"/>
        <v>theater</v>
      </c>
      <c r="R3146" t="str">
        <f t="shared" si="346"/>
        <v>plays</v>
      </c>
      <c r="S3146" s="9">
        <f t="shared" si="347"/>
        <v>42813.25</v>
      </c>
      <c r="T3146" s="9">
        <f t="shared" si="348"/>
        <v>42796.538275462997</v>
      </c>
      <c r="U3146" s="8">
        <f t="shared" si="349"/>
        <v>16.711724537002738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344"/>
        <v>0</v>
      </c>
      <c r="P3147">
        <f t="shared" si="343"/>
        <v>0</v>
      </c>
      <c r="Q3147" t="str">
        <f t="shared" si="345"/>
        <v>theater</v>
      </c>
      <c r="R3147" t="str">
        <f t="shared" si="346"/>
        <v>plays</v>
      </c>
      <c r="S3147" s="9">
        <f t="shared" si="347"/>
        <v>42821.9992361111</v>
      </c>
      <c r="T3147" s="9">
        <f t="shared" si="348"/>
        <v>42762.040902777801</v>
      </c>
      <c r="U3147" s="8">
        <f t="shared" si="349"/>
        <v>59.958333333299379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344"/>
        <v>10.5</v>
      </c>
      <c r="P3148">
        <f t="shared" si="343"/>
        <v>437.5</v>
      </c>
      <c r="Q3148" t="str">
        <f t="shared" si="345"/>
        <v>theater</v>
      </c>
      <c r="R3148" t="str">
        <f t="shared" si="346"/>
        <v>plays</v>
      </c>
      <c r="S3148" s="9">
        <f t="shared" si="347"/>
        <v>42841.640810185199</v>
      </c>
      <c r="T3148" s="9">
        <f t="shared" si="348"/>
        <v>42796.682476851798</v>
      </c>
      <c r="U3148" s="8">
        <f t="shared" si="349"/>
        <v>44.958333333401242</v>
      </c>
    </row>
    <row r="3149" spans="1:21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344"/>
        <v>117.52499999999999</v>
      </c>
      <c r="P3149">
        <f t="shared" si="343"/>
        <v>110.35211267605634</v>
      </c>
      <c r="Q3149" t="str">
        <f t="shared" si="345"/>
        <v>theater</v>
      </c>
      <c r="R3149" t="str">
        <f t="shared" si="346"/>
        <v>plays</v>
      </c>
      <c r="S3149" s="9">
        <f t="shared" si="347"/>
        <v>41950.011053240698</v>
      </c>
      <c r="T3149" s="9">
        <f t="shared" si="348"/>
        <v>41909.969386574099</v>
      </c>
      <c r="U3149" s="8">
        <f t="shared" si="349"/>
        <v>40.041666666598758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344"/>
        <v>131.16666666666669</v>
      </c>
      <c r="P3150">
        <f t="shared" si="343"/>
        <v>41.421052631578945</v>
      </c>
      <c r="Q3150" t="str">
        <f t="shared" si="345"/>
        <v>theater</v>
      </c>
      <c r="R3150" t="str">
        <f t="shared" si="346"/>
        <v>plays</v>
      </c>
      <c r="S3150" s="9">
        <f t="shared" si="347"/>
        <v>41913.166666666701</v>
      </c>
      <c r="T3150" s="9">
        <f t="shared" si="348"/>
        <v>41891.6653240741</v>
      </c>
      <c r="U3150" s="8">
        <f t="shared" si="349"/>
        <v>21.501342592600849</v>
      </c>
    </row>
    <row r="3151" spans="1:21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344"/>
        <v>104</v>
      </c>
      <c r="P3151">
        <f t="shared" si="343"/>
        <v>52</v>
      </c>
      <c r="Q3151" t="str">
        <f t="shared" si="345"/>
        <v>theater</v>
      </c>
      <c r="R3151" t="str">
        <f t="shared" si="346"/>
        <v>plays</v>
      </c>
      <c r="S3151" s="9">
        <f t="shared" si="347"/>
        <v>41250.083333333299</v>
      </c>
      <c r="T3151" s="9">
        <f t="shared" si="348"/>
        <v>41226.017361111102</v>
      </c>
      <c r="U3151" s="8">
        <f t="shared" si="349"/>
        <v>24.065972222197161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344"/>
        <v>101</v>
      </c>
      <c r="P3152">
        <f t="shared" si="343"/>
        <v>33.990384615384613</v>
      </c>
      <c r="Q3152" t="str">
        <f t="shared" si="345"/>
        <v>theater</v>
      </c>
      <c r="R3152" t="str">
        <f t="shared" si="346"/>
        <v>plays</v>
      </c>
      <c r="S3152" s="9">
        <f t="shared" si="347"/>
        <v>40568.166666666701</v>
      </c>
      <c r="T3152" s="9">
        <f t="shared" si="348"/>
        <v>40478.263923611099</v>
      </c>
      <c r="U3152" s="8">
        <f t="shared" si="349"/>
        <v>89.902743055601604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344"/>
        <v>100.4</v>
      </c>
      <c r="P3153">
        <f t="shared" si="343"/>
        <v>103.35294117647059</v>
      </c>
      <c r="Q3153" t="str">
        <f t="shared" si="345"/>
        <v>theater</v>
      </c>
      <c r="R3153" t="str">
        <f t="shared" si="346"/>
        <v>plays</v>
      </c>
      <c r="S3153" s="9">
        <f t="shared" si="347"/>
        <v>41892.839976851901</v>
      </c>
      <c r="T3153" s="9">
        <f t="shared" si="348"/>
        <v>41862.839976851901</v>
      </c>
      <c r="U3153" s="8">
        <f t="shared" si="349"/>
        <v>30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344"/>
        <v>105.95454545454545</v>
      </c>
      <c r="P3154">
        <f t="shared" si="343"/>
        <v>34.791044776119406</v>
      </c>
      <c r="Q3154" t="str">
        <f t="shared" si="345"/>
        <v>theater</v>
      </c>
      <c r="R3154" t="str">
        <f t="shared" si="346"/>
        <v>plays</v>
      </c>
      <c r="S3154" s="9">
        <f t="shared" si="347"/>
        <v>41580.867673611101</v>
      </c>
      <c r="T3154" s="9">
        <f t="shared" si="348"/>
        <v>41550.867673611101</v>
      </c>
      <c r="U3154" s="8">
        <f t="shared" si="349"/>
        <v>30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344"/>
        <v>335.58333333333337</v>
      </c>
      <c r="P3155">
        <f t="shared" si="343"/>
        <v>41.773858921161825</v>
      </c>
      <c r="Q3155" t="str">
        <f t="shared" si="345"/>
        <v>theater</v>
      </c>
      <c r="R3155" t="str">
        <f t="shared" si="346"/>
        <v>plays</v>
      </c>
      <c r="S3155" s="9">
        <f t="shared" si="347"/>
        <v>40664.207638888904</v>
      </c>
      <c r="T3155" s="9">
        <f t="shared" si="348"/>
        <v>40633.1543634259</v>
      </c>
      <c r="U3155" s="8">
        <f t="shared" si="349"/>
        <v>31.053275463003956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344"/>
        <v>112.92857142857142</v>
      </c>
      <c r="P3156">
        <f t="shared" si="343"/>
        <v>64.268292682926827</v>
      </c>
      <c r="Q3156" t="str">
        <f t="shared" si="345"/>
        <v>theater</v>
      </c>
      <c r="R3156" t="str">
        <f t="shared" si="346"/>
        <v>plays</v>
      </c>
      <c r="S3156" s="9">
        <f t="shared" si="347"/>
        <v>41000.8340046296</v>
      </c>
      <c r="T3156" s="9">
        <f t="shared" si="348"/>
        <v>40970.8756712963</v>
      </c>
      <c r="U3156" s="8">
        <f t="shared" si="349"/>
        <v>29.958333333299379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344"/>
        <v>188.50460000000001</v>
      </c>
      <c r="P3157">
        <f t="shared" si="343"/>
        <v>31.209370860927152</v>
      </c>
      <c r="Q3157" t="str">
        <f t="shared" si="345"/>
        <v>theater</v>
      </c>
      <c r="R3157" t="str">
        <f t="shared" si="346"/>
        <v>plays</v>
      </c>
      <c r="S3157" s="9">
        <f t="shared" si="347"/>
        <v>41263.499131944402</v>
      </c>
      <c r="T3157" s="9">
        <f t="shared" si="348"/>
        <v>41233.499131944402</v>
      </c>
      <c r="U3157" s="8">
        <f t="shared" si="349"/>
        <v>30</v>
      </c>
    </row>
    <row r="3158" spans="1:21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344"/>
        <v>101.81818181818181</v>
      </c>
      <c r="P3158">
        <f t="shared" si="343"/>
        <v>62.921348314606739</v>
      </c>
      <c r="Q3158" t="str">
        <f t="shared" si="345"/>
        <v>theater</v>
      </c>
      <c r="R3158" t="str">
        <f t="shared" si="346"/>
        <v>plays</v>
      </c>
      <c r="S3158" s="9">
        <f t="shared" si="347"/>
        <v>41061.953055555598</v>
      </c>
      <c r="T3158" s="9">
        <f t="shared" si="348"/>
        <v>41026.953055555598</v>
      </c>
      <c r="U3158" s="8">
        <f t="shared" si="349"/>
        <v>35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344"/>
        <v>101</v>
      </c>
      <c r="P3159">
        <f t="shared" si="343"/>
        <v>98.536585365853654</v>
      </c>
      <c r="Q3159" t="str">
        <f t="shared" si="345"/>
        <v>theater</v>
      </c>
      <c r="R3159" t="str">
        <f t="shared" si="346"/>
        <v>plays</v>
      </c>
      <c r="S3159" s="9">
        <f t="shared" si="347"/>
        <v>41839.208333333299</v>
      </c>
      <c r="T3159" s="9">
        <f t="shared" si="348"/>
        <v>41829.7882523148</v>
      </c>
      <c r="U3159" s="8">
        <f t="shared" si="349"/>
        <v>9.4200810184993315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344"/>
        <v>113.99999999999999</v>
      </c>
      <c r="P3160">
        <f t="shared" si="343"/>
        <v>82.608695652173907</v>
      </c>
      <c r="Q3160" t="str">
        <f t="shared" si="345"/>
        <v>theater</v>
      </c>
      <c r="R3160" t="str">
        <f t="shared" si="346"/>
        <v>plays</v>
      </c>
      <c r="S3160" s="9">
        <f t="shared" si="347"/>
        <v>41477.839722222197</v>
      </c>
      <c r="T3160" s="9">
        <f t="shared" si="348"/>
        <v>41447.839722222197</v>
      </c>
      <c r="U3160" s="8">
        <f t="shared" si="349"/>
        <v>30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344"/>
        <v>133.48133333333334</v>
      </c>
      <c r="P3161">
        <f t="shared" si="343"/>
        <v>38.504230769230773</v>
      </c>
      <c r="Q3161" t="str">
        <f t="shared" si="345"/>
        <v>theater</v>
      </c>
      <c r="R3161" t="str">
        <f t="shared" si="346"/>
        <v>plays</v>
      </c>
      <c r="S3161" s="9">
        <f t="shared" si="347"/>
        <v>40926.958333333299</v>
      </c>
      <c r="T3161" s="9">
        <f t="shared" si="348"/>
        <v>40884.066678240699</v>
      </c>
      <c r="U3161" s="8">
        <f t="shared" si="349"/>
        <v>42.891655092600558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344"/>
        <v>101.53333333333335</v>
      </c>
      <c r="P3162">
        <f t="shared" si="343"/>
        <v>80.15789473684211</v>
      </c>
      <c r="Q3162" t="str">
        <f t="shared" si="345"/>
        <v>theater</v>
      </c>
      <c r="R3162" t="str">
        <f t="shared" si="346"/>
        <v>plays</v>
      </c>
      <c r="S3162" s="9">
        <f t="shared" si="347"/>
        <v>41864.207638888904</v>
      </c>
      <c r="T3162" s="9">
        <f t="shared" si="348"/>
        <v>41841.264895833301</v>
      </c>
      <c r="U3162" s="8">
        <f t="shared" si="349"/>
        <v>22.942743055602477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344"/>
        <v>105.1</v>
      </c>
      <c r="P3163">
        <f t="shared" si="343"/>
        <v>28.405405405405407</v>
      </c>
      <c r="Q3163" t="str">
        <f t="shared" si="345"/>
        <v>theater</v>
      </c>
      <c r="R3163" t="str">
        <f t="shared" si="346"/>
        <v>plays</v>
      </c>
      <c r="S3163" s="9">
        <f t="shared" si="347"/>
        <v>41927.536134259302</v>
      </c>
      <c r="T3163" s="9">
        <f t="shared" si="348"/>
        <v>41897.536134259302</v>
      </c>
      <c r="U3163" s="8">
        <f t="shared" si="349"/>
        <v>30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344"/>
        <v>127.15</v>
      </c>
      <c r="P3164">
        <f t="shared" si="343"/>
        <v>80.730158730158735</v>
      </c>
      <c r="Q3164" t="str">
        <f t="shared" si="345"/>
        <v>theater</v>
      </c>
      <c r="R3164" t="str">
        <f t="shared" si="346"/>
        <v>plays</v>
      </c>
      <c r="S3164" s="9">
        <f t="shared" si="347"/>
        <v>41827.083333333299</v>
      </c>
      <c r="T3164" s="9">
        <f t="shared" si="348"/>
        <v>41799.685902777797</v>
      </c>
      <c r="U3164" s="8">
        <f t="shared" si="349"/>
        <v>27.397430555502069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344"/>
        <v>111.15384615384616</v>
      </c>
      <c r="P3165">
        <f t="shared" si="343"/>
        <v>200.69444444444446</v>
      </c>
      <c r="Q3165" t="str">
        <f t="shared" si="345"/>
        <v>theater</v>
      </c>
      <c r="R3165" t="str">
        <f t="shared" si="346"/>
        <v>plays</v>
      </c>
      <c r="S3165" s="9">
        <f t="shared" si="347"/>
        <v>41805.753761574102</v>
      </c>
      <c r="T3165" s="9">
        <f t="shared" si="348"/>
        <v>41775.753761574102</v>
      </c>
      <c r="U3165" s="8">
        <f t="shared" si="349"/>
        <v>30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344"/>
        <v>106.76</v>
      </c>
      <c r="P3166">
        <f t="shared" si="343"/>
        <v>37.591549295774648</v>
      </c>
      <c r="Q3166" t="str">
        <f t="shared" si="345"/>
        <v>theater</v>
      </c>
      <c r="R3166" t="str">
        <f t="shared" si="346"/>
        <v>plays</v>
      </c>
      <c r="S3166" s="9">
        <f t="shared" si="347"/>
        <v>41799.805729166699</v>
      </c>
      <c r="T3166" s="9">
        <f t="shared" si="348"/>
        <v>41766.805729166699</v>
      </c>
      <c r="U3166" s="8">
        <f t="shared" si="349"/>
        <v>33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344"/>
        <v>162.66666666666666</v>
      </c>
      <c r="P3167">
        <f t="shared" si="343"/>
        <v>58.095238095238095</v>
      </c>
      <c r="Q3167" t="str">
        <f t="shared" si="345"/>
        <v>theater</v>
      </c>
      <c r="R3167" t="str">
        <f t="shared" si="346"/>
        <v>plays</v>
      </c>
      <c r="S3167" s="9">
        <f t="shared" si="347"/>
        <v>40666.165972222203</v>
      </c>
      <c r="T3167" s="9">
        <f t="shared" si="348"/>
        <v>40644.159259259301</v>
      </c>
      <c r="U3167" s="8">
        <f t="shared" si="349"/>
        <v>22.006712962902384</v>
      </c>
    </row>
    <row r="3168" spans="1:21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344"/>
        <v>160.22808571428573</v>
      </c>
      <c r="P3168">
        <f t="shared" si="343"/>
        <v>60.300892473118282</v>
      </c>
      <c r="Q3168" t="str">
        <f t="shared" si="345"/>
        <v>theater</v>
      </c>
      <c r="R3168" t="str">
        <f t="shared" si="346"/>
        <v>plays</v>
      </c>
      <c r="S3168" s="9">
        <f t="shared" si="347"/>
        <v>41969.332638888904</v>
      </c>
      <c r="T3168" s="9">
        <f t="shared" si="348"/>
        <v>41940.691585648201</v>
      </c>
      <c r="U3168" s="8">
        <f t="shared" si="349"/>
        <v>28.641053240702604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344"/>
        <v>116.16666666666666</v>
      </c>
      <c r="P3169">
        <f t="shared" si="343"/>
        <v>63.363636363636367</v>
      </c>
      <c r="Q3169" t="str">
        <f t="shared" si="345"/>
        <v>theater</v>
      </c>
      <c r="R3169" t="str">
        <f t="shared" si="346"/>
        <v>plays</v>
      </c>
      <c r="S3169" s="9">
        <f t="shared" si="347"/>
        <v>41853.175706018497</v>
      </c>
      <c r="T3169" s="9">
        <f t="shared" si="348"/>
        <v>41839.175706018497</v>
      </c>
      <c r="U3169" s="8">
        <f t="shared" si="349"/>
        <v>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344"/>
        <v>124.2</v>
      </c>
      <c r="P3170">
        <f t="shared" ref="P3170:P3233" si="350">IF(L3170=0, 0,E3170/L3170)</f>
        <v>50.901639344262293</v>
      </c>
      <c r="Q3170" t="str">
        <f t="shared" si="345"/>
        <v>theater</v>
      </c>
      <c r="R3170" t="str">
        <f t="shared" si="346"/>
        <v>plays</v>
      </c>
      <c r="S3170" s="9">
        <f t="shared" si="347"/>
        <v>41803.916666666701</v>
      </c>
      <c r="T3170" s="9">
        <f t="shared" si="348"/>
        <v>41772.105937499997</v>
      </c>
      <c r="U3170" s="8">
        <f t="shared" si="349"/>
        <v>31.810729166703823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344"/>
        <v>103.01249999999999</v>
      </c>
      <c r="P3171">
        <f t="shared" si="350"/>
        <v>100.5</v>
      </c>
      <c r="Q3171" t="str">
        <f t="shared" si="345"/>
        <v>theater</v>
      </c>
      <c r="R3171" t="str">
        <f t="shared" si="346"/>
        <v>plays</v>
      </c>
      <c r="S3171" s="9">
        <f t="shared" si="347"/>
        <v>41621.207638888904</v>
      </c>
      <c r="T3171" s="9">
        <f t="shared" si="348"/>
        <v>41591.737974536998</v>
      </c>
      <c r="U3171" s="8">
        <f t="shared" si="349"/>
        <v>29.469664351905521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344"/>
        <v>112.25</v>
      </c>
      <c r="P3172">
        <f t="shared" si="350"/>
        <v>31.619718309859156</v>
      </c>
      <c r="Q3172" t="str">
        <f t="shared" si="345"/>
        <v>theater</v>
      </c>
      <c r="R3172" t="str">
        <f t="shared" si="346"/>
        <v>plays</v>
      </c>
      <c r="S3172" s="9">
        <f t="shared" si="347"/>
        <v>41822.166666666701</v>
      </c>
      <c r="T3172" s="9">
        <f t="shared" si="348"/>
        <v>41789.0803703704</v>
      </c>
      <c r="U3172" s="8">
        <f t="shared" si="349"/>
        <v>33.086296296300134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344"/>
        <v>108.8142857142857</v>
      </c>
      <c r="P3173">
        <f t="shared" si="350"/>
        <v>65.102564102564102</v>
      </c>
      <c r="Q3173" t="str">
        <f t="shared" si="345"/>
        <v>theater</v>
      </c>
      <c r="R3173" t="str">
        <f t="shared" si="346"/>
        <v>plays</v>
      </c>
      <c r="S3173" s="9">
        <f t="shared" si="347"/>
        <v>42496.608310185198</v>
      </c>
      <c r="T3173" s="9">
        <f t="shared" si="348"/>
        <v>42466.608310185198</v>
      </c>
      <c r="U3173" s="8">
        <f t="shared" si="349"/>
        <v>30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344"/>
        <v>114.99999999999999</v>
      </c>
      <c r="P3174">
        <f t="shared" si="350"/>
        <v>79.310344827586206</v>
      </c>
      <c r="Q3174" t="str">
        <f t="shared" si="345"/>
        <v>theater</v>
      </c>
      <c r="R3174" t="str">
        <f t="shared" si="346"/>
        <v>plays</v>
      </c>
      <c r="S3174" s="9">
        <f t="shared" si="347"/>
        <v>40953.729953703703</v>
      </c>
      <c r="T3174" s="9">
        <f t="shared" si="348"/>
        <v>40923.729953703703</v>
      </c>
      <c r="U3174" s="8">
        <f t="shared" si="349"/>
        <v>30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344"/>
        <v>103</v>
      </c>
      <c r="P3175">
        <f t="shared" si="350"/>
        <v>139.18918918918919</v>
      </c>
      <c r="Q3175" t="str">
        <f t="shared" si="345"/>
        <v>theater</v>
      </c>
      <c r="R3175" t="str">
        <f t="shared" si="346"/>
        <v>plays</v>
      </c>
      <c r="S3175" s="9">
        <f t="shared" si="347"/>
        <v>41908.878379629597</v>
      </c>
      <c r="T3175" s="9">
        <f t="shared" si="348"/>
        <v>41878.878379629597</v>
      </c>
      <c r="U3175" s="8">
        <f t="shared" si="349"/>
        <v>30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344"/>
        <v>101.13333333333334</v>
      </c>
      <c r="P3176">
        <f t="shared" si="350"/>
        <v>131.91304347826087</v>
      </c>
      <c r="Q3176" t="str">
        <f t="shared" si="345"/>
        <v>theater</v>
      </c>
      <c r="R3176" t="str">
        <f t="shared" si="346"/>
        <v>plays</v>
      </c>
      <c r="S3176" s="9">
        <f t="shared" si="347"/>
        <v>41876.864675925899</v>
      </c>
      <c r="T3176" s="9">
        <f t="shared" si="348"/>
        <v>41862.864675925899</v>
      </c>
      <c r="U3176" s="8">
        <f t="shared" si="349"/>
        <v>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344"/>
        <v>109.55999999999999</v>
      </c>
      <c r="P3177">
        <f t="shared" si="350"/>
        <v>91.3</v>
      </c>
      <c r="Q3177" t="str">
        <f t="shared" si="345"/>
        <v>theater</v>
      </c>
      <c r="R3177" t="str">
        <f t="shared" si="346"/>
        <v>plays</v>
      </c>
      <c r="S3177" s="9">
        <f t="shared" si="347"/>
        <v>40591.886886574102</v>
      </c>
      <c r="T3177" s="9">
        <f t="shared" si="348"/>
        <v>40531.886886574102</v>
      </c>
      <c r="U3177" s="8">
        <f t="shared" si="349"/>
        <v>60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344"/>
        <v>114.8421052631579</v>
      </c>
      <c r="P3178">
        <f t="shared" si="350"/>
        <v>39.672727272727272</v>
      </c>
      <c r="Q3178" t="str">
        <f t="shared" si="345"/>
        <v>theater</v>
      </c>
      <c r="R3178" t="str">
        <f t="shared" si="346"/>
        <v>plays</v>
      </c>
      <c r="S3178" s="9">
        <f t="shared" si="347"/>
        <v>41504.625</v>
      </c>
      <c r="T3178" s="9">
        <f t="shared" si="348"/>
        <v>41477.930914351797</v>
      </c>
      <c r="U3178" s="8">
        <f t="shared" si="349"/>
        <v>26.694085648203327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344"/>
        <v>117.39999999999999</v>
      </c>
      <c r="P3179">
        <f t="shared" si="350"/>
        <v>57.549019607843135</v>
      </c>
      <c r="Q3179" t="str">
        <f t="shared" si="345"/>
        <v>theater</v>
      </c>
      <c r="R3179" t="str">
        <f t="shared" si="346"/>
        <v>plays</v>
      </c>
      <c r="S3179" s="9">
        <f t="shared" si="347"/>
        <v>41811.666770833297</v>
      </c>
      <c r="T3179" s="9">
        <f t="shared" si="348"/>
        <v>41781.666770833297</v>
      </c>
      <c r="U3179" s="8">
        <f t="shared" si="349"/>
        <v>30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344"/>
        <v>171.73333333333335</v>
      </c>
      <c r="P3180">
        <f t="shared" si="350"/>
        <v>33.025641025641029</v>
      </c>
      <c r="Q3180" t="str">
        <f t="shared" si="345"/>
        <v>theater</v>
      </c>
      <c r="R3180" t="str">
        <f t="shared" si="346"/>
        <v>plays</v>
      </c>
      <c r="S3180" s="9">
        <f t="shared" si="347"/>
        <v>41836.605034722197</v>
      </c>
      <c r="T3180" s="9">
        <f t="shared" si="348"/>
        <v>41806.605034722197</v>
      </c>
      <c r="U3180" s="8">
        <f t="shared" si="349"/>
        <v>30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344"/>
        <v>114.16238095238094</v>
      </c>
      <c r="P3181">
        <f t="shared" si="350"/>
        <v>77.335806451612896</v>
      </c>
      <c r="Q3181" t="str">
        <f t="shared" si="345"/>
        <v>theater</v>
      </c>
      <c r="R3181" t="str">
        <f t="shared" si="346"/>
        <v>plays</v>
      </c>
      <c r="S3181" s="9">
        <f t="shared" si="347"/>
        <v>41400.702210648102</v>
      </c>
      <c r="T3181" s="9">
        <f t="shared" si="348"/>
        <v>41375.702210648102</v>
      </c>
      <c r="U3181" s="8">
        <f t="shared" si="349"/>
        <v>25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344"/>
        <v>119.75</v>
      </c>
      <c r="P3182">
        <f t="shared" si="350"/>
        <v>31.933333333333334</v>
      </c>
      <c r="Q3182" t="str">
        <f t="shared" si="345"/>
        <v>theater</v>
      </c>
      <c r="R3182" t="str">
        <f t="shared" si="346"/>
        <v>plays</v>
      </c>
      <c r="S3182" s="9">
        <f t="shared" si="347"/>
        <v>41810.412604166697</v>
      </c>
      <c r="T3182" s="9">
        <f t="shared" si="348"/>
        <v>41780.412604166697</v>
      </c>
      <c r="U3182" s="8">
        <f t="shared" si="349"/>
        <v>30</v>
      </c>
    </row>
    <row r="3183" spans="1:21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344"/>
        <v>109.00000000000001</v>
      </c>
      <c r="P3183">
        <f t="shared" si="350"/>
        <v>36.333333333333336</v>
      </c>
      <c r="Q3183" t="str">
        <f t="shared" si="345"/>
        <v>theater</v>
      </c>
      <c r="R3183" t="str">
        <f t="shared" si="346"/>
        <v>plays</v>
      </c>
      <c r="S3183" s="9">
        <f t="shared" si="347"/>
        <v>41805.666666666701</v>
      </c>
      <c r="T3183" s="9">
        <f t="shared" si="348"/>
        <v>41779.310034722199</v>
      </c>
      <c r="U3183" s="8">
        <f t="shared" si="349"/>
        <v>26.356631944501714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344"/>
        <v>100.88571428571429</v>
      </c>
      <c r="P3184">
        <f t="shared" si="350"/>
        <v>46.768211920529801</v>
      </c>
      <c r="Q3184" t="str">
        <f t="shared" si="345"/>
        <v>theater</v>
      </c>
      <c r="R3184" t="str">
        <f t="shared" si="346"/>
        <v>plays</v>
      </c>
      <c r="S3184" s="9">
        <f t="shared" si="347"/>
        <v>40939.708333333299</v>
      </c>
      <c r="T3184" s="9">
        <f t="shared" si="348"/>
        <v>40883.949317129598</v>
      </c>
      <c r="U3184" s="8">
        <f t="shared" si="349"/>
        <v>55.759016203701322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344"/>
        <v>109.00000000000001</v>
      </c>
      <c r="P3185">
        <f t="shared" si="350"/>
        <v>40.073529411764703</v>
      </c>
      <c r="Q3185" t="str">
        <f t="shared" si="345"/>
        <v>theater</v>
      </c>
      <c r="R3185" t="str">
        <f t="shared" si="346"/>
        <v>plays</v>
      </c>
      <c r="S3185" s="9">
        <f t="shared" si="347"/>
        <v>41509.794780092598</v>
      </c>
      <c r="T3185" s="9">
        <f t="shared" si="348"/>
        <v>41491.794780092598</v>
      </c>
      <c r="U3185" s="8">
        <f t="shared" si="349"/>
        <v>18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344"/>
        <v>107.20930232558139</v>
      </c>
      <c r="P3186">
        <f t="shared" si="350"/>
        <v>100.21739130434783</v>
      </c>
      <c r="Q3186" t="str">
        <f t="shared" si="345"/>
        <v>theater</v>
      </c>
      <c r="R3186" t="str">
        <f t="shared" si="346"/>
        <v>plays</v>
      </c>
      <c r="S3186" s="9">
        <f t="shared" si="347"/>
        <v>41821.993414351797</v>
      </c>
      <c r="T3186" s="9">
        <f t="shared" si="348"/>
        <v>41791.993414351797</v>
      </c>
      <c r="U3186" s="8">
        <f t="shared" si="349"/>
        <v>30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344"/>
        <v>100</v>
      </c>
      <c r="P3187">
        <f t="shared" si="350"/>
        <v>41.666666666666664</v>
      </c>
      <c r="Q3187" t="str">
        <f t="shared" si="345"/>
        <v>theater</v>
      </c>
      <c r="R3187" t="str">
        <f t="shared" si="346"/>
        <v>plays</v>
      </c>
      <c r="S3187" s="9">
        <f t="shared" si="347"/>
        <v>41836.9773263889</v>
      </c>
      <c r="T3187" s="9">
        <f t="shared" si="348"/>
        <v>41829.9773263889</v>
      </c>
      <c r="U3187" s="8">
        <f t="shared" si="349"/>
        <v>7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344"/>
        <v>102.18750000000001</v>
      </c>
      <c r="P3188">
        <f t="shared" si="350"/>
        <v>46.714285714285715</v>
      </c>
      <c r="Q3188" t="str">
        <f t="shared" si="345"/>
        <v>theater</v>
      </c>
      <c r="R3188" t="str">
        <f t="shared" si="346"/>
        <v>plays</v>
      </c>
      <c r="S3188" s="9">
        <f t="shared" si="347"/>
        <v>41898.875</v>
      </c>
      <c r="T3188" s="9">
        <f t="shared" si="348"/>
        <v>41868.924050925903</v>
      </c>
      <c r="U3188" s="8">
        <f t="shared" si="349"/>
        <v>29.95094907409657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344"/>
        <v>116.29333333333334</v>
      </c>
      <c r="P3189">
        <f t="shared" si="350"/>
        <v>71.491803278688522</v>
      </c>
      <c r="Q3189" t="str">
        <f t="shared" si="345"/>
        <v>theater</v>
      </c>
      <c r="R3189" t="str">
        <f t="shared" si="346"/>
        <v>plays</v>
      </c>
      <c r="S3189" s="9">
        <f t="shared" si="347"/>
        <v>41855.6663541667</v>
      </c>
      <c r="T3189" s="9">
        <f t="shared" si="348"/>
        <v>41835.6663541667</v>
      </c>
      <c r="U3189" s="8">
        <f t="shared" si="349"/>
        <v>20</v>
      </c>
    </row>
    <row r="3190" spans="1:21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344"/>
        <v>65</v>
      </c>
      <c r="P3190">
        <f t="shared" si="350"/>
        <v>14.444444444444445</v>
      </c>
      <c r="Q3190" t="str">
        <f t="shared" si="345"/>
        <v>theater</v>
      </c>
      <c r="R3190" t="str">
        <f t="shared" si="346"/>
        <v>musical</v>
      </c>
      <c r="S3190" s="9">
        <f t="shared" si="347"/>
        <v>42165.415532407402</v>
      </c>
      <c r="T3190" s="9">
        <f t="shared" si="348"/>
        <v>42144.415532407402</v>
      </c>
      <c r="U3190" s="8">
        <f t="shared" si="349"/>
        <v>21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344"/>
        <v>12.327272727272726</v>
      </c>
      <c r="P3191">
        <f t="shared" si="350"/>
        <v>356.84210526315792</v>
      </c>
      <c r="Q3191" t="str">
        <f t="shared" si="345"/>
        <v>theater</v>
      </c>
      <c r="R3191" t="str">
        <f t="shared" si="346"/>
        <v>musical</v>
      </c>
      <c r="S3191" s="9">
        <f t="shared" si="347"/>
        <v>42148.346435185202</v>
      </c>
      <c r="T3191" s="9">
        <f t="shared" si="348"/>
        <v>42118.346435185202</v>
      </c>
      <c r="U3191" s="8">
        <f t="shared" si="349"/>
        <v>30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344"/>
        <v>0</v>
      </c>
      <c r="P3192">
        <f t="shared" si="350"/>
        <v>0</v>
      </c>
      <c r="Q3192" t="str">
        <f t="shared" si="345"/>
        <v>theater</v>
      </c>
      <c r="R3192" t="str">
        <f t="shared" si="346"/>
        <v>musical</v>
      </c>
      <c r="S3192" s="9">
        <f t="shared" si="347"/>
        <v>42713.192997685197</v>
      </c>
      <c r="T3192" s="9">
        <f t="shared" si="348"/>
        <v>42683.151331018496</v>
      </c>
      <c r="U3192" s="8">
        <f t="shared" si="349"/>
        <v>30.041666666700621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344"/>
        <v>4.0266666666666664</v>
      </c>
      <c r="P3193">
        <f t="shared" si="350"/>
        <v>37.75</v>
      </c>
      <c r="Q3193" t="str">
        <f t="shared" si="345"/>
        <v>theater</v>
      </c>
      <c r="R3193" t="str">
        <f t="shared" si="346"/>
        <v>musical</v>
      </c>
      <c r="S3193" s="9">
        <f t="shared" si="347"/>
        <v>42598.7554282407</v>
      </c>
      <c r="T3193" s="9">
        <f t="shared" si="348"/>
        <v>42538.7554282407</v>
      </c>
      <c r="U3193" s="8">
        <f t="shared" si="349"/>
        <v>60</v>
      </c>
    </row>
    <row r="3194" spans="1:21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344"/>
        <v>1.02</v>
      </c>
      <c r="P3194">
        <f t="shared" si="350"/>
        <v>12.75</v>
      </c>
      <c r="Q3194" t="str">
        <f t="shared" si="345"/>
        <v>theater</v>
      </c>
      <c r="R3194" t="str">
        <f t="shared" si="346"/>
        <v>musical</v>
      </c>
      <c r="S3194" s="9">
        <f t="shared" si="347"/>
        <v>42063.916666666701</v>
      </c>
      <c r="T3194" s="9">
        <f t="shared" si="348"/>
        <v>42018.940497685202</v>
      </c>
      <c r="U3194" s="8">
        <f t="shared" si="349"/>
        <v>44.976168981498631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344"/>
        <v>11.74</v>
      </c>
      <c r="P3195">
        <f t="shared" si="350"/>
        <v>24.458333333333332</v>
      </c>
      <c r="Q3195" t="str">
        <f t="shared" si="345"/>
        <v>theater</v>
      </c>
      <c r="R3195" t="str">
        <f t="shared" si="346"/>
        <v>musical</v>
      </c>
      <c r="S3195" s="9">
        <f t="shared" si="347"/>
        <v>42055.968240740702</v>
      </c>
      <c r="T3195" s="9">
        <f t="shared" si="348"/>
        <v>42010.968240740702</v>
      </c>
      <c r="U3195" s="8">
        <f t="shared" si="349"/>
        <v>45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344"/>
        <v>0</v>
      </c>
      <c r="P3196">
        <f t="shared" si="350"/>
        <v>0</v>
      </c>
      <c r="Q3196" t="str">
        <f t="shared" si="345"/>
        <v>theater</v>
      </c>
      <c r="R3196" t="str">
        <f t="shared" si="346"/>
        <v>musical</v>
      </c>
      <c r="S3196" s="9">
        <f t="shared" si="347"/>
        <v>42212.062476851803</v>
      </c>
      <c r="T3196" s="9">
        <f t="shared" si="348"/>
        <v>42182.062476851803</v>
      </c>
      <c r="U3196" s="8">
        <f t="shared" si="349"/>
        <v>30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344"/>
        <v>59.142857142857139</v>
      </c>
      <c r="P3197">
        <f t="shared" si="350"/>
        <v>53.07692307692308</v>
      </c>
      <c r="Q3197" t="str">
        <f t="shared" si="345"/>
        <v>theater</v>
      </c>
      <c r="R3197" t="str">
        <f t="shared" si="346"/>
        <v>musical</v>
      </c>
      <c r="S3197" s="9">
        <f t="shared" si="347"/>
        <v>42047.594236111101</v>
      </c>
      <c r="T3197" s="9">
        <f t="shared" si="348"/>
        <v>42017.594236111101</v>
      </c>
      <c r="U3197" s="8">
        <f t="shared" si="349"/>
        <v>30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344"/>
        <v>0.06</v>
      </c>
      <c r="P3198">
        <f t="shared" si="350"/>
        <v>300</v>
      </c>
      <c r="Q3198" t="str">
        <f t="shared" si="345"/>
        <v>theater</v>
      </c>
      <c r="R3198" t="str">
        <f t="shared" si="346"/>
        <v>musical</v>
      </c>
      <c r="S3198" s="9">
        <f t="shared" si="347"/>
        <v>42217.583333333299</v>
      </c>
      <c r="T3198" s="9">
        <f t="shared" si="348"/>
        <v>42157.598090277803</v>
      </c>
      <c r="U3198" s="8">
        <f t="shared" si="349"/>
        <v>59.985243055496539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344"/>
        <v>11.450000000000001</v>
      </c>
      <c r="P3199">
        <f t="shared" si="350"/>
        <v>286.25</v>
      </c>
      <c r="Q3199" t="str">
        <f t="shared" si="345"/>
        <v>theater</v>
      </c>
      <c r="R3199" t="str">
        <f t="shared" si="346"/>
        <v>musical</v>
      </c>
      <c r="S3199" s="9">
        <f t="shared" si="347"/>
        <v>42039.4932638889</v>
      </c>
      <c r="T3199" s="9">
        <f t="shared" si="348"/>
        <v>42009.4932638889</v>
      </c>
      <c r="U3199" s="8">
        <f t="shared" si="349"/>
        <v>30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344"/>
        <v>0.36666666666666664</v>
      </c>
      <c r="P3200">
        <f t="shared" si="350"/>
        <v>36.666666666666664</v>
      </c>
      <c r="Q3200" t="str">
        <f t="shared" si="345"/>
        <v>theater</v>
      </c>
      <c r="R3200" t="str">
        <f t="shared" si="346"/>
        <v>musical</v>
      </c>
      <c r="S3200" s="9">
        <f t="shared" si="347"/>
        <v>42051.424502314803</v>
      </c>
      <c r="T3200" s="9">
        <f t="shared" si="348"/>
        <v>42013.424502314803</v>
      </c>
      <c r="U3200" s="8">
        <f t="shared" si="349"/>
        <v>38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344"/>
        <v>52.16</v>
      </c>
      <c r="P3201">
        <f t="shared" si="350"/>
        <v>49.20754716981132</v>
      </c>
      <c r="Q3201" t="str">
        <f t="shared" si="345"/>
        <v>theater</v>
      </c>
      <c r="R3201" t="str">
        <f t="shared" si="346"/>
        <v>musical</v>
      </c>
      <c r="S3201" s="9">
        <f t="shared" si="347"/>
        <v>41888.875</v>
      </c>
      <c r="T3201" s="9">
        <f t="shared" si="348"/>
        <v>41858.761782407397</v>
      </c>
      <c r="U3201" s="8">
        <f t="shared" si="349"/>
        <v>30.113217592603178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344"/>
        <v>2E-3</v>
      </c>
      <c r="P3202">
        <f t="shared" si="350"/>
        <v>1</v>
      </c>
      <c r="Q3202" t="str">
        <f t="shared" si="345"/>
        <v>theater</v>
      </c>
      <c r="R3202" t="str">
        <f t="shared" si="346"/>
        <v>musical</v>
      </c>
      <c r="S3202" s="9">
        <f t="shared" si="347"/>
        <v>42490.2319444444</v>
      </c>
      <c r="T3202" s="9">
        <f t="shared" si="348"/>
        <v>42460.320613425902</v>
      </c>
      <c r="U3202" s="8">
        <f t="shared" si="349"/>
        <v>29.911331018498458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51">E3203/D3203*100</f>
        <v>1.25</v>
      </c>
      <c r="P3203">
        <f t="shared" si="350"/>
        <v>12.5</v>
      </c>
      <c r="Q3203" t="str">
        <f t="shared" ref="Q3203:Q3266" si="352">LEFT(N3203,_xlfn.NUMBERVALUE(FIND("/",N3203)-1))</f>
        <v>theater</v>
      </c>
      <c r="R3203" t="str">
        <f t="shared" ref="R3203:R3266" si="353">RIGHT(N3203,LEN(N3203)-LEN(Q3203)-1)</f>
        <v>musical</v>
      </c>
      <c r="S3203" s="9">
        <f t="shared" ref="S3203:S3266" si="354">_xlfn.NUMBERVALUE((((I3203/60)/60)/24)+DATE(1970,1,1))</f>
        <v>41882.767094907402</v>
      </c>
      <c r="T3203" s="9">
        <f t="shared" ref="T3203:T3266" si="355">_xlfn.NUMBERVALUE((((J3203/60)/60)/24)+DATE(1970,1,1))</f>
        <v>41861.767094907402</v>
      </c>
      <c r="U3203" s="8">
        <f t="shared" ref="U3203:U3266" si="356">S3203-T3203</f>
        <v>21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51"/>
        <v>54.52</v>
      </c>
      <c r="P3204">
        <f t="shared" si="350"/>
        <v>109.04</v>
      </c>
      <c r="Q3204" t="str">
        <f t="shared" si="352"/>
        <v>theater</v>
      </c>
      <c r="R3204" t="str">
        <f t="shared" si="353"/>
        <v>musical</v>
      </c>
      <c r="S3204" s="9">
        <f t="shared" si="354"/>
        <v>42352.249305555597</v>
      </c>
      <c r="T3204" s="9">
        <f t="shared" si="355"/>
        <v>42293.8535416667</v>
      </c>
      <c r="U3204" s="8">
        <f t="shared" si="356"/>
        <v>58.395763888896909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51"/>
        <v>25</v>
      </c>
      <c r="P3205">
        <f t="shared" si="350"/>
        <v>41.666666666666664</v>
      </c>
      <c r="Q3205" t="str">
        <f t="shared" si="352"/>
        <v>theater</v>
      </c>
      <c r="R3205" t="str">
        <f t="shared" si="353"/>
        <v>musical</v>
      </c>
      <c r="S3205" s="9">
        <f t="shared" si="354"/>
        <v>42272.988680555602</v>
      </c>
      <c r="T3205" s="9">
        <f t="shared" si="355"/>
        <v>42242.988680555602</v>
      </c>
      <c r="U3205" s="8">
        <f t="shared" si="356"/>
        <v>30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51"/>
        <v>0</v>
      </c>
      <c r="P3206">
        <f t="shared" si="350"/>
        <v>0</v>
      </c>
      <c r="Q3206" t="str">
        <f t="shared" si="352"/>
        <v>theater</v>
      </c>
      <c r="R3206" t="str">
        <f t="shared" si="353"/>
        <v>musical</v>
      </c>
      <c r="S3206" s="9">
        <f t="shared" si="354"/>
        <v>42202.676388888904</v>
      </c>
      <c r="T3206" s="9">
        <f t="shared" si="355"/>
        <v>42172.686099537001</v>
      </c>
      <c r="U3206" s="8">
        <f t="shared" si="356"/>
        <v>29.990289351902902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51"/>
        <v>3.4125000000000001</v>
      </c>
      <c r="P3207">
        <f t="shared" si="350"/>
        <v>22.75</v>
      </c>
      <c r="Q3207" t="str">
        <f t="shared" si="352"/>
        <v>theater</v>
      </c>
      <c r="R3207" t="str">
        <f t="shared" si="353"/>
        <v>musical</v>
      </c>
      <c r="S3207" s="9">
        <f t="shared" si="354"/>
        <v>42125.374675925901</v>
      </c>
      <c r="T3207" s="9">
        <f t="shared" si="355"/>
        <v>42095.374675925901</v>
      </c>
      <c r="U3207" s="8">
        <f t="shared" si="356"/>
        <v>30</v>
      </c>
    </row>
    <row r="3208" spans="1:21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51"/>
        <v>0</v>
      </c>
      <c r="P3208">
        <f t="shared" si="350"/>
        <v>0</v>
      </c>
      <c r="Q3208" t="str">
        <f t="shared" si="352"/>
        <v>theater</v>
      </c>
      <c r="R3208" t="str">
        <f t="shared" si="353"/>
        <v>musical</v>
      </c>
      <c r="S3208" s="9">
        <f t="shared" si="354"/>
        <v>42266.276053240697</v>
      </c>
      <c r="T3208" s="9">
        <f t="shared" si="355"/>
        <v>42236.276053240697</v>
      </c>
      <c r="U3208" s="8">
        <f t="shared" si="356"/>
        <v>30</v>
      </c>
    </row>
    <row r="3209" spans="1:21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51"/>
        <v>46.36363636363636</v>
      </c>
      <c r="P3209">
        <f t="shared" si="350"/>
        <v>70.833333333333329</v>
      </c>
      <c r="Q3209" t="str">
        <f t="shared" si="352"/>
        <v>theater</v>
      </c>
      <c r="R3209" t="str">
        <f t="shared" si="353"/>
        <v>musical</v>
      </c>
      <c r="S3209" s="9">
        <f t="shared" si="354"/>
        <v>42117.236192129603</v>
      </c>
      <c r="T3209" s="9">
        <f t="shared" si="355"/>
        <v>42057.277858796202</v>
      </c>
      <c r="U3209" s="8">
        <f t="shared" si="356"/>
        <v>59.958333333401242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51"/>
        <v>103.49999999999999</v>
      </c>
      <c r="P3210">
        <f t="shared" si="350"/>
        <v>63.109756097560975</v>
      </c>
      <c r="Q3210" t="str">
        <f t="shared" si="352"/>
        <v>theater</v>
      </c>
      <c r="R3210" t="str">
        <f t="shared" si="353"/>
        <v>plays</v>
      </c>
      <c r="S3210" s="9">
        <f t="shared" si="354"/>
        <v>41848.605057870402</v>
      </c>
      <c r="T3210" s="9">
        <f t="shared" si="355"/>
        <v>41827.605057870402</v>
      </c>
      <c r="U3210" s="8">
        <f t="shared" si="356"/>
        <v>21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51"/>
        <v>119.32315789473684</v>
      </c>
      <c r="P3211">
        <f t="shared" si="350"/>
        <v>50.157964601769912</v>
      </c>
      <c r="Q3211" t="str">
        <f t="shared" si="352"/>
        <v>theater</v>
      </c>
      <c r="R3211" t="str">
        <f t="shared" si="353"/>
        <v>plays</v>
      </c>
      <c r="S3211" s="9">
        <f t="shared" si="354"/>
        <v>41810.958333333299</v>
      </c>
      <c r="T3211" s="9">
        <f t="shared" si="355"/>
        <v>41778.637245370403</v>
      </c>
      <c r="U3211" s="8">
        <f t="shared" si="356"/>
        <v>32.321087962896854</v>
      </c>
    </row>
    <row r="3212" spans="1:21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51"/>
        <v>125.76666666666667</v>
      </c>
      <c r="P3212">
        <f t="shared" si="350"/>
        <v>62.883333333333333</v>
      </c>
      <c r="Q3212" t="str">
        <f t="shared" si="352"/>
        <v>theater</v>
      </c>
      <c r="R3212" t="str">
        <f t="shared" si="353"/>
        <v>plays</v>
      </c>
      <c r="S3212" s="9">
        <f t="shared" si="354"/>
        <v>41061.165972222203</v>
      </c>
      <c r="T3212" s="9">
        <f t="shared" si="355"/>
        <v>41013.936562499999</v>
      </c>
      <c r="U3212" s="8">
        <f t="shared" si="356"/>
        <v>47.229409722203854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51"/>
        <v>119.74347826086958</v>
      </c>
      <c r="P3213">
        <f t="shared" si="350"/>
        <v>85.531055900621112</v>
      </c>
      <c r="Q3213" t="str">
        <f t="shared" si="352"/>
        <v>theater</v>
      </c>
      <c r="R3213" t="str">
        <f t="shared" si="353"/>
        <v>plays</v>
      </c>
      <c r="S3213" s="9">
        <f t="shared" si="354"/>
        <v>41866.083333333299</v>
      </c>
      <c r="T3213" s="9">
        <f t="shared" si="355"/>
        <v>41834.586574074099</v>
      </c>
      <c r="U3213" s="8">
        <f t="shared" si="356"/>
        <v>31.496759259200189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51"/>
        <v>126.25</v>
      </c>
      <c r="P3214">
        <f t="shared" si="350"/>
        <v>53.723404255319146</v>
      </c>
      <c r="Q3214" t="str">
        <f t="shared" si="352"/>
        <v>theater</v>
      </c>
      <c r="R3214" t="str">
        <f t="shared" si="353"/>
        <v>plays</v>
      </c>
      <c r="S3214" s="9">
        <f t="shared" si="354"/>
        <v>41859.795729166697</v>
      </c>
      <c r="T3214" s="9">
        <f t="shared" si="355"/>
        <v>41829.795729166697</v>
      </c>
      <c r="U3214" s="8">
        <f t="shared" si="356"/>
        <v>30</v>
      </c>
    </row>
    <row r="3215" spans="1:21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51"/>
        <v>100.11666666666667</v>
      </c>
      <c r="P3215">
        <f t="shared" si="350"/>
        <v>127.80851063829788</v>
      </c>
      <c r="Q3215" t="str">
        <f t="shared" si="352"/>
        <v>theater</v>
      </c>
      <c r="R3215" t="str">
        <f t="shared" si="353"/>
        <v>plays</v>
      </c>
      <c r="S3215" s="9">
        <f t="shared" si="354"/>
        <v>42211.763414351903</v>
      </c>
      <c r="T3215" s="9">
        <f t="shared" si="355"/>
        <v>42171.763414351903</v>
      </c>
      <c r="U3215" s="8">
        <f t="shared" si="356"/>
        <v>40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51"/>
        <v>102.13333333333334</v>
      </c>
      <c r="P3216">
        <f t="shared" si="350"/>
        <v>106.57391304347826</v>
      </c>
      <c r="Q3216" t="str">
        <f t="shared" si="352"/>
        <v>theater</v>
      </c>
      <c r="R3216" t="str">
        <f t="shared" si="353"/>
        <v>plays</v>
      </c>
      <c r="S3216" s="9">
        <f t="shared" si="354"/>
        <v>42374.996527777803</v>
      </c>
      <c r="T3216" s="9">
        <f t="shared" si="355"/>
        <v>42337.792511574102</v>
      </c>
      <c r="U3216" s="8">
        <f t="shared" si="356"/>
        <v>37.20401620370103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51"/>
        <v>100.35142857142858</v>
      </c>
      <c r="P3217">
        <f t="shared" si="350"/>
        <v>262.11194029850748</v>
      </c>
      <c r="Q3217" t="str">
        <f t="shared" si="352"/>
        <v>theater</v>
      </c>
      <c r="R3217" t="str">
        <f t="shared" si="353"/>
        <v>plays</v>
      </c>
      <c r="S3217" s="9">
        <f t="shared" si="354"/>
        <v>42257.165972222203</v>
      </c>
      <c r="T3217" s="9">
        <f t="shared" si="355"/>
        <v>42219.665173611102</v>
      </c>
      <c r="U3217" s="8">
        <f t="shared" si="356"/>
        <v>37.500798611101345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51"/>
        <v>100.05</v>
      </c>
      <c r="P3218">
        <f t="shared" si="350"/>
        <v>57.171428571428571</v>
      </c>
      <c r="Q3218" t="str">
        <f t="shared" si="352"/>
        <v>theater</v>
      </c>
      <c r="R3218" t="str">
        <f t="shared" si="353"/>
        <v>plays</v>
      </c>
      <c r="S3218" s="9">
        <f t="shared" si="354"/>
        <v>42196.604166666701</v>
      </c>
      <c r="T3218" s="9">
        <f t="shared" si="355"/>
        <v>42165.462627314802</v>
      </c>
      <c r="U3218" s="8">
        <f t="shared" si="356"/>
        <v>31.141539351898246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51"/>
        <v>116.02222222222223</v>
      </c>
      <c r="P3219">
        <f t="shared" si="350"/>
        <v>50.20192307692308</v>
      </c>
      <c r="Q3219" t="str">
        <f t="shared" si="352"/>
        <v>theater</v>
      </c>
      <c r="R3219" t="str">
        <f t="shared" si="353"/>
        <v>plays</v>
      </c>
      <c r="S3219" s="9">
        <f t="shared" si="354"/>
        <v>42678.5461111111</v>
      </c>
      <c r="T3219" s="9">
        <f t="shared" si="355"/>
        <v>42648.5461111111</v>
      </c>
      <c r="U3219" s="8">
        <f t="shared" si="356"/>
        <v>30</v>
      </c>
    </row>
    <row r="3220" spans="1:21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51"/>
        <v>102.1</v>
      </c>
      <c r="P3220">
        <f t="shared" si="350"/>
        <v>66.586956521739125</v>
      </c>
      <c r="Q3220" t="str">
        <f t="shared" si="352"/>
        <v>theater</v>
      </c>
      <c r="R3220" t="str">
        <f t="shared" si="353"/>
        <v>plays</v>
      </c>
      <c r="S3220" s="9">
        <f t="shared" si="354"/>
        <v>42004</v>
      </c>
      <c r="T3220" s="9">
        <f t="shared" si="355"/>
        <v>41971.002152777801</v>
      </c>
      <c r="U3220" s="8">
        <f t="shared" si="356"/>
        <v>32.997847222199198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51"/>
        <v>100.11000000000001</v>
      </c>
      <c r="P3221">
        <f t="shared" si="350"/>
        <v>168.25210084033614</v>
      </c>
      <c r="Q3221" t="str">
        <f t="shared" si="352"/>
        <v>theater</v>
      </c>
      <c r="R3221" t="str">
        <f t="shared" si="353"/>
        <v>plays</v>
      </c>
      <c r="S3221" s="9">
        <f t="shared" si="354"/>
        <v>42085.941516203697</v>
      </c>
      <c r="T3221" s="9">
        <f t="shared" si="355"/>
        <v>42050.983182870397</v>
      </c>
      <c r="U3221" s="8">
        <f t="shared" si="356"/>
        <v>34.958333333299379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51"/>
        <v>100.84</v>
      </c>
      <c r="P3222">
        <f t="shared" si="350"/>
        <v>256.37288135593218</v>
      </c>
      <c r="Q3222" t="str">
        <f t="shared" si="352"/>
        <v>theater</v>
      </c>
      <c r="R3222" t="str">
        <f t="shared" si="353"/>
        <v>plays</v>
      </c>
      <c r="S3222" s="9">
        <f t="shared" si="354"/>
        <v>42806.875</v>
      </c>
      <c r="T3222" s="9">
        <f t="shared" si="355"/>
        <v>42772.833379629599</v>
      </c>
      <c r="U3222" s="8">
        <f t="shared" si="356"/>
        <v>34.041620370400778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51"/>
        <v>103.42499999999998</v>
      </c>
      <c r="P3223">
        <f t="shared" si="350"/>
        <v>36.610619469026545</v>
      </c>
      <c r="Q3223" t="str">
        <f t="shared" si="352"/>
        <v>theater</v>
      </c>
      <c r="R3223" t="str">
        <f t="shared" si="353"/>
        <v>plays</v>
      </c>
      <c r="S3223" s="9">
        <f t="shared" si="354"/>
        <v>42190.6967939815</v>
      </c>
      <c r="T3223" s="9">
        <f t="shared" si="355"/>
        <v>42155.6967939815</v>
      </c>
      <c r="U3223" s="8">
        <f t="shared" si="356"/>
        <v>35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51"/>
        <v>124.8</v>
      </c>
      <c r="P3224">
        <f t="shared" si="350"/>
        <v>37.142857142857146</v>
      </c>
      <c r="Q3224" t="str">
        <f t="shared" si="352"/>
        <v>theater</v>
      </c>
      <c r="R3224" t="str">
        <f t="shared" si="353"/>
        <v>plays</v>
      </c>
      <c r="S3224" s="9">
        <f t="shared" si="354"/>
        <v>42301.895138888904</v>
      </c>
      <c r="T3224" s="9">
        <f t="shared" si="355"/>
        <v>42270.582141203697</v>
      </c>
      <c r="U3224" s="8">
        <f t="shared" si="356"/>
        <v>31.312997685206938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51"/>
        <v>109.51612903225806</v>
      </c>
      <c r="P3225">
        <f t="shared" si="350"/>
        <v>45.878378378378379</v>
      </c>
      <c r="Q3225" t="str">
        <f t="shared" si="352"/>
        <v>theater</v>
      </c>
      <c r="R3225" t="str">
        <f t="shared" si="353"/>
        <v>plays</v>
      </c>
      <c r="S3225" s="9">
        <f t="shared" si="354"/>
        <v>42236.835370370398</v>
      </c>
      <c r="T3225" s="9">
        <f t="shared" si="355"/>
        <v>42206.835370370398</v>
      </c>
      <c r="U3225" s="8">
        <f t="shared" si="356"/>
        <v>30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51"/>
        <v>102.03333333333333</v>
      </c>
      <c r="P3226">
        <f t="shared" si="350"/>
        <v>141.71296296296296</v>
      </c>
      <c r="Q3226" t="str">
        <f t="shared" si="352"/>
        <v>theater</v>
      </c>
      <c r="R3226" t="str">
        <f t="shared" si="353"/>
        <v>plays</v>
      </c>
      <c r="S3226" s="9">
        <f t="shared" si="354"/>
        <v>42745.208333333299</v>
      </c>
      <c r="T3226" s="9">
        <f t="shared" si="355"/>
        <v>42697.8508449074</v>
      </c>
      <c r="U3226" s="8">
        <f t="shared" si="356"/>
        <v>47.357488425899646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51"/>
        <v>102.35000000000001</v>
      </c>
      <c r="P3227">
        <f t="shared" si="350"/>
        <v>52.487179487179489</v>
      </c>
      <c r="Q3227" t="str">
        <f t="shared" si="352"/>
        <v>theater</v>
      </c>
      <c r="R3227" t="str">
        <f t="shared" si="353"/>
        <v>plays</v>
      </c>
      <c r="S3227" s="9">
        <f t="shared" si="354"/>
        <v>42524.875</v>
      </c>
      <c r="T3227" s="9">
        <f t="shared" si="355"/>
        <v>42503.559467592597</v>
      </c>
      <c r="U3227" s="8">
        <f t="shared" si="356"/>
        <v>21.315532407403225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51"/>
        <v>104.16666666666667</v>
      </c>
      <c r="P3228">
        <f t="shared" si="350"/>
        <v>59.523809523809526</v>
      </c>
      <c r="Q3228" t="str">
        <f t="shared" si="352"/>
        <v>theater</v>
      </c>
      <c r="R3228" t="str">
        <f t="shared" si="353"/>
        <v>plays</v>
      </c>
      <c r="S3228" s="9">
        <f t="shared" si="354"/>
        <v>42307.583472222199</v>
      </c>
      <c r="T3228" s="9">
        <f t="shared" si="355"/>
        <v>42277.583472222199</v>
      </c>
      <c r="U3228" s="8">
        <f t="shared" si="356"/>
        <v>30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51"/>
        <v>125</v>
      </c>
      <c r="P3229">
        <f t="shared" si="350"/>
        <v>50</v>
      </c>
      <c r="Q3229" t="str">
        <f t="shared" si="352"/>
        <v>theater</v>
      </c>
      <c r="R3229" t="str">
        <f t="shared" si="353"/>
        <v>plays</v>
      </c>
      <c r="S3229" s="9">
        <f t="shared" si="354"/>
        <v>42752.8823611111</v>
      </c>
      <c r="T3229" s="9">
        <f t="shared" si="355"/>
        <v>42722.8823611111</v>
      </c>
      <c r="U3229" s="8">
        <f t="shared" si="356"/>
        <v>30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51"/>
        <v>102.34285714285714</v>
      </c>
      <c r="P3230">
        <f t="shared" si="350"/>
        <v>193.62162162162161</v>
      </c>
      <c r="Q3230" t="str">
        <f t="shared" si="352"/>
        <v>theater</v>
      </c>
      <c r="R3230" t="str">
        <f t="shared" si="353"/>
        <v>plays</v>
      </c>
      <c r="S3230" s="9">
        <f t="shared" si="354"/>
        <v>42355.207638888904</v>
      </c>
      <c r="T3230" s="9">
        <f t="shared" si="355"/>
        <v>42323.709305555501</v>
      </c>
      <c r="U3230" s="8">
        <f t="shared" si="356"/>
        <v>31.498333333402115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51"/>
        <v>107.86500000000001</v>
      </c>
      <c r="P3231">
        <f t="shared" si="350"/>
        <v>106.79702970297029</v>
      </c>
      <c r="Q3231" t="str">
        <f t="shared" si="352"/>
        <v>theater</v>
      </c>
      <c r="R3231" t="str">
        <f t="shared" si="353"/>
        <v>plays</v>
      </c>
      <c r="S3231" s="9">
        <f t="shared" si="354"/>
        <v>41963.333310185197</v>
      </c>
      <c r="T3231" s="9">
        <f t="shared" si="355"/>
        <v>41933.291643518503</v>
      </c>
      <c r="U3231" s="8">
        <f t="shared" si="356"/>
        <v>30.041666666693345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51"/>
        <v>109.88461538461539</v>
      </c>
      <c r="P3232">
        <f t="shared" si="350"/>
        <v>77.21621621621621</v>
      </c>
      <c r="Q3232" t="str">
        <f t="shared" si="352"/>
        <v>theater</v>
      </c>
      <c r="R3232" t="str">
        <f t="shared" si="353"/>
        <v>plays</v>
      </c>
      <c r="S3232" s="9">
        <f t="shared" si="354"/>
        <v>41913.165972222203</v>
      </c>
      <c r="T3232" s="9">
        <f t="shared" si="355"/>
        <v>41898.168124999997</v>
      </c>
      <c r="U3232" s="8">
        <f t="shared" si="356"/>
        <v>14.997847222206474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51"/>
        <v>161</v>
      </c>
      <c r="P3233">
        <f t="shared" si="350"/>
        <v>57.5</v>
      </c>
      <c r="Q3233" t="str">
        <f t="shared" si="352"/>
        <v>theater</v>
      </c>
      <c r="R3233" t="str">
        <f t="shared" si="353"/>
        <v>plays</v>
      </c>
      <c r="S3233" s="9">
        <f t="shared" si="354"/>
        <v>42476.9438310185</v>
      </c>
      <c r="T3233" s="9">
        <f t="shared" si="355"/>
        <v>42446.9438310185</v>
      </c>
      <c r="U3233" s="8">
        <f t="shared" si="356"/>
        <v>30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51"/>
        <v>131.20000000000002</v>
      </c>
      <c r="P3234">
        <f t="shared" ref="P3234:P3297" si="357">IF(L3234=0, 0,E3234/L3234)</f>
        <v>50.46153846153846</v>
      </c>
      <c r="Q3234" t="str">
        <f t="shared" si="352"/>
        <v>theater</v>
      </c>
      <c r="R3234" t="str">
        <f t="shared" si="353"/>
        <v>plays</v>
      </c>
      <c r="S3234" s="9">
        <f t="shared" si="354"/>
        <v>42494.165972222203</v>
      </c>
      <c r="T3234" s="9">
        <f t="shared" si="355"/>
        <v>42463.813854166699</v>
      </c>
      <c r="U3234" s="8">
        <f t="shared" si="356"/>
        <v>30.352118055503524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51"/>
        <v>118.8</v>
      </c>
      <c r="P3235">
        <f t="shared" si="357"/>
        <v>97.377049180327873</v>
      </c>
      <c r="Q3235" t="str">
        <f t="shared" si="352"/>
        <v>theater</v>
      </c>
      <c r="R3235" t="str">
        <f t="shared" si="353"/>
        <v>plays</v>
      </c>
      <c r="S3235" s="9">
        <f t="shared" si="354"/>
        <v>42796.805034722202</v>
      </c>
      <c r="T3235" s="9">
        <f t="shared" si="355"/>
        <v>42766.805034722202</v>
      </c>
      <c r="U3235" s="8">
        <f t="shared" si="356"/>
        <v>30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51"/>
        <v>100.39275000000001</v>
      </c>
      <c r="P3236">
        <f t="shared" si="357"/>
        <v>34.91921739130435</v>
      </c>
      <c r="Q3236" t="str">
        <f t="shared" si="352"/>
        <v>theater</v>
      </c>
      <c r="R3236" t="str">
        <f t="shared" si="353"/>
        <v>plays</v>
      </c>
      <c r="S3236" s="9">
        <f t="shared" si="354"/>
        <v>42767.979861111096</v>
      </c>
      <c r="T3236" s="9">
        <f t="shared" si="355"/>
        <v>42734.789444444403</v>
      </c>
      <c r="U3236" s="8">
        <f t="shared" si="356"/>
        <v>33.190416666693636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51"/>
        <v>103.20666666666666</v>
      </c>
      <c r="P3237">
        <f t="shared" si="357"/>
        <v>85.530386740331494</v>
      </c>
      <c r="Q3237" t="str">
        <f t="shared" si="352"/>
        <v>theater</v>
      </c>
      <c r="R3237" t="str">
        <f t="shared" si="353"/>
        <v>plays</v>
      </c>
      <c r="S3237" s="9">
        <f t="shared" si="354"/>
        <v>42552.347812499997</v>
      </c>
      <c r="T3237" s="9">
        <f t="shared" si="355"/>
        <v>42522.347812499997</v>
      </c>
      <c r="U3237" s="8">
        <f t="shared" si="356"/>
        <v>30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51"/>
        <v>100.6</v>
      </c>
      <c r="P3238">
        <f t="shared" si="357"/>
        <v>182.90909090909091</v>
      </c>
      <c r="Q3238" t="str">
        <f t="shared" si="352"/>
        <v>theater</v>
      </c>
      <c r="R3238" t="str">
        <f t="shared" si="353"/>
        <v>plays</v>
      </c>
      <c r="S3238" s="9">
        <f t="shared" si="354"/>
        <v>42732.917048611103</v>
      </c>
      <c r="T3238" s="9">
        <f t="shared" si="355"/>
        <v>42702.917048611103</v>
      </c>
      <c r="U3238" s="8">
        <f t="shared" si="356"/>
        <v>30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51"/>
        <v>100.78754285714287</v>
      </c>
      <c r="P3239">
        <f t="shared" si="357"/>
        <v>131.13620817843866</v>
      </c>
      <c r="Q3239" t="str">
        <f t="shared" si="352"/>
        <v>theater</v>
      </c>
      <c r="R3239" t="str">
        <f t="shared" si="353"/>
        <v>plays</v>
      </c>
      <c r="S3239" s="9">
        <f t="shared" si="354"/>
        <v>42276.165972222203</v>
      </c>
      <c r="T3239" s="9">
        <f t="shared" si="355"/>
        <v>42252.474351851903</v>
      </c>
      <c r="U3239" s="8">
        <f t="shared" si="356"/>
        <v>23.69162037030037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51"/>
        <v>112.32142857142857</v>
      </c>
      <c r="P3240">
        <f t="shared" si="357"/>
        <v>39.810126582278478</v>
      </c>
      <c r="Q3240" t="str">
        <f t="shared" si="352"/>
        <v>theater</v>
      </c>
      <c r="R3240" t="str">
        <f t="shared" si="353"/>
        <v>plays</v>
      </c>
      <c r="S3240" s="9">
        <f t="shared" si="354"/>
        <v>42186.510393518503</v>
      </c>
      <c r="T3240" s="9">
        <f t="shared" si="355"/>
        <v>42156.510393518503</v>
      </c>
      <c r="U3240" s="8">
        <f t="shared" si="356"/>
        <v>30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51"/>
        <v>105.91914022517912</v>
      </c>
      <c r="P3241">
        <f t="shared" si="357"/>
        <v>59.701730769230764</v>
      </c>
      <c r="Q3241" t="str">
        <f t="shared" si="352"/>
        <v>theater</v>
      </c>
      <c r="R3241" t="str">
        <f t="shared" si="353"/>
        <v>plays</v>
      </c>
      <c r="S3241" s="9">
        <f t="shared" si="354"/>
        <v>42302.999305555597</v>
      </c>
      <c r="T3241" s="9">
        <f t="shared" si="355"/>
        <v>42278.089039351798</v>
      </c>
      <c r="U3241" s="8">
        <f t="shared" si="356"/>
        <v>24.910266203798528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51"/>
        <v>100.56666666666668</v>
      </c>
      <c r="P3242">
        <f t="shared" si="357"/>
        <v>88.735294117647058</v>
      </c>
      <c r="Q3242" t="str">
        <f t="shared" si="352"/>
        <v>theater</v>
      </c>
      <c r="R3242" t="str">
        <f t="shared" si="353"/>
        <v>plays</v>
      </c>
      <c r="S3242" s="9">
        <f t="shared" si="354"/>
        <v>42782.958333333299</v>
      </c>
      <c r="T3242" s="9">
        <f t="shared" si="355"/>
        <v>42754.693842592598</v>
      </c>
      <c r="U3242" s="8">
        <f t="shared" si="356"/>
        <v>28.264490740701149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51"/>
        <v>115.30588235294117</v>
      </c>
      <c r="P3243">
        <f t="shared" si="357"/>
        <v>58.688622754491021</v>
      </c>
      <c r="Q3243" t="str">
        <f t="shared" si="352"/>
        <v>theater</v>
      </c>
      <c r="R3243" t="str">
        <f t="shared" si="353"/>
        <v>plays</v>
      </c>
      <c r="S3243" s="9">
        <f t="shared" si="354"/>
        <v>41926.290972222203</v>
      </c>
      <c r="T3243" s="9">
        <f t="shared" si="355"/>
        <v>41893.324884259302</v>
      </c>
      <c r="U3243" s="8">
        <f t="shared" si="356"/>
        <v>32.966087962900929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51"/>
        <v>127.30419999999999</v>
      </c>
      <c r="P3244">
        <f t="shared" si="357"/>
        <v>69.56513661202186</v>
      </c>
      <c r="Q3244" t="str">
        <f t="shared" si="352"/>
        <v>theater</v>
      </c>
      <c r="R3244" t="str">
        <f t="shared" si="353"/>
        <v>plays</v>
      </c>
      <c r="S3244" s="9">
        <f t="shared" si="354"/>
        <v>41901.7556944444</v>
      </c>
      <c r="T3244" s="9">
        <f t="shared" si="355"/>
        <v>41871.7556944444</v>
      </c>
      <c r="U3244" s="8">
        <f t="shared" si="356"/>
        <v>30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51"/>
        <v>102.83750000000001</v>
      </c>
      <c r="P3245">
        <f t="shared" si="357"/>
        <v>115.87323943661971</v>
      </c>
      <c r="Q3245" t="str">
        <f t="shared" si="352"/>
        <v>theater</v>
      </c>
      <c r="R3245" t="str">
        <f t="shared" si="353"/>
        <v>plays</v>
      </c>
      <c r="S3245" s="9">
        <f t="shared" si="354"/>
        <v>42286</v>
      </c>
      <c r="T3245" s="9">
        <f t="shared" si="355"/>
        <v>42262.096782407403</v>
      </c>
      <c r="U3245" s="8">
        <f t="shared" si="356"/>
        <v>23.903217592596775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51"/>
        <v>102.9375</v>
      </c>
      <c r="P3246">
        <f t="shared" si="357"/>
        <v>23.869565217391305</v>
      </c>
      <c r="Q3246" t="str">
        <f t="shared" si="352"/>
        <v>theater</v>
      </c>
      <c r="R3246" t="str">
        <f t="shared" si="353"/>
        <v>plays</v>
      </c>
      <c r="S3246" s="9">
        <f t="shared" si="354"/>
        <v>42705.7359027778</v>
      </c>
      <c r="T3246" s="9">
        <f t="shared" si="355"/>
        <v>42675.6942361111</v>
      </c>
      <c r="U3246" s="8">
        <f t="shared" si="356"/>
        <v>30.041666666700621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51"/>
        <v>104.3047619047619</v>
      </c>
      <c r="P3247">
        <f t="shared" si="357"/>
        <v>81.125925925925927</v>
      </c>
      <c r="Q3247" t="str">
        <f t="shared" si="352"/>
        <v>theater</v>
      </c>
      <c r="R3247" t="str">
        <f t="shared" si="353"/>
        <v>plays</v>
      </c>
      <c r="S3247" s="9">
        <f t="shared" si="354"/>
        <v>42167.083333333299</v>
      </c>
      <c r="T3247" s="9">
        <f t="shared" si="355"/>
        <v>42135.600208333301</v>
      </c>
      <c r="U3247" s="8">
        <f t="shared" si="356"/>
        <v>31.483124999998836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51"/>
        <v>111.22000000000001</v>
      </c>
      <c r="P3248">
        <f t="shared" si="357"/>
        <v>57.626943005181346</v>
      </c>
      <c r="Q3248" t="str">
        <f t="shared" si="352"/>
        <v>theater</v>
      </c>
      <c r="R3248" t="str">
        <f t="shared" si="353"/>
        <v>plays</v>
      </c>
      <c r="S3248" s="9">
        <f t="shared" si="354"/>
        <v>42259.165972222203</v>
      </c>
      <c r="T3248" s="9">
        <f t="shared" si="355"/>
        <v>42230.472222222197</v>
      </c>
      <c r="U3248" s="8">
        <f t="shared" si="356"/>
        <v>28.693750000005821</v>
      </c>
    </row>
    <row r="3249" spans="1:21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51"/>
        <v>105.86</v>
      </c>
      <c r="P3249">
        <f t="shared" si="357"/>
        <v>46.429824561403507</v>
      </c>
      <c r="Q3249" t="str">
        <f t="shared" si="352"/>
        <v>theater</v>
      </c>
      <c r="R3249" t="str">
        <f t="shared" si="353"/>
        <v>plays</v>
      </c>
      <c r="S3249" s="9">
        <f t="shared" si="354"/>
        <v>42197.434166666702</v>
      </c>
      <c r="T3249" s="9">
        <f t="shared" si="355"/>
        <v>42167.434166666702</v>
      </c>
      <c r="U3249" s="8">
        <f t="shared" si="356"/>
        <v>30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51"/>
        <v>100.79166666666666</v>
      </c>
      <c r="P3250">
        <f t="shared" si="357"/>
        <v>60.475000000000001</v>
      </c>
      <c r="Q3250" t="str">
        <f t="shared" si="352"/>
        <v>theater</v>
      </c>
      <c r="R3250" t="str">
        <f t="shared" si="353"/>
        <v>plays</v>
      </c>
      <c r="S3250" s="9">
        <f t="shared" si="354"/>
        <v>42098.846724536997</v>
      </c>
      <c r="T3250" s="9">
        <f t="shared" si="355"/>
        <v>42068.888391203698</v>
      </c>
      <c r="U3250" s="8">
        <f t="shared" si="356"/>
        <v>29.958333333299379</v>
      </c>
    </row>
    <row r="3251" spans="1:21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51"/>
        <v>104.92727272727274</v>
      </c>
      <c r="P3251">
        <f t="shared" si="357"/>
        <v>65.579545454545453</v>
      </c>
      <c r="Q3251" t="str">
        <f t="shared" si="352"/>
        <v>theater</v>
      </c>
      <c r="R3251" t="str">
        <f t="shared" si="353"/>
        <v>plays</v>
      </c>
      <c r="S3251" s="9">
        <f t="shared" si="354"/>
        <v>42175.746689814798</v>
      </c>
      <c r="T3251" s="9">
        <f t="shared" si="355"/>
        <v>42145.746689814798</v>
      </c>
      <c r="U3251" s="8">
        <f t="shared" si="356"/>
        <v>30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51"/>
        <v>101.55199999999999</v>
      </c>
      <c r="P3252">
        <f t="shared" si="357"/>
        <v>119.1924882629108</v>
      </c>
      <c r="Q3252" t="str">
        <f t="shared" si="352"/>
        <v>theater</v>
      </c>
      <c r="R3252" t="str">
        <f t="shared" si="353"/>
        <v>plays</v>
      </c>
      <c r="S3252" s="9">
        <f t="shared" si="354"/>
        <v>41948.783842592602</v>
      </c>
      <c r="T3252" s="9">
        <f t="shared" si="355"/>
        <v>41918.742175925901</v>
      </c>
      <c r="U3252" s="8">
        <f t="shared" si="356"/>
        <v>30.041666666700621</v>
      </c>
    </row>
    <row r="3253" spans="1:21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51"/>
        <v>110.73333333333333</v>
      </c>
      <c r="P3253">
        <f t="shared" si="357"/>
        <v>83.05</v>
      </c>
      <c r="Q3253" t="str">
        <f t="shared" si="352"/>
        <v>theater</v>
      </c>
      <c r="R3253" t="str">
        <f t="shared" si="353"/>
        <v>plays</v>
      </c>
      <c r="S3253" s="9">
        <f t="shared" si="354"/>
        <v>42176.731087963002</v>
      </c>
      <c r="T3253" s="9">
        <f t="shared" si="355"/>
        <v>42146.731087963002</v>
      </c>
      <c r="U3253" s="8">
        <f t="shared" si="356"/>
        <v>30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51"/>
        <v>127.82222222222221</v>
      </c>
      <c r="P3254">
        <f t="shared" si="357"/>
        <v>57.52</v>
      </c>
      <c r="Q3254" t="str">
        <f t="shared" si="352"/>
        <v>theater</v>
      </c>
      <c r="R3254" t="str">
        <f t="shared" si="353"/>
        <v>plays</v>
      </c>
      <c r="S3254" s="9">
        <f t="shared" si="354"/>
        <v>42620.472685185203</v>
      </c>
      <c r="T3254" s="9">
        <f t="shared" si="355"/>
        <v>42590.472685185203</v>
      </c>
      <c r="U3254" s="8">
        <f t="shared" si="356"/>
        <v>30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51"/>
        <v>101.82500000000002</v>
      </c>
      <c r="P3255">
        <f t="shared" si="357"/>
        <v>177.08695652173913</v>
      </c>
      <c r="Q3255" t="str">
        <f t="shared" si="352"/>
        <v>theater</v>
      </c>
      <c r="R3255" t="str">
        <f t="shared" si="353"/>
        <v>plays</v>
      </c>
      <c r="S3255" s="9">
        <f t="shared" si="354"/>
        <v>42621.15625</v>
      </c>
      <c r="T3255" s="9">
        <f t="shared" si="355"/>
        <v>42602.576712962997</v>
      </c>
      <c r="U3255" s="8">
        <f t="shared" si="356"/>
        <v>18.57953703700332</v>
      </c>
    </row>
    <row r="3256" spans="1:21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51"/>
        <v>101.25769230769231</v>
      </c>
      <c r="P3256">
        <f t="shared" si="357"/>
        <v>70.771505376344081</v>
      </c>
      <c r="Q3256" t="str">
        <f t="shared" si="352"/>
        <v>theater</v>
      </c>
      <c r="R3256" t="str">
        <f t="shared" si="353"/>
        <v>plays</v>
      </c>
      <c r="S3256" s="9">
        <f t="shared" si="354"/>
        <v>42089.0440856481</v>
      </c>
      <c r="T3256" s="9">
        <f t="shared" si="355"/>
        <v>42059.085752314801</v>
      </c>
      <c r="U3256" s="8">
        <f t="shared" si="356"/>
        <v>29.958333333299379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51"/>
        <v>175</v>
      </c>
      <c r="P3257">
        <f t="shared" si="357"/>
        <v>29.166666666666668</v>
      </c>
      <c r="Q3257" t="str">
        <f t="shared" si="352"/>
        <v>theater</v>
      </c>
      <c r="R3257" t="str">
        <f t="shared" si="353"/>
        <v>plays</v>
      </c>
      <c r="S3257" s="9">
        <f t="shared" si="354"/>
        <v>41919.768229166701</v>
      </c>
      <c r="T3257" s="9">
        <f t="shared" si="355"/>
        <v>41889.768229166701</v>
      </c>
      <c r="U3257" s="8">
        <f t="shared" si="356"/>
        <v>30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51"/>
        <v>128.06</v>
      </c>
      <c r="P3258">
        <f t="shared" si="357"/>
        <v>72.76136363636364</v>
      </c>
      <c r="Q3258" t="str">
        <f t="shared" si="352"/>
        <v>theater</v>
      </c>
      <c r="R3258" t="str">
        <f t="shared" si="353"/>
        <v>plays</v>
      </c>
      <c r="S3258" s="9">
        <f t="shared" si="354"/>
        <v>42166.165972222203</v>
      </c>
      <c r="T3258" s="9">
        <f t="shared" si="355"/>
        <v>42144.573807870402</v>
      </c>
      <c r="U3258" s="8">
        <f t="shared" si="356"/>
        <v>21.59216435180133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51"/>
        <v>106.29949999999999</v>
      </c>
      <c r="P3259">
        <f t="shared" si="357"/>
        <v>51.853414634146333</v>
      </c>
      <c r="Q3259" t="str">
        <f t="shared" si="352"/>
        <v>theater</v>
      </c>
      <c r="R3259" t="str">
        <f t="shared" si="353"/>
        <v>plays</v>
      </c>
      <c r="S3259" s="9">
        <f t="shared" si="354"/>
        <v>42788.559629629599</v>
      </c>
      <c r="T3259" s="9">
        <f t="shared" si="355"/>
        <v>42758.559629629599</v>
      </c>
      <c r="U3259" s="8">
        <f t="shared" si="356"/>
        <v>30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51"/>
        <v>105.21428571428571</v>
      </c>
      <c r="P3260">
        <f t="shared" si="357"/>
        <v>98.2</v>
      </c>
      <c r="Q3260" t="str">
        <f t="shared" si="352"/>
        <v>theater</v>
      </c>
      <c r="R3260" t="str">
        <f t="shared" si="353"/>
        <v>plays</v>
      </c>
      <c r="S3260" s="9">
        <f t="shared" si="354"/>
        <v>42012.887280092596</v>
      </c>
      <c r="T3260" s="9">
        <f t="shared" si="355"/>
        <v>41982.887280092596</v>
      </c>
      <c r="U3260" s="8">
        <f t="shared" si="356"/>
        <v>30</v>
      </c>
    </row>
    <row r="3261" spans="1:21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51"/>
        <v>106.16782608695652</v>
      </c>
      <c r="P3261">
        <f t="shared" si="357"/>
        <v>251.7381443298969</v>
      </c>
      <c r="Q3261" t="str">
        <f t="shared" si="352"/>
        <v>theater</v>
      </c>
      <c r="R3261" t="str">
        <f t="shared" si="353"/>
        <v>plays</v>
      </c>
      <c r="S3261" s="9">
        <f t="shared" si="354"/>
        <v>42644.165972222203</v>
      </c>
      <c r="T3261" s="9">
        <f t="shared" si="355"/>
        <v>42614.760937500003</v>
      </c>
      <c r="U3261" s="8">
        <f t="shared" si="356"/>
        <v>29.405034722200071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51"/>
        <v>109.24000000000001</v>
      </c>
      <c r="P3262">
        <f t="shared" si="357"/>
        <v>74.821917808219183</v>
      </c>
      <c r="Q3262" t="str">
        <f t="shared" si="352"/>
        <v>theater</v>
      </c>
      <c r="R3262" t="str">
        <f t="shared" si="353"/>
        <v>plays</v>
      </c>
      <c r="S3262" s="9">
        <f t="shared" si="354"/>
        <v>42338.714328703703</v>
      </c>
      <c r="T3262" s="9">
        <f t="shared" si="355"/>
        <v>42303.672662037003</v>
      </c>
      <c r="U3262" s="8">
        <f t="shared" si="356"/>
        <v>35.041666666700621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51"/>
        <v>100.45454545454547</v>
      </c>
      <c r="P3263">
        <f t="shared" si="357"/>
        <v>67.65306122448979</v>
      </c>
      <c r="Q3263" t="str">
        <f t="shared" si="352"/>
        <v>theater</v>
      </c>
      <c r="R3263" t="str">
        <f t="shared" si="353"/>
        <v>plays</v>
      </c>
      <c r="S3263" s="9">
        <f t="shared" si="354"/>
        <v>42201.725416666697</v>
      </c>
      <c r="T3263" s="9">
        <f t="shared" si="355"/>
        <v>42171.725416666697</v>
      </c>
      <c r="U3263" s="8">
        <f t="shared" si="356"/>
        <v>30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51"/>
        <v>103.04098360655738</v>
      </c>
      <c r="P3264">
        <f t="shared" si="357"/>
        <v>93.81343283582089</v>
      </c>
      <c r="Q3264" t="str">
        <f t="shared" si="352"/>
        <v>theater</v>
      </c>
      <c r="R3264" t="str">
        <f t="shared" si="353"/>
        <v>plays</v>
      </c>
      <c r="S3264" s="9">
        <f t="shared" si="354"/>
        <v>41995.166666666701</v>
      </c>
      <c r="T3264" s="9">
        <f t="shared" si="355"/>
        <v>41964.315532407403</v>
      </c>
      <c r="U3264" s="8">
        <f t="shared" si="356"/>
        <v>30.851134259297396</v>
      </c>
    </row>
    <row r="3265" spans="1:21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51"/>
        <v>112.1664</v>
      </c>
      <c r="P3265">
        <f t="shared" si="357"/>
        <v>41.237647058823526</v>
      </c>
      <c r="Q3265" t="str">
        <f t="shared" si="352"/>
        <v>theater</v>
      </c>
      <c r="R3265" t="str">
        <f t="shared" si="353"/>
        <v>plays</v>
      </c>
      <c r="S3265" s="9">
        <f t="shared" si="354"/>
        <v>42307.875</v>
      </c>
      <c r="T3265" s="9">
        <f t="shared" si="355"/>
        <v>42284.516064814801</v>
      </c>
      <c r="U3265" s="8">
        <f t="shared" si="356"/>
        <v>23.358935185198789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51"/>
        <v>103</v>
      </c>
      <c r="P3266">
        <f t="shared" si="357"/>
        <v>52.551020408163268</v>
      </c>
      <c r="Q3266" t="str">
        <f t="shared" si="352"/>
        <v>theater</v>
      </c>
      <c r="R3266" t="str">
        <f t="shared" si="353"/>
        <v>plays</v>
      </c>
      <c r="S3266" s="9">
        <f t="shared" si="354"/>
        <v>42032.916666666701</v>
      </c>
      <c r="T3266" s="9">
        <f t="shared" si="355"/>
        <v>42016.800208333298</v>
      </c>
      <c r="U3266" s="8">
        <f t="shared" si="356"/>
        <v>16.116458333402989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58">E3267/D3267*100</f>
        <v>164</v>
      </c>
      <c r="P3267">
        <f t="shared" si="357"/>
        <v>70.285714285714292</v>
      </c>
      <c r="Q3267" t="str">
        <f t="shared" ref="Q3267:Q3330" si="359">LEFT(N3267,_xlfn.NUMBERVALUE(FIND("/",N3267)-1))</f>
        <v>theater</v>
      </c>
      <c r="R3267" t="str">
        <f t="shared" ref="R3267:R3330" si="360">RIGHT(N3267,LEN(N3267)-LEN(Q3267)-1)</f>
        <v>plays</v>
      </c>
      <c r="S3267" s="9">
        <f t="shared" ref="S3267:S3330" si="361">_xlfn.NUMBERVALUE((((I3267/60)/60)/24)+DATE(1970,1,1))</f>
        <v>42341.708333333299</v>
      </c>
      <c r="T3267" s="9">
        <f t="shared" ref="T3267:T3330" si="362">_xlfn.NUMBERVALUE((((J3267/60)/60)/24)+DATE(1970,1,1))</f>
        <v>42311.711979166699</v>
      </c>
      <c r="U3267" s="8">
        <f t="shared" ref="U3267:U3330" si="363">S3267-T3267</f>
        <v>29.996354166600213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58"/>
        <v>131.28333333333333</v>
      </c>
      <c r="P3268">
        <f t="shared" si="357"/>
        <v>48.325153374233132</v>
      </c>
      <c r="Q3268" t="str">
        <f t="shared" si="359"/>
        <v>theater</v>
      </c>
      <c r="R3268" t="str">
        <f t="shared" si="360"/>
        <v>plays</v>
      </c>
      <c r="S3268" s="9">
        <f t="shared" si="361"/>
        <v>42167.875</v>
      </c>
      <c r="T3268" s="9">
        <f t="shared" si="362"/>
        <v>42136.536134259302</v>
      </c>
      <c r="U3268" s="8">
        <f t="shared" si="363"/>
        <v>31.338865740697656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58"/>
        <v>102.1</v>
      </c>
      <c r="P3269">
        <f t="shared" si="357"/>
        <v>53.177083333333336</v>
      </c>
      <c r="Q3269" t="str">
        <f t="shared" si="359"/>
        <v>theater</v>
      </c>
      <c r="R3269" t="str">
        <f t="shared" si="360"/>
        <v>plays</v>
      </c>
      <c r="S3269" s="9">
        <f t="shared" si="361"/>
        <v>42202.757638888899</v>
      </c>
      <c r="T3269" s="9">
        <f t="shared" si="362"/>
        <v>42172.757638888899</v>
      </c>
      <c r="U3269" s="8">
        <f t="shared" si="363"/>
        <v>30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58"/>
        <v>128</v>
      </c>
      <c r="P3270">
        <f t="shared" si="357"/>
        <v>60.952380952380949</v>
      </c>
      <c r="Q3270" t="str">
        <f t="shared" si="359"/>
        <v>theater</v>
      </c>
      <c r="R3270" t="str">
        <f t="shared" si="360"/>
        <v>plays</v>
      </c>
      <c r="S3270" s="9">
        <f t="shared" si="361"/>
        <v>42606.904259259303</v>
      </c>
      <c r="T3270" s="9">
        <f t="shared" si="362"/>
        <v>42590.904259259303</v>
      </c>
      <c r="U3270" s="8">
        <f t="shared" si="363"/>
        <v>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58"/>
        <v>101.49999999999999</v>
      </c>
      <c r="P3271">
        <f t="shared" si="357"/>
        <v>116</v>
      </c>
      <c r="Q3271" t="str">
        <f t="shared" si="359"/>
        <v>theater</v>
      </c>
      <c r="R3271" t="str">
        <f t="shared" si="360"/>
        <v>plays</v>
      </c>
      <c r="S3271" s="9">
        <f t="shared" si="361"/>
        <v>42171.458333333299</v>
      </c>
      <c r="T3271" s="9">
        <f t="shared" si="362"/>
        <v>42137.395798611098</v>
      </c>
      <c r="U3271" s="8">
        <f t="shared" si="363"/>
        <v>34.062534722201235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58"/>
        <v>101.66666666666666</v>
      </c>
      <c r="P3272">
        <f t="shared" si="357"/>
        <v>61</v>
      </c>
      <c r="Q3272" t="str">
        <f t="shared" si="359"/>
        <v>theater</v>
      </c>
      <c r="R3272" t="str">
        <f t="shared" si="360"/>
        <v>plays</v>
      </c>
      <c r="S3272" s="9">
        <f t="shared" si="361"/>
        <v>42197.533159722203</v>
      </c>
      <c r="T3272" s="9">
        <f t="shared" si="362"/>
        <v>42167.533159722203</v>
      </c>
      <c r="U3272" s="8">
        <f t="shared" si="363"/>
        <v>30</v>
      </c>
    </row>
    <row r="3273" spans="1:2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58"/>
        <v>130</v>
      </c>
      <c r="P3273">
        <f t="shared" si="357"/>
        <v>38.235294117647058</v>
      </c>
      <c r="Q3273" t="str">
        <f t="shared" si="359"/>
        <v>theater</v>
      </c>
      <c r="R3273" t="str">
        <f t="shared" si="360"/>
        <v>plays</v>
      </c>
      <c r="S3273" s="9">
        <f t="shared" si="361"/>
        <v>41945.478877314803</v>
      </c>
      <c r="T3273" s="9">
        <f t="shared" si="362"/>
        <v>41915.437210648102</v>
      </c>
      <c r="U3273" s="8">
        <f t="shared" si="363"/>
        <v>30.041666666700621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58"/>
        <v>154.43</v>
      </c>
      <c r="P3274">
        <f t="shared" si="357"/>
        <v>106.50344827586207</v>
      </c>
      <c r="Q3274" t="str">
        <f t="shared" si="359"/>
        <v>theater</v>
      </c>
      <c r="R3274" t="str">
        <f t="shared" si="360"/>
        <v>plays</v>
      </c>
      <c r="S3274" s="9">
        <f t="shared" si="361"/>
        <v>42314.541770833297</v>
      </c>
      <c r="T3274" s="9">
        <f t="shared" si="362"/>
        <v>42284.500104166698</v>
      </c>
      <c r="U3274" s="8">
        <f t="shared" si="363"/>
        <v>30.041666666598758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58"/>
        <v>107.4</v>
      </c>
      <c r="P3275">
        <f t="shared" si="357"/>
        <v>204.57142857142858</v>
      </c>
      <c r="Q3275" t="str">
        <f t="shared" si="359"/>
        <v>theater</v>
      </c>
      <c r="R3275" t="str">
        <f t="shared" si="360"/>
        <v>plays</v>
      </c>
      <c r="S3275" s="9">
        <f t="shared" si="361"/>
        <v>42627.791666666701</v>
      </c>
      <c r="T3275" s="9">
        <f t="shared" si="362"/>
        <v>42611.801412036999</v>
      </c>
      <c r="U3275" s="8">
        <f t="shared" si="363"/>
        <v>15.990254629701667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58"/>
        <v>101.32258064516128</v>
      </c>
      <c r="P3276">
        <f t="shared" si="357"/>
        <v>54.912587412587413</v>
      </c>
      <c r="Q3276" t="str">
        <f t="shared" si="359"/>
        <v>theater</v>
      </c>
      <c r="R3276" t="str">
        <f t="shared" si="360"/>
        <v>plays</v>
      </c>
      <c r="S3276" s="9">
        <f t="shared" si="361"/>
        <v>42444.875</v>
      </c>
      <c r="T3276" s="9">
        <f t="shared" si="362"/>
        <v>42400.704537037003</v>
      </c>
      <c r="U3276" s="8">
        <f t="shared" si="363"/>
        <v>44.17046296299668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58"/>
        <v>100.27777777777777</v>
      </c>
      <c r="P3277">
        <f t="shared" si="357"/>
        <v>150.41666666666666</v>
      </c>
      <c r="Q3277" t="str">
        <f t="shared" si="359"/>
        <v>theater</v>
      </c>
      <c r="R3277" t="str">
        <f t="shared" si="360"/>
        <v>plays</v>
      </c>
      <c r="S3277" s="9">
        <f t="shared" si="361"/>
        <v>42044.1875</v>
      </c>
      <c r="T3277" s="9">
        <f t="shared" si="362"/>
        <v>42017.880451388803</v>
      </c>
      <c r="U3277" s="8">
        <f t="shared" si="363"/>
        <v>26.307048611197388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58"/>
        <v>116.84444444444443</v>
      </c>
      <c r="P3278">
        <f t="shared" si="357"/>
        <v>52.58</v>
      </c>
      <c r="Q3278" t="str">
        <f t="shared" si="359"/>
        <v>theater</v>
      </c>
      <c r="R3278" t="str">
        <f t="shared" si="360"/>
        <v>plays</v>
      </c>
      <c r="S3278" s="9">
        <f t="shared" si="361"/>
        <v>42461.165972222203</v>
      </c>
      <c r="T3278" s="9">
        <f t="shared" si="362"/>
        <v>42426.949988425898</v>
      </c>
      <c r="U3278" s="8">
        <f t="shared" si="363"/>
        <v>34.215983796304499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58"/>
        <v>108.60000000000001</v>
      </c>
      <c r="P3279">
        <f t="shared" si="357"/>
        <v>54.3</v>
      </c>
      <c r="Q3279" t="str">
        <f t="shared" si="359"/>
        <v>theater</v>
      </c>
      <c r="R3279" t="str">
        <f t="shared" si="360"/>
        <v>plays</v>
      </c>
      <c r="S3279" s="9">
        <f t="shared" si="361"/>
        <v>41961.724606481497</v>
      </c>
      <c r="T3279" s="9">
        <f t="shared" si="362"/>
        <v>41931.682939814797</v>
      </c>
      <c r="U3279" s="8">
        <f t="shared" si="363"/>
        <v>30.041666666700621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58"/>
        <v>103.4</v>
      </c>
      <c r="P3280">
        <f t="shared" si="357"/>
        <v>76.029411764705884</v>
      </c>
      <c r="Q3280" t="str">
        <f t="shared" si="359"/>
        <v>theater</v>
      </c>
      <c r="R3280" t="str">
        <f t="shared" si="360"/>
        <v>plays</v>
      </c>
      <c r="S3280" s="9">
        <f t="shared" si="361"/>
        <v>42154.848414351902</v>
      </c>
      <c r="T3280" s="9">
        <f t="shared" si="362"/>
        <v>42124.848414351902</v>
      </c>
      <c r="U3280" s="8">
        <f t="shared" si="363"/>
        <v>30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58"/>
        <v>114.27586206896552</v>
      </c>
      <c r="P3281">
        <f t="shared" si="357"/>
        <v>105.2063492063492</v>
      </c>
      <c r="Q3281" t="str">
        <f t="shared" si="359"/>
        <v>theater</v>
      </c>
      <c r="R3281" t="str">
        <f t="shared" si="360"/>
        <v>plays</v>
      </c>
      <c r="S3281" s="9">
        <f t="shared" si="361"/>
        <v>42461.060868055501</v>
      </c>
      <c r="T3281" s="9">
        <f t="shared" si="362"/>
        <v>42431.102534722202</v>
      </c>
      <c r="U3281" s="8">
        <f t="shared" si="363"/>
        <v>29.958333333299379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58"/>
        <v>103</v>
      </c>
      <c r="P3282">
        <f t="shared" si="357"/>
        <v>68.666666666666671</v>
      </c>
      <c r="Q3282" t="str">
        <f t="shared" si="359"/>
        <v>theater</v>
      </c>
      <c r="R3282" t="str">
        <f t="shared" si="360"/>
        <v>plays</v>
      </c>
      <c r="S3282" s="9">
        <f t="shared" si="361"/>
        <v>42156.208333333299</v>
      </c>
      <c r="T3282" s="9">
        <f t="shared" si="362"/>
        <v>42121.756921296299</v>
      </c>
      <c r="U3282" s="8">
        <f t="shared" si="363"/>
        <v>34.451412037000409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58"/>
        <v>121.6</v>
      </c>
      <c r="P3283">
        <f t="shared" si="357"/>
        <v>129.36170212765958</v>
      </c>
      <c r="Q3283" t="str">
        <f t="shared" si="359"/>
        <v>theater</v>
      </c>
      <c r="R3283" t="str">
        <f t="shared" si="360"/>
        <v>plays</v>
      </c>
      <c r="S3283" s="9">
        <f t="shared" si="361"/>
        <v>42249.019733796304</v>
      </c>
      <c r="T3283" s="9">
        <f t="shared" si="362"/>
        <v>42219.019733796304</v>
      </c>
      <c r="U3283" s="8">
        <f t="shared" si="363"/>
        <v>30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58"/>
        <v>102.6467741935484</v>
      </c>
      <c r="P3284">
        <f t="shared" si="357"/>
        <v>134.26371308016877</v>
      </c>
      <c r="Q3284" t="str">
        <f t="shared" si="359"/>
        <v>theater</v>
      </c>
      <c r="R3284" t="str">
        <f t="shared" si="360"/>
        <v>plays</v>
      </c>
      <c r="S3284" s="9">
        <f t="shared" si="361"/>
        <v>42489.194305555597</v>
      </c>
      <c r="T3284" s="9">
        <f t="shared" si="362"/>
        <v>42445.194305555597</v>
      </c>
      <c r="U3284" s="8">
        <f t="shared" si="363"/>
        <v>44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58"/>
        <v>104.75000000000001</v>
      </c>
      <c r="P3285">
        <f t="shared" si="357"/>
        <v>17.829787234042552</v>
      </c>
      <c r="Q3285" t="str">
        <f t="shared" si="359"/>
        <v>theater</v>
      </c>
      <c r="R3285" t="str">
        <f t="shared" si="360"/>
        <v>plays</v>
      </c>
      <c r="S3285" s="9">
        <f t="shared" si="361"/>
        <v>42410.875</v>
      </c>
      <c r="T3285" s="9">
        <f t="shared" si="362"/>
        <v>42379.744189814803</v>
      </c>
      <c r="U3285" s="8">
        <f t="shared" si="363"/>
        <v>31.130810185197333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58"/>
        <v>101.6</v>
      </c>
      <c r="P3286">
        <f t="shared" si="357"/>
        <v>203.2</v>
      </c>
      <c r="Q3286" t="str">
        <f t="shared" si="359"/>
        <v>theater</v>
      </c>
      <c r="R3286" t="str">
        <f t="shared" si="360"/>
        <v>plays</v>
      </c>
      <c r="S3286" s="9">
        <f t="shared" si="361"/>
        <v>42398.249305555597</v>
      </c>
      <c r="T3286" s="9">
        <f t="shared" si="362"/>
        <v>42380.884872685099</v>
      </c>
      <c r="U3286" s="8">
        <f t="shared" si="363"/>
        <v>17.364432870497694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58"/>
        <v>112.10242048409683</v>
      </c>
      <c r="P3287">
        <f t="shared" si="357"/>
        <v>69.18518518518519</v>
      </c>
      <c r="Q3287" t="str">
        <f t="shared" si="359"/>
        <v>theater</v>
      </c>
      <c r="R3287" t="str">
        <f t="shared" si="360"/>
        <v>plays</v>
      </c>
      <c r="S3287" s="9">
        <f t="shared" si="361"/>
        <v>42794.208333333299</v>
      </c>
      <c r="T3287" s="9">
        <f t="shared" si="362"/>
        <v>42762.942430555602</v>
      </c>
      <c r="U3287" s="8">
        <f t="shared" si="363"/>
        <v>31.265902777697193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58"/>
        <v>101.76666666666667</v>
      </c>
      <c r="P3288">
        <f t="shared" si="357"/>
        <v>125.12295081967213</v>
      </c>
      <c r="Q3288" t="str">
        <f t="shared" si="359"/>
        <v>theater</v>
      </c>
      <c r="R3288" t="str">
        <f t="shared" si="360"/>
        <v>plays</v>
      </c>
      <c r="S3288" s="9">
        <f t="shared" si="361"/>
        <v>42597.840069444399</v>
      </c>
      <c r="T3288" s="9">
        <f t="shared" si="362"/>
        <v>42567.840069444399</v>
      </c>
      <c r="U3288" s="8">
        <f t="shared" si="363"/>
        <v>30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58"/>
        <v>100</v>
      </c>
      <c r="P3289">
        <f t="shared" si="357"/>
        <v>73.529411764705884</v>
      </c>
      <c r="Q3289" t="str">
        <f t="shared" si="359"/>
        <v>theater</v>
      </c>
      <c r="R3289" t="str">
        <f t="shared" si="360"/>
        <v>plays</v>
      </c>
      <c r="S3289" s="9">
        <f t="shared" si="361"/>
        <v>42336.750324074099</v>
      </c>
      <c r="T3289" s="9">
        <f t="shared" si="362"/>
        <v>42311.750324074099</v>
      </c>
      <c r="U3289" s="8">
        <f t="shared" si="363"/>
        <v>25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58"/>
        <v>100.26489999999998</v>
      </c>
      <c r="P3290">
        <f t="shared" si="357"/>
        <v>48.437149758454105</v>
      </c>
      <c r="Q3290" t="str">
        <f t="shared" si="359"/>
        <v>theater</v>
      </c>
      <c r="R3290" t="str">
        <f t="shared" si="360"/>
        <v>plays</v>
      </c>
      <c r="S3290" s="9">
        <f t="shared" si="361"/>
        <v>42541.958333333299</v>
      </c>
      <c r="T3290" s="9">
        <f t="shared" si="362"/>
        <v>42505.774479166699</v>
      </c>
      <c r="U3290" s="8">
        <f t="shared" si="363"/>
        <v>36.183854166600213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58"/>
        <v>133.04200000000003</v>
      </c>
      <c r="P3291">
        <f t="shared" si="357"/>
        <v>26.608400000000003</v>
      </c>
      <c r="Q3291" t="str">
        <f t="shared" si="359"/>
        <v>theater</v>
      </c>
      <c r="R3291" t="str">
        <f t="shared" si="360"/>
        <v>plays</v>
      </c>
      <c r="S3291" s="9">
        <f t="shared" si="361"/>
        <v>42786.368078703701</v>
      </c>
      <c r="T3291" s="9">
        <f t="shared" si="362"/>
        <v>42758.368078703701</v>
      </c>
      <c r="U3291" s="8">
        <f t="shared" si="363"/>
        <v>28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58"/>
        <v>121.2</v>
      </c>
      <c r="P3292">
        <f t="shared" si="357"/>
        <v>33.666666666666664</v>
      </c>
      <c r="Q3292" t="str">
        <f t="shared" si="359"/>
        <v>theater</v>
      </c>
      <c r="R3292" t="str">
        <f t="shared" si="360"/>
        <v>plays</v>
      </c>
      <c r="S3292" s="9">
        <f t="shared" si="361"/>
        <v>42805.514942129601</v>
      </c>
      <c r="T3292" s="9">
        <f t="shared" si="362"/>
        <v>42775.514942129601</v>
      </c>
      <c r="U3292" s="8">
        <f t="shared" si="363"/>
        <v>30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58"/>
        <v>113.99999999999999</v>
      </c>
      <c r="P3293">
        <f t="shared" si="357"/>
        <v>40.714285714285715</v>
      </c>
      <c r="Q3293" t="str">
        <f t="shared" si="359"/>
        <v>theater</v>
      </c>
      <c r="R3293" t="str">
        <f t="shared" si="360"/>
        <v>plays</v>
      </c>
      <c r="S3293" s="9">
        <f t="shared" si="361"/>
        <v>42264.165972222203</v>
      </c>
      <c r="T3293" s="9">
        <f t="shared" si="362"/>
        <v>42232.702546296299</v>
      </c>
      <c r="U3293" s="8">
        <f t="shared" si="363"/>
        <v>31.463425925903721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58"/>
        <v>286.13861386138615</v>
      </c>
      <c r="P3294">
        <f t="shared" si="357"/>
        <v>19.266666666666666</v>
      </c>
      <c r="Q3294" t="str">
        <f t="shared" si="359"/>
        <v>theater</v>
      </c>
      <c r="R3294" t="str">
        <f t="shared" si="360"/>
        <v>plays</v>
      </c>
      <c r="S3294" s="9">
        <f t="shared" si="361"/>
        <v>42342.811898148102</v>
      </c>
      <c r="T3294" s="9">
        <f t="shared" si="362"/>
        <v>42282.770231481503</v>
      </c>
      <c r="U3294" s="8">
        <f t="shared" si="363"/>
        <v>60.041666666598758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58"/>
        <v>170.44444444444446</v>
      </c>
      <c r="P3295">
        <f t="shared" si="357"/>
        <v>84.285714285714292</v>
      </c>
      <c r="Q3295" t="str">
        <f t="shared" si="359"/>
        <v>theater</v>
      </c>
      <c r="R3295" t="str">
        <f t="shared" si="360"/>
        <v>plays</v>
      </c>
      <c r="S3295" s="9">
        <f t="shared" si="361"/>
        <v>42798.425370370402</v>
      </c>
      <c r="T3295" s="9">
        <f t="shared" si="362"/>
        <v>42768.425370370402</v>
      </c>
      <c r="U3295" s="8">
        <f t="shared" si="363"/>
        <v>30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58"/>
        <v>118.33333333333333</v>
      </c>
      <c r="P3296">
        <f t="shared" si="357"/>
        <v>29.583333333333332</v>
      </c>
      <c r="Q3296" t="str">
        <f t="shared" si="359"/>
        <v>theater</v>
      </c>
      <c r="R3296" t="str">
        <f t="shared" si="360"/>
        <v>plays</v>
      </c>
      <c r="S3296" s="9">
        <f t="shared" si="361"/>
        <v>42171.5411342593</v>
      </c>
      <c r="T3296" s="9">
        <f t="shared" si="362"/>
        <v>42141.5411342593</v>
      </c>
      <c r="U3296" s="8">
        <f t="shared" si="363"/>
        <v>30</v>
      </c>
    </row>
    <row r="3297" spans="1:21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58"/>
        <v>102.85857142857142</v>
      </c>
      <c r="P3297">
        <f t="shared" si="357"/>
        <v>26.667037037037037</v>
      </c>
      <c r="Q3297" t="str">
        <f t="shared" si="359"/>
        <v>theater</v>
      </c>
      <c r="R3297" t="str">
        <f t="shared" si="360"/>
        <v>plays</v>
      </c>
      <c r="S3297" s="9">
        <f t="shared" si="361"/>
        <v>42639.442465277803</v>
      </c>
      <c r="T3297" s="9">
        <f t="shared" si="362"/>
        <v>42609.442465277803</v>
      </c>
      <c r="U3297" s="8">
        <f t="shared" si="363"/>
        <v>30</v>
      </c>
    </row>
    <row r="3298" spans="1:21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58"/>
        <v>144.06666666666666</v>
      </c>
      <c r="P3298">
        <f t="shared" ref="P3298:P3361" si="364">IF(L3298=0, 0,E3298/L3298)</f>
        <v>45.978723404255319</v>
      </c>
      <c r="Q3298" t="str">
        <f t="shared" si="359"/>
        <v>theater</v>
      </c>
      <c r="R3298" t="str">
        <f t="shared" si="360"/>
        <v>plays</v>
      </c>
      <c r="S3298" s="9">
        <f t="shared" si="361"/>
        <v>42330.916666666701</v>
      </c>
      <c r="T3298" s="9">
        <f t="shared" si="362"/>
        <v>42309.756620370397</v>
      </c>
      <c r="U3298" s="8">
        <f t="shared" si="363"/>
        <v>21.160046296303335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58"/>
        <v>100.07272727272726</v>
      </c>
      <c r="P3299">
        <f t="shared" si="364"/>
        <v>125.09090909090909</v>
      </c>
      <c r="Q3299" t="str">
        <f t="shared" si="359"/>
        <v>theater</v>
      </c>
      <c r="R3299" t="str">
        <f t="shared" si="360"/>
        <v>plays</v>
      </c>
      <c r="S3299" s="9">
        <f t="shared" si="361"/>
        <v>42212.957638888904</v>
      </c>
      <c r="T3299" s="9">
        <f t="shared" si="362"/>
        <v>42193.771481481497</v>
      </c>
      <c r="U3299" s="8">
        <f t="shared" si="363"/>
        <v>19.186157407406427</v>
      </c>
    </row>
    <row r="3300" spans="1:21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58"/>
        <v>101.73</v>
      </c>
      <c r="P3300">
        <f t="shared" si="364"/>
        <v>141.29166666666666</v>
      </c>
      <c r="Q3300" t="str">
        <f t="shared" si="359"/>
        <v>theater</v>
      </c>
      <c r="R3300" t="str">
        <f t="shared" si="360"/>
        <v>plays</v>
      </c>
      <c r="S3300" s="9">
        <f t="shared" si="361"/>
        <v>42260</v>
      </c>
      <c r="T3300" s="9">
        <f t="shared" si="362"/>
        <v>42239.957962963003</v>
      </c>
      <c r="U3300" s="8">
        <f t="shared" si="363"/>
        <v>20.042037036997499</v>
      </c>
    </row>
    <row r="3301" spans="1:21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58"/>
        <v>116.19999999999999</v>
      </c>
      <c r="P3301">
        <f t="shared" si="364"/>
        <v>55.333333333333336</v>
      </c>
      <c r="Q3301" t="str">
        <f t="shared" si="359"/>
        <v>theater</v>
      </c>
      <c r="R3301" t="str">
        <f t="shared" si="360"/>
        <v>plays</v>
      </c>
      <c r="S3301" s="9">
        <f t="shared" si="361"/>
        <v>42291.917395833298</v>
      </c>
      <c r="T3301" s="9">
        <f t="shared" si="362"/>
        <v>42261.917395833298</v>
      </c>
      <c r="U3301" s="8">
        <f t="shared" si="363"/>
        <v>30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58"/>
        <v>136.16666666666666</v>
      </c>
      <c r="P3302">
        <f t="shared" si="364"/>
        <v>46.420454545454547</v>
      </c>
      <c r="Q3302" t="str">
        <f t="shared" si="359"/>
        <v>theater</v>
      </c>
      <c r="R3302" t="str">
        <f t="shared" si="360"/>
        <v>plays</v>
      </c>
      <c r="S3302" s="9">
        <f t="shared" si="361"/>
        <v>42123.743773148097</v>
      </c>
      <c r="T3302" s="9">
        <f t="shared" si="362"/>
        <v>42102.743773148097</v>
      </c>
      <c r="U3302" s="8">
        <f t="shared" si="363"/>
        <v>21</v>
      </c>
    </row>
    <row r="3303" spans="1:21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58"/>
        <v>133.46666666666667</v>
      </c>
      <c r="P3303">
        <f t="shared" si="364"/>
        <v>57.2</v>
      </c>
      <c r="Q3303" t="str">
        <f t="shared" si="359"/>
        <v>theater</v>
      </c>
      <c r="R3303" t="str">
        <f t="shared" si="360"/>
        <v>plays</v>
      </c>
      <c r="S3303" s="9">
        <f t="shared" si="361"/>
        <v>42583.290972222203</v>
      </c>
      <c r="T3303" s="9">
        <f t="shared" si="362"/>
        <v>42538.735833333303</v>
      </c>
      <c r="U3303" s="8">
        <f t="shared" si="363"/>
        <v>44.555138888899819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58"/>
        <v>103.39285714285715</v>
      </c>
      <c r="P3304">
        <f t="shared" si="364"/>
        <v>173.7</v>
      </c>
      <c r="Q3304" t="str">
        <f t="shared" si="359"/>
        <v>theater</v>
      </c>
      <c r="R3304" t="str">
        <f t="shared" si="360"/>
        <v>plays</v>
      </c>
      <c r="S3304" s="9">
        <f t="shared" si="361"/>
        <v>42711.351574074099</v>
      </c>
      <c r="T3304" s="9">
        <f t="shared" si="362"/>
        <v>42681.351574074099</v>
      </c>
      <c r="U3304" s="8">
        <f t="shared" si="363"/>
        <v>30</v>
      </c>
    </row>
    <row r="3305" spans="1:21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58"/>
        <v>115.88888888888889</v>
      </c>
      <c r="P3305">
        <f t="shared" si="364"/>
        <v>59.6</v>
      </c>
      <c r="Q3305" t="str">
        <f t="shared" si="359"/>
        <v>theater</v>
      </c>
      <c r="R3305" t="str">
        <f t="shared" si="360"/>
        <v>plays</v>
      </c>
      <c r="S3305" s="9">
        <f t="shared" si="361"/>
        <v>42091.609768518501</v>
      </c>
      <c r="T3305" s="9">
        <f t="shared" si="362"/>
        <v>42056.651435185202</v>
      </c>
      <c r="U3305" s="8">
        <f t="shared" si="363"/>
        <v>34.958333333299379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58"/>
        <v>104.51666666666665</v>
      </c>
      <c r="P3306">
        <f t="shared" si="364"/>
        <v>89.585714285714289</v>
      </c>
      <c r="Q3306" t="str">
        <f t="shared" si="359"/>
        <v>theater</v>
      </c>
      <c r="R3306" t="str">
        <f t="shared" si="360"/>
        <v>plays</v>
      </c>
      <c r="S3306" s="9">
        <f t="shared" si="361"/>
        <v>42726.624444444402</v>
      </c>
      <c r="T3306" s="9">
        <f t="shared" si="362"/>
        <v>42696.624444444402</v>
      </c>
      <c r="U3306" s="8">
        <f t="shared" si="363"/>
        <v>30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58"/>
        <v>102.02500000000001</v>
      </c>
      <c r="P3307">
        <f t="shared" si="364"/>
        <v>204.05</v>
      </c>
      <c r="Q3307" t="str">
        <f t="shared" si="359"/>
        <v>theater</v>
      </c>
      <c r="R3307" t="str">
        <f t="shared" si="360"/>
        <v>plays</v>
      </c>
      <c r="S3307" s="9">
        <f t="shared" si="361"/>
        <v>42216.855879629598</v>
      </c>
      <c r="T3307" s="9">
        <f t="shared" si="362"/>
        <v>42186.855879629598</v>
      </c>
      <c r="U3307" s="8">
        <f t="shared" si="363"/>
        <v>30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58"/>
        <v>175.33333333333334</v>
      </c>
      <c r="P3308">
        <f t="shared" si="364"/>
        <v>48.703703703703702</v>
      </c>
      <c r="Q3308" t="str">
        <f t="shared" si="359"/>
        <v>theater</v>
      </c>
      <c r="R3308" t="str">
        <f t="shared" si="360"/>
        <v>plays</v>
      </c>
      <c r="S3308" s="9">
        <f t="shared" si="361"/>
        <v>42531.125</v>
      </c>
      <c r="T3308" s="9">
        <f t="shared" si="362"/>
        <v>42493.219236111101</v>
      </c>
      <c r="U3308" s="8">
        <f t="shared" si="363"/>
        <v>37.905763888898946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58"/>
        <v>106.67999999999999</v>
      </c>
      <c r="P3309">
        <f t="shared" si="364"/>
        <v>53.339999999999996</v>
      </c>
      <c r="Q3309" t="str">
        <f t="shared" si="359"/>
        <v>theater</v>
      </c>
      <c r="R3309" t="str">
        <f t="shared" si="360"/>
        <v>plays</v>
      </c>
      <c r="S3309" s="9">
        <f t="shared" si="361"/>
        <v>42505.057164351798</v>
      </c>
      <c r="T3309" s="9">
        <f t="shared" si="362"/>
        <v>42475.057164351798</v>
      </c>
      <c r="U3309" s="8">
        <f t="shared" si="363"/>
        <v>30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58"/>
        <v>122.28571428571429</v>
      </c>
      <c r="P3310">
        <f t="shared" si="364"/>
        <v>75.087719298245617</v>
      </c>
      <c r="Q3310" t="str">
        <f t="shared" si="359"/>
        <v>theater</v>
      </c>
      <c r="R3310" t="str">
        <f t="shared" si="360"/>
        <v>plays</v>
      </c>
      <c r="S3310" s="9">
        <f t="shared" si="361"/>
        <v>42473.876909722203</v>
      </c>
      <c r="T3310" s="9">
        <f t="shared" si="362"/>
        <v>42452.876909722203</v>
      </c>
      <c r="U3310" s="8">
        <f t="shared" si="363"/>
        <v>21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58"/>
        <v>159.42857142857144</v>
      </c>
      <c r="P3311">
        <f t="shared" si="364"/>
        <v>18</v>
      </c>
      <c r="Q3311" t="str">
        <f t="shared" si="359"/>
        <v>theater</v>
      </c>
      <c r="R3311" t="str">
        <f t="shared" si="360"/>
        <v>plays</v>
      </c>
      <c r="S3311" s="9">
        <f t="shared" si="361"/>
        <v>42659.650208333303</v>
      </c>
      <c r="T3311" s="9">
        <f t="shared" si="362"/>
        <v>42628.650208333303</v>
      </c>
      <c r="U3311" s="8">
        <f t="shared" si="363"/>
        <v>31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58"/>
        <v>100.07692307692308</v>
      </c>
      <c r="P3312">
        <f t="shared" si="364"/>
        <v>209.83870967741936</v>
      </c>
      <c r="Q3312" t="str">
        <f t="shared" si="359"/>
        <v>theater</v>
      </c>
      <c r="R3312" t="str">
        <f t="shared" si="360"/>
        <v>plays</v>
      </c>
      <c r="S3312" s="9">
        <f t="shared" si="361"/>
        <v>42283.928530092599</v>
      </c>
      <c r="T3312" s="9">
        <f t="shared" si="362"/>
        <v>42253.928530092599</v>
      </c>
      <c r="U3312" s="8">
        <f t="shared" si="363"/>
        <v>30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58"/>
        <v>109.84</v>
      </c>
      <c r="P3313">
        <f t="shared" si="364"/>
        <v>61.022222222222226</v>
      </c>
      <c r="Q3313" t="str">
        <f t="shared" si="359"/>
        <v>theater</v>
      </c>
      <c r="R3313" t="str">
        <f t="shared" si="360"/>
        <v>plays</v>
      </c>
      <c r="S3313" s="9">
        <f t="shared" si="361"/>
        <v>42294.291782407403</v>
      </c>
      <c r="T3313" s="9">
        <f t="shared" si="362"/>
        <v>42264.291782407403</v>
      </c>
      <c r="U3313" s="8">
        <f t="shared" si="363"/>
        <v>30</v>
      </c>
    </row>
    <row r="3314" spans="1:21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58"/>
        <v>100.03999999999999</v>
      </c>
      <c r="P3314">
        <f t="shared" si="364"/>
        <v>61</v>
      </c>
      <c r="Q3314" t="str">
        <f t="shared" si="359"/>
        <v>theater</v>
      </c>
      <c r="R3314" t="str">
        <f t="shared" si="360"/>
        <v>plays</v>
      </c>
      <c r="S3314" s="9">
        <f t="shared" si="361"/>
        <v>42685.916666666701</v>
      </c>
      <c r="T3314" s="9">
        <f t="shared" si="362"/>
        <v>42664.809560185196</v>
      </c>
      <c r="U3314" s="8">
        <f t="shared" si="363"/>
        <v>21.107106481504161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58"/>
        <v>116.05000000000001</v>
      </c>
      <c r="P3315">
        <f t="shared" si="364"/>
        <v>80.034482758620683</v>
      </c>
      <c r="Q3315" t="str">
        <f t="shared" si="359"/>
        <v>theater</v>
      </c>
      <c r="R3315" t="str">
        <f t="shared" si="360"/>
        <v>plays</v>
      </c>
      <c r="S3315" s="9">
        <f t="shared" si="361"/>
        <v>42396.041666666701</v>
      </c>
      <c r="T3315" s="9">
        <f t="shared" si="362"/>
        <v>42382.244409722203</v>
      </c>
      <c r="U3315" s="8">
        <f t="shared" si="363"/>
        <v>13.797256944497349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58"/>
        <v>210.75</v>
      </c>
      <c r="P3316">
        <f t="shared" si="364"/>
        <v>29.068965517241381</v>
      </c>
      <c r="Q3316" t="str">
        <f t="shared" si="359"/>
        <v>theater</v>
      </c>
      <c r="R3316" t="str">
        <f t="shared" si="360"/>
        <v>plays</v>
      </c>
      <c r="S3316" s="9">
        <f t="shared" si="361"/>
        <v>42132.836805555598</v>
      </c>
      <c r="T3316" s="9">
        <f t="shared" si="362"/>
        <v>42105.267488425903</v>
      </c>
      <c r="U3316" s="8">
        <f t="shared" si="363"/>
        <v>27.569317129695264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58"/>
        <v>110.00000000000001</v>
      </c>
      <c r="P3317">
        <f t="shared" si="364"/>
        <v>49.438202247191015</v>
      </c>
      <c r="Q3317" t="str">
        <f t="shared" si="359"/>
        <v>theater</v>
      </c>
      <c r="R3317" t="str">
        <f t="shared" si="360"/>
        <v>plays</v>
      </c>
      <c r="S3317" s="9">
        <f t="shared" si="361"/>
        <v>42496.303715277798</v>
      </c>
      <c r="T3317" s="9">
        <f t="shared" si="362"/>
        <v>42466.303715277798</v>
      </c>
      <c r="U3317" s="8">
        <f t="shared" si="363"/>
        <v>30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58"/>
        <v>100.08673425918037</v>
      </c>
      <c r="P3318">
        <f t="shared" si="364"/>
        <v>93.977440000000001</v>
      </c>
      <c r="Q3318" t="str">
        <f t="shared" si="359"/>
        <v>theater</v>
      </c>
      <c r="R3318" t="str">
        <f t="shared" si="360"/>
        <v>plays</v>
      </c>
      <c r="S3318" s="9">
        <f t="shared" si="361"/>
        <v>41859.579166666699</v>
      </c>
      <c r="T3318" s="9">
        <f t="shared" si="362"/>
        <v>41826.871238425898</v>
      </c>
      <c r="U3318" s="8">
        <f t="shared" si="363"/>
        <v>32.707928240801266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58"/>
        <v>106.19047619047619</v>
      </c>
      <c r="P3319">
        <f t="shared" si="364"/>
        <v>61.944444444444443</v>
      </c>
      <c r="Q3319" t="str">
        <f t="shared" si="359"/>
        <v>theater</v>
      </c>
      <c r="R3319" t="str">
        <f t="shared" si="360"/>
        <v>plays</v>
      </c>
      <c r="S3319" s="9">
        <f t="shared" si="361"/>
        <v>42529.039629629602</v>
      </c>
      <c r="T3319" s="9">
        <f t="shared" si="362"/>
        <v>42499.039629629602</v>
      </c>
      <c r="U3319" s="8">
        <f t="shared" si="363"/>
        <v>30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58"/>
        <v>125.6</v>
      </c>
      <c r="P3320">
        <f t="shared" si="364"/>
        <v>78.5</v>
      </c>
      <c r="Q3320" t="str">
        <f t="shared" si="359"/>
        <v>theater</v>
      </c>
      <c r="R3320" t="str">
        <f t="shared" si="360"/>
        <v>plays</v>
      </c>
      <c r="S3320" s="9">
        <f t="shared" si="361"/>
        <v>42471.104166666701</v>
      </c>
      <c r="T3320" s="9">
        <f t="shared" si="362"/>
        <v>42431.302002314798</v>
      </c>
      <c r="U3320" s="8">
        <f t="shared" si="363"/>
        <v>39.80216435190232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58"/>
        <v>108</v>
      </c>
      <c r="P3321">
        <f t="shared" si="364"/>
        <v>33.75</v>
      </c>
      <c r="Q3321" t="str">
        <f t="shared" si="359"/>
        <v>theater</v>
      </c>
      <c r="R3321" t="str">
        <f t="shared" si="360"/>
        <v>plays</v>
      </c>
      <c r="S3321" s="9">
        <f t="shared" si="361"/>
        <v>42035.5854861111</v>
      </c>
      <c r="T3321" s="9">
        <f t="shared" si="362"/>
        <v>41990.5854861111</v>
      </c>
      <c r="U3321" s="8">
        <f t="shared" si="363"/>
        <v>45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58"/>
        <v>101</v>
      </c>
      <c r="P3322">
        <f t="shared" si="364"/>
        <v>66.44736842105263</v>
      </c>
      <c r="Q3322" t="str">
        <f t="shared" si="359"/>
        <v>theater</v>
      </c>
      <c r="R3322" t="str">
        <f t="shared" si="360"/>
        <v>plays</v>
      </c>
      <c r="S3322" s="9">
        <f t="shared" si="361"/>
        <v>42543.0457986111</v>
      </c>
      <c r="T3322" s="9">
        <f t="shared" si="362"/>
        <v>42513.0457986111</v>
      </c>
      <c r="U3322" s="8">
        <f t="shared" si="363"/>
        <v>30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58"/>
        <v>107.4</v>
      </c>
      <c r="P3323">
        <f t="shared" si="364"/>
        <v>35.799999999999997</v>
      </c>
      <c r="Q3323" t="str">
        <f t="shared" si="359"/>
        <v>theater</v>
      </c>
      <c r="R3323" t="str">
        <f t="shared" si="360"/>
        <v>plays</v>
      </c>
      <c r="S3323" s="9">
        <f t="shared" si="361"/>
        <v>41928.165972222203</v>
      </c>
      <c r="T3323" s="9">
        <f t="shared" si="362"/>
        <v>41914.100289351903</v>
      </c>
      <c r="U3323" s="8">
        <f t="shared" si="363"/>
        <v>14.065682870299497</v>
      </c>
    </row>
    <row r="3324" spans="1:21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58"/>
        <v>101.51515151515152</v>
      </c>
      <c r="P3324">
        <f t="shared" si="364"/>
        <v>145.65217391304347</v>
      </c>
      <c r="Q3324" t="str">
        <f t="shared" si="359"/>
        <v>theater</v>
      </c>
      <c r="R3324" t="str">
        <f t="shared" si="360"/>
        <v>plays</v>
      </c>
      <c r="S3324" s="9">
        <f t="shared" si="361"/>
        <v>42543.163194444402</v>
      </c>
      <c r="T3324" s="9">
        <f t="shared" si="362"/>
        <v>42521.010370370401</v>
      </c>
      <c r="U3324" s="8">
        <f t="shared" si="363"/>
        <v>22.152824074000819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58"/>
        <v>125.89999999999999</v>
      </c>
      <c r="P3325">
        <f t="shared" si="364"/>
        <v>25.693877551020407</v>
      </c>
      <c r="Q3325" t="str">
        <f t="shared" si="359"/>
        <v>theater</v>
      </c>
      <c r="R3325" t="str">
        <f t="shared" si="360"/>
        <v>plays</v>
      </c>
      <c r="S3325" s="9">
        <f t="shared" si="361"/>
        <v>42638.365833333301</v>
      </c>
      <c r="T3325" s="9">
        <f t="shared" si="362"/>
        <v>42608.365833333301</v>
      </c>
      <c r="U3325" s="8">
        <f t="shared" si="363"/>
        <v>30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58"/>
        <v>101.66666666666666</v>
      </c>
      <c r="P3326">
        <f t="shared" si="364"/>
        <v>152.5</v>
      </c>
      <c r="Q3326" t="str">
        <f t="shared" si="359"/>
        <v>theater</v>
      </c>
      <c r="R3326" t="str">
        <f t="shared" si="360"/>
        <v>plays</v>
      </c>
      <c r="S3326" s="9">
        <f t="shared" si="361"/>
        <v>42526.583217592597</v>
      </c>
      <c r="T3326" s="9">
        <f t="shared" si="362"/>
        <v>42512.583217592597</v>
      </c>
      <c r="U3326" s="8">
        <f t="shared" si="363"/>
        <v>14</v>
      </c>
    </row>
    <row r="3327" spans="1:21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58"/>
        <v>112.5</v>
      </c>
      <c r="P3327">
        <f t="shared" si="364"/>
        <v>30</v>
      </c>
      <c r="Q3327" t="str">
        <f t="shared" si="359"/>
        <v>theater</v>
      </c>
      <c r="R3327" t="str">
        <f t="shared" si="360"/>
        <v>plays</v>
      </c>
      <c r="S3327" s="9">
        <f t="shared" si="361"/>
        <v>42099.743946759198</v>
      </c>
      <c r="T3327" s="9">
        <f t="shared" si="362"/>
        <v>42064.785613425898</v>
      </c>
      <c r="U3327" s="8">
        <f t="shared" si="363"/>
        <v>34.958333333299379</v>
      </c>
    </row>
    <row r="3328" spans="1:21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58"/>
        <v>101.375</v>
      </c>
      <c r="P3328">
        <f t="shared" si="364"/>
        <v>142.28070175438597</v>
      </c>
      <c r="Q3328" t="str">
        <f t="shared" si="359"/>
        <v>theater</v>
      </c>
      <c r="R3328" t="str">
        <f t="shared" si="360"/>
        <v>plays</v>
      </c>
      <c r="S3328" s="9">
        <f t="shared" si="361"/>
        <v>42071.672511574099</v>
      </c>
      <c r="T3328" s="9">
        <f t="shared" si="362"/>
        <v>42041.714178240698</v>
      </c>
      <c r="U3328" s="8">
        <f t="shared" si="363"/>
        <v>29.958333333401242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58"/>
        <v>101.25</v>
      </c>
      <c r="P3329">
        <f t="shared" si="364"/>
        <v>24.545454545454547</v>
      </c>
      <c r="Q3329" t="str">
        <f t="shared" si="359"/>
        <v>theater</v>
      </c>
      <c r="R3329" t="str">
        <f t="shared" si="360"/>
        <v>plays</v>
      </c>
      <c r="S3329" s="9">
        <f t="shared" si="361"/>
        <v>42498.374606481499</v>
      </c>
      <c r="T3329" s="9">
        <f t="shared" si="362"/>
        <v>42468.374606481499</v>
      </c>
      <c r="U3329" s="8">
        <f t="shared" si="363"/>
        <v>30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58"/>
        <v>146.38888888888889</v>
      </c>
      <c r="P3330">
        <f t="shared" si="364"/>
        <v>292.77777777777777</v>
      </c>
      <c r="Q3330" t="str">
        <f t="shared" si="359"/>
        <v>theater</v>
      </c>
      <c r="R3330" t="str">
        <f t="shared" si="360"/>
        <v>plays</v>
      </c>
      <c r="S3330" s="9">
        <f t="shared" si="361"/>
        <v>41825.041666666701</v>
      </c>
      <c r="T3330" s="9">
        <f t="shared" si="362"/>
        <v>41822.575034722198</v>
      </c>
      <c r="U3330" s="8">
        <f t="shared" si="363"/>
        <v>2.4666319445022964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65">E3331/D3331*100</f>
        <v>116.8</v>
      </c>
      <c r="P3331">
        <f t="shared" si="364"/>
        <v>44.92307692307692</v>
      </c>
      <c r="Q3331" t="str">
        <f t="shared" ref="Q3331:Q3394" si="366">LEFT(N3331,_xlfn.NUMBERVALUE(FIND("/",N3331)-1))</f>
        <v>theater</v>
      </c>
      <c r="R3331" t="str">
        <f t="shared" ref="R3331:R3394" si="367">RIGHT(N3331,LEN(N3331)-LEN(Q3331)-1)</f>
        <v>plays</v>
      </c>
      <c r="S3331" s="9">
        <f t="shared" ref="S3331:S3394" si="368">_xlfn.NUMBERVALUE((((I3331/60)/60)/24)+DATE(1970,1,1))</f>
        <v>41847.958333333299</v>
      </c>
      <c r="T3331" s="9">
        <f t="shared" ref="T3331:T3394" si="369">_xlfn.NUMBERVALUE((((J3331/60)/60)/24)+DATE(1970,1,1))</f>
        <v>41837.3230092593</v>
      </c>
      <c r="U3331" s="8">
        <f t="shared" ref="U3331:U3394" si="370">S3331-T3331</f>
        <v>10.635324073999072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65"/>
        <v>106.26666666666667</v>
      </c>
      <c r="P3332">
        <f t="shared" si="364"/>
        <v>23.10144927536232</v>
      </c>
      <c r="Q3332" t="str">
        <f t="shared" si="366"/>
        <v>theater</v>
      </c>
      <c r="R3332" t="str">
        <f t="shared" si="367"/>
        <v>plays</v>
      </c>
      <c r="S3332" s="9">
        <f t="shared" si="368"/>
        <v>42095.845694444397</v>
      </c>
      <c r="T3332" s="9">
        <f t="shared" si="369"/>
        <v>42065.887361111098</v>
      </c>
      <c r="U3332" s="8">
        <f t="shared" si="370"/>
        <v>29.958333333299379</v>
      </c>
    </row>
    <row r="3333" spans="1:21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65"/>
        <v>104.52</v>
      </c>
      <c r="P3333">
        <f t="shared" si="364"/>
        <v>80.400000000000006</v>
      </c>
      <c r="Q3333" t="str">
        <f t="shared" si="366"/>
        <v>theater</v>
      </c>
      <c r="R3333" t="str">
        <f t="shared" si="367"/>
        <v>plays</v>
      </c>
      <c r="S3333" s="9">
        <f t="shared" si="368"/>
        <v>42283.697754629597</v>
      </c>
      <c r="T3333" s="9">
        <f t="shared" si="369"/>
        <v>42248.697754629597</v>
      </c>
      <c r="U3333" s="8">
        <f t="shared" si="370"/>
        <v>35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65"/>
        <v>100</v>
      </c>
      <c r="P3334">
        <f t="shared" si="364"/>
        <v>72.289156626506028</v>
      </c>
      <c r="Q3334" t="str">
        <f t="shared" si="366"/>
        <v>theater</v>
      </c>
      <c r="R3334" t="str">
        <f t="shared" si="367"/>
        <v>plays</v>
      </c>
      <c r="S3334" s="9">
        <f t="shared" si="368"/>
        <v>41839.860300925902</v>
      </c>
      <c r="T3334" s="9">
        <f t="shared" si="369"/>
        <v>41809.860300925902</v>
      </c>
      <c r="U3334" s="8">
        <f t="shared" si="370"/>
        <v>30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65"/>
        <v>104.57142857142858</v>
      </c>
      <c r="P3335">
        <f t="shared" si="364"/>
        <v>32.972972972972975</v>
      </c>
      <c r="Q3335" t="str">
        <f t="shared" si="366"/>
        <v>theater</v>
      </c>
      <c r="R3335" t="str">
        <f t="shared" si="367"/>
        <v>plays</v>
      </c>
      <c r="S3335" s="9">
        <f t="shared" si="368"/>
        <v>42170.676851851902</v>
      </c>
      <c r="T3335" s="9">
        <f t="shared" si="369"/>
        <v>42148.676851851902</v>
      </c>
      <c r="U3335" s="8">
        <f t="shared" si="370"/>
        <v>22</v>
      </c>
    </row>
    <row r="3336" spans="1:21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65"/>
        <v>138.62051149573753</v>
      </c>
      <c r="P3336">
        <f t="shared" si="364"/>
        <v>116.65217391304348</v>
      </c>
      <c r="Q3336" t="str">
        <f t="shared" si="366"/>
        <v>theater</v>
      </c>
      <c r="R3336" t="str">
        <f t="shared" si="367"/>
        <v>plays</v>
      </c>
      <c r="S3336" s="9">
        <f t="shared" si="368"/>
        <v>42215.521087963003</v>
      </c>
      <c r="T3336" s="9">
        <f t="shared" si="369"/>
        <v>42185.521087963003</v>
      </c>
      <c r="U3336" s="8">
        <f t="shared" si="370"/>
        <v>30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65"/>
        <v>100.32000000000001</v>
      </c>
      <c r="P3337">
        <f t="shared" si="364"/>
        <v>79.61904761904762</v>
      </c>
      <c r="Q3337" t="str">
        <f t="shared" si="366"/>
        <v>theater</v>
      </c>
      <c r="R3337" t="str">
        <f t="shared" si="367"/>
        <v>plays</v>
      </c>
      <c r="S3337" s="9">
        <f t="shared" si="368"/>
        <v>41854.958333333299</v>
      </c>
      <c r="T3337" s="9">
        <f t="shared" si="369"/>
        <v>41827.674143518503</v>
      </c>
      <c r="U3337" s="8">
        <f t="shared" si="370"/>
        <v>27.284189814796264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65"/>
        <v>100</v>
      </c>
      <c r="P3338">
        <f t="shared" si="364"/>
        <v>27.777777777777779</v>
      </c>
      <c r="Q3338" t="str">
        <f t="shared" si="366"/>
        <v>theater</v>
      </c>
      <c r="R3338" t="str">
        <f t="shared" si="367"/>
        <v>plays</v>
      </c>
      <c r="S3338" s="9">
        <f t="shared" si="368"/>
        <v>42465.357013888803</v>
      </c>
      <c r="T3338" s="9">
        <f t="shared" si="369"/>
        <v>42437.398680555598</v>
      </c>
      <c r="U3338" s="8">
        <f t="shared" si="370"/>
        <v>27.958333333204791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65"/>
        <v>110.2</v>
      </c>
      <c r="P3339">
        <f t="shared" si="364"/>
        <v>81.029411764705884</v>
      </c>
      <c r="Q3339" t="str">
        <f t="shared" si="366"/>
        <v>theater</v>
      </c>
      <c r="R3339" t="str">
        <f t="shared" si="367"/>
        <v>plays</v>
      </c>
      <c r="S3339" s="9">
        <f t="shared" si="368"/>
        <v>41922.875</v>
      </c>
      <c r="T3339" s="9">
        <f t="shared" si="369"/>
        <v>41901.282025462999</v>
      </c>
      <c r="U3339" s="8">
        <f t="shared" si="370"/>
        <v>21.592974537001282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65"/>
        <v>102.18</v>
      </c>
      <c r="P3340">
        <f t="shared" si="364"/>
        <v>136.84821428571428</v>
      </c>
      <c r="Q3340" t="str">
        <f t="shared" si="366"/>
        <v>theater</v>
      </c>
      <c r="R3340" t="str">
        <f t="shared" si="367"/>
        <v>plays</v>
      </c>
      <c r="S3340" s="9">
        <f t="shared" si="368"/>
        <v>42790.574999999997</v>
      </c>
      <c r="T3340" s="9">
        <f t="shared" si="369"/>
        <v>42769.574999999997</v>
      </c>
      <c r="U3340" s="8">
        <f t="shared" si="370"/>
        <v>21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65"/>
        <v>104.35000000000001</v>
      </c>
      <c r="P3341">
        <f t="shared" si="364"/>
        <v>177.61702127659575</v>
      </c>
      <c r="Q3341" t="str">
        <f t="shared" si="366"/>
        <v>theater</v>
      </c>
      <c r="R3341" t="str">
        <f t="shared" si="367"/>
        <v>plays</v>
      </c>
      <c r="S3341" s="9">
        <f t="shared" si="368"/>
        <v>42579.665717592601</v>
      </c>
      <c r="T3341" s="9">
        <f t="shared" si="369"/>
        <v>42549.665717592601</v>
      </c>
      <c r="U3341" s="8">
        <f t="shared" si="370"/>
        <v>30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65"/>
        <v>138.16666666666666</v>
      </c>
      <c r="P3342">
        <f t="shared" si="364"/>
        <v>109.07894736842105</v>
      </c>
      <c r="Q3342" t="str">
        <f t="shared" si="366"/>
        <v>theater</v>
      </c>
      <c r="R3342" t="str">
        <f t="shared" si="367"/>
        <v>plays</v>
      </c>
      <c r="S3342" s="9">
        <f t="shared" si="368"/>
        <v>42710.974004629599</v>
      </c>
      <c r="T3342" s="9">
        <f t="shared" si="369"/>
        <v>42685.974004629599</v>
      </c>
      <c r="U3342" s="8">
        <f t="shared" si="370"/>
        <v>25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65"/>
        <v>100</v>
      </c>
      <c r="P3343">
        <f t="shared" si="364"/>
        <v>119.64285714285714</v>
      </c>
      <c r="Q3343" t="str">
        <f t="shared" si="366"/>
        <v>theater</v>
      </c>
      <c r="R3343" t="str">
        <f t="shared" si="367"/>
        <v>plays</v>
      </c>
      <c r="S3343" s="9">
        <f t="shared" si="368"/>
        <v>42533.708333333299</v>
      </c>
      <c r="T3343" s="9">
        <f t="shared" si="369"/>
        <v>42510.7988541667</v>
      </c>
      <c r="U3343" s="8">
        <f t="shared" si="370"/>
        <v>22.90947916659934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65"/>
        <v>101.66666666666666</v>
      </c>
      <c r="P3344">
        <f t="shared" si="364"/>
        <v>78.205128205128204</v>
      </c>
      <c r="Q3344" t="str">
        <f t="shared" si="366"/>
        <v>theater</v>
      </c>
      <c r="R3344" t="str">
        <f t="shared" si="367"/>
        <v>plays</v>
      </c>
      <c r="S3344" s="9">
        <f t="shared" si="368"/>
        <v>42095.207638888904</v>
      </c>
      <c r="T3344" s="9">
        <f t="shared" si="369"/>
        <v>42062.296412037002</v>
      </c>
      <c r="U3344" s="8">
        <f t="shared" si="370"/>
        <v>32.911226851902029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65"/>
        <v>171.42857142857142</v>
      </c>
      <c r="P3345">
        <f t="shared" si="364"/>
        <v>52.173913043478258</v>
      </c>
      <c r="Q3345" t="str">
        <f t="shared" si="366"/>
        <v>theater</v>
      </c>
      <c r="R3345" t="str">
        <f t="shared" si="367"/>
        <v>plays</v>
      </c>
      <c r="S3345" s="9">
        <f t="shared" si="368"/>
        <v>42473.554166666698</v>
      </c>
      <c r="T3345" s="9">
        <f t="shared" si="369"/>
        <v>42452.916481481501</v>
      </c>
      <c r="U3345" s="8">
        <f t="shared" si="370"/>
        <v>20.63768518519646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65"/>
        <v>101.44444444444444</v>
      </c>
      <c r="P3346">
        <f t="shared" si="364"/>
        <v>114.125</v>
      </c>
      <c r="Q3346" t="str">
        <f t="shared" si="366"/>
        <v>theater</v>
      </c>
      <c r="R3346" t="str">
        <f t="shared" si="367"/>
        <v>plays</v>
      </c>
      <c r="S3346" s="9">
        <f t="shared" si="368"/>
        <v>41881.200150463003</v>
      </c>
      <c r="T3346" s="9">
        <f t="shared" si="369"/>
        <v>41851.200150463003</v>
      </c>
      <c r="U3346" s="8">
        <f t="shared" si="370"/>
        <v>30</v>
      </c>
    </row>
    <row r="3347" spans="1:21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65"/>
        <v>130</v>
      </c>
      <c r="P3347">
        <f t="shared" si="364"/>
        <v>50</v>
      </c>
      <c r="Q3347" t="str">
        <f t="shared" si="366"/>
        <v>theater</v>
      </c>
      <c r="R3347" t="str">
        <f t="shared" si="367"/>
        <v>plays</v>
      </c>
      <c r="S3347" s="9">
        <f t="shared" si="368"/>
        <v>42112.025694444397</v>
      </c>
      <c r="T3347" s="9">
        <f t="shared" si="369"/>
        <v>42053.106111111098</v>
      </c>
      <c r="U3347" s="8">
        <f t="shared" si="370"/>
        <v>58.91958333329967</v>
      </c>
    </row>
    <row r="3348" spans="1:21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65"/>
        <v>110.00000000000001</v>
      </c>
      <c r="P3348">
        <f t="shared" si="364"/>
        <v>91.666666666666671</v>
      </c>
      <c r="Q3348" t="str">
        <f t="shared" si="366"/>
        <v>theater</v>
      </c>
      <c r="R3348" t="str">
        <f t="shared" si="367"/>
        <v>plays</v>
      </c>
      <c r="S3348" s="9">
        <f t="shared" si="368"/>
        <v>42061.024421296301</v>
      </c>
      <c r="T3348" s="9">
        <f t="shared" si="369"/>
        <v>42054.024421296301</v>
      </c>
      <c r="U3348" s="8">
        <f t="shared" si="370"/>
        <v>7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65"/>
        <v>119.44999999999999</v>
      </c>
      <c r="P3349">
        <f t="shared" si="364"/>
        <v>108.59090909090909</v>
      </c>
      <c r="Q3349" t="str">
        <f t="shared" si="366"/>
        <v>theater</v>
      </c>
      <c r="R3349" t="str">
        <f t="shared" si="367"/>
        <v>plays</v>
      </c>
      <c r="S3349" s="9">
        <f t="shared" si="368"/>
        <v>42498.875</v>
      </c>
      <c r="T3349" s="9">
        <f t="shared" si="369"/>
        <v>42484.551550925898</v>
      </c>
      <c r="U3349" s="8">
        <f t="shared" si="370"/>
        <v>14.323449074101518</v>
      </c>
    </row>
    <row r="3350" spans="1:21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65"/>
        <v>100.2909090909091</v>
      </c>
      <c r="P3350">
        <f t="shared" si="364"/>
        <v>69.822784810126578</v>
      </c>
      <c r="Q3350" t="str">
        <f t="shared" si="366"/>
        <v>theater</v>
      </c>
      <c r="R3350" t="str">
        <f t="shared" si="367"/>
        <v>plays</v>
      </c>
      <c r="S3350" s="9">
        <f t="shared" si="368"/>
        <v>42490.165972222203</v>
      </c>
      <c r="T3350" s="9">
        <f t="shared" si="369"/>
        <v>42466.558796296304</v>
      </c>
      <c r="U3350" s="8">
        <f t="shared" si="370"/>
        <v>23.607175925899355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65"/>
        <v>153.4</v>
      </c>
      <c r="P3351">
        <f t="shared" si="364"/>
        <v>109.57142857142857</v>
      </c>
      <c r="Q3351" t="str">
        <f t="shared" si="366"/>
        <v>theater</v>
      </c>
      <c r="R3351" t="str">
        <f t="shared" si="367"/>
        <v>plays</v>
      </c>
      <c r="S3351" s="9">
        <f t="shared" si="368"/>
        <v>42534.708333333299</v>
      </c>
      <c r="T3351" s="9">
        <f t="shared" si="369"/>
        <v>42513.110787037003</v>
      </c>
      <c r="U3351" s="8">
        <f t="shared" si="370"/>
        <v>21.597546296296059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65"/>
        <v>104.42857142857143</v>
      </c>
      <c r="P3352">
        <f t="shared" si="364"/>
        <v>71.666666666666671</v>
      </c>
      <c r="Q3352" t="str">
        <f t="shared" si="366"/>
        <v>theater</v>
      </c>
      <c r="R3352" t="str">
        <f t="shared" si="367"/>
        <v>plays</v>
      </c>
      <c r="S3352" s="9">
        <f t="shared" si="368"/>
        <v>42337.958333333299</v>
      </c>
      <c r="T3352" s="9">
        <f t="shared" si="369"/>
        <v>42302.701516203699</v>
      </c>
      <c r="U3352" s="8">
        <f t="shared" si="370"/>
        <v>35.256817129600677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65"/>
        <v>101.1</v>
      </c>
      <c r="P3353">
        <f t="shared" si="364"/>
        <v>93.611111111111114</v>
      </c>
      <c r="Q3353" t="str">
        <f t="shared" si="366"/>
        <v>theater</v>
      </c>
      <c r="R3353" t="str">
        <f t="shared" si="367"/>
        <v>plays</v>
      </c>
      <c r="S3353" s="9">
        <f t="shared" si="368"/>
        <v>41843.458333333299</v>
      </c>
      <c r="T3353" s="9">
        <f t="shared" si="369"/>
        <v>41806.395428240699</v>
      </c>
      <c r="U3353" s="8">
        <f t="shared" si="370"/>
        <v>37.062905092599976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65"/>
        <v>107.52</v>
      </c>
      <c r="P3354">
        <f t="shared" si="364"/>
        <v>76.8</v>
      </c>
      <c r="Q3354" t="str">
        <f t="shared" si="366"/>
        <v>theater</v>
      </c>
      <c r="R3354" t="str">
        <f t="shared" si="367"/>
        <v>plays</v>
      </c>
      <c r="S3354" s="9">
        <f t="shared" si="368"/>
        <v>42552.958333333299</v>
      </c>
      <c r="T3354" s="9">
        <f t="shared" si="369"/>
        <v>42495.992800925902</v>
      </c>
      <c r="U3354" s="8">
        <f t="shared" si="370"/>
        <v>56.965532407397404</v>
      </c>
    </row>
    <row r="3355" spans="1:21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65"/>
        <v>315</v>
      </c>
      <c r="P3355">
        <f t="shared" si="364"/>
        <v>35.795454545454547</v>
      </c>
      <c r="Q3355" t="str">
        <f t="shared" si="366"/>
        <v>theater</v>
      </c>
      <c r="R3355" t="str">
        <f t="shared" si="367"/>
        <v>plays</v>
      </c>
      <c r="S3355" s="9">
        <f t="shared" si="368"/>
        <v>42492.958333333299</v>
      </c>
      <c r="T3355" s="9">
        <f t="shared" si="369"/>
        <v>42479.432291666701</v>
      </c>
      <c r="U3355" s="8">
        <f t="shared" si="370"/>
        <v>13.526041666598758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65"/>
        <v>101.93333333333334</v>
      </c>
      <c r="P3356">
        <f t="shared" si="364"/>
        <v>55.6</v>
      </c>
      <c r="Q3356" t="str">
        <f t="shared" si="366"/>
        <v>theater</v>
      </c>
      <c r="R3356" t="str">
        <f t="shared" si="367"/>
        <v>plays</v>
      </c>
      <c r="S3356" s="9">
        <f t="shared" si="368"/>
        <v>42306.167361111096</v>
      </c>
      <c r="T3356" s="9">
        <f t="shared" si="369"/>
        <v>42270.7269212963</v>
      </c>
      <c r="U3356" s="8">
        <f t="shared" si="370"/>
        <v>35.440439814796264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65"/>
        <v>126.28571428571429</v>
      </c>
      <c r="P3357">
        <f t="shared" si="364"/>
        <v>147.33333333333334</v>
      </c>
      <c r="Q3357" t="str">
        <f t="shared" si="366"/>
        <v>theater</v>
      </c>
      <c r="R3357" t="str">
        <f t="shared" si="367"/>
        <v>plays</v>
      </c>
      <c r="S3357" s="9">
        <f t="shared" si="368"/>
        <v>42500.470138888901</v>
      </c>
      <c r="T3357" s="9">
        <f t="shared" si="369"/>
        <v>42489.619525463</v>
      </c>
      <c r="U3357" s="8">
        <f t="shared" si="370"/>
        <v>10.850613425900519</v>
      </c>
    </row>
    <row r="3358" spans="1:21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65"/>
        <v>101.4</v>
      </c>
      <c r="P3358">
        <f t="shared" si="364"/>
        <v>56.333333333333336</v>
      </c>
      <c r="Q3358" t="str">
        <f t="shared" si="366"/>
        <v>theater</v>
      </c>
      <c r="R3358" t="str">
        <f t="shared" si="367"/>
        <v>plays</v>
      </c>
      <c r="S3358" s="9">
        <f t="shared" si="368"/>
        <v>42566.815648148098</v>
      </c>
      <c r="T3358" s="9">
        <f t="shared" si="369"/>
        <v>42536.815648148098</v>
      </c>
      <c r="U3358" s="8">
        <f t="shared" si="370"/>
        <v>30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65"/>
        <v>101</v>
      </c>
      <c r="P3359">
        <f t="shared" si="364"/>
        <v>96.19047619047619</v>
      </c>
      <c r="Q3359" t="str">
        <f t="shared" si="366"/>
        <v>theater</v>
      </c>
      <c r="R3359" t="str">
        <f t="shared" si="367"/>
        <v>plays</v>
      </c>
      <c r="S3359" s="9">
        <f t="shared" si="368"/>
        <v>41852.417939814797</v>
      </c>
      <c r="T3359" s="9">
        <f t="shared" si="369"/>
        <v>41822.417939814797</v>
      </c>
      <c r="U3359" s="8">
        <f t="shared" si="370"/>
        <v>30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65"/>
        <v>102.99000000000001</v>
      </c>
      <c r="P3360">
        <f t="shared" si="364"/>
        <v>63.574074074074076</v>
      </c>
      <c r="Q3360" t="str">
        <f t="shared" si="366"/>
        <v>theater</v>
      </c>
      <c r="R3360" t="str">
        <f t="shared" si="367"/>
        <v>plays</v>
      </c>
      <c r="S3360" s="9">
        <f t="shared" si="368"/>
        <v>41962.352766203701</v>
      </c>
      <c r="T3360" s="9">
        <f t="shared" si="369"/>
        <v>41932.311099537001</v>
      </c>
      <c r="U3360" s="8">
        <f t="shared" si="370"/>
        <v>30.041666666700621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65"/>
        <v>106.25</v>
      </c>
      <c r="P3361">
        <f t="shared" si="364"/>
        <v>184.78260869565219</v>
      </c>
      <c r="Q3361" t="str">
        <f t="shared" si="366"/>
        <v>theater</v>
      </c>
      <c r="R3361" t="str">
        <f t="shared" si="367"/>
        <v>plays</v>
      </c>
      <c r="S3361" s="9">
        <f t="shared" si="368"/>
        <v>42791.057106481501</v>
      </c>
      <c r="T3361" s="9">
        <f t="shared" si="369"/>
        <v>42746.057106481501</v>
      </c>
      <c r="U3361" s="8">
        <f t="shared" si="370"/>
        <v>45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65"/>
        <v>101.37777777777779</v>
      </c>
      <c r="P3362">
        <f t="shared" ref="P3362:P3425" si="371">IF(L3362=0, 0,E3362/L3362)</f>
        <v>126.72222222222223</v>
      </c>
      <c r="Q3362" t="str">
        <f t="shared" si="366"/>
        <v>theater</v>
      </c>
      <c r="R3362" t="str">
        <f t="shared" si="367"/>
        <v>plays</v>
      </c>
      <c r="S3362" s="9">
        <f t="shared" si="368"/>
        <v>42718.665972222203</v>
      </c>
      <c r="T3362" s="9">
        <f t="shared" si="369"/>
        <v>42697.082673611098</v>
      </c>
      <c r="U3362" s="8">
        <f t="shared" si="370"/>
        <v>21.58329861110542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65"/>
        <v>113.46000000000001</v>
      </c>
      <c r="P3363">
        <f t="shared" si="371"/>
        <v>83.42647058823529</v>
      </c>
      <c r="Q3363" t="str">
        <f t="shared" si="366"/>
        <v>theater</v>
      </c>
      <c r="R3363" t="str">
        <f t="shared" si="367"/>
        <v>plays</v>
      </c>
      <c r="S3363" s="9">
        <f t="shared" si="368"/>
        <v>41883.665972222203</v>
      </c>
      <c r="T3363" s="9">
        <f t="shared" si="369"/>
        <v>41866.025347222203</v>
      </c>
      <c r="U3363" s="8">
        <f t="shared" si="370"/>
        <v>17.640625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65"/>
        <v>218.00000000000003</v>
      </c>
      <c r="P3364">
        <f t="shared" si="371"/>
        <v>54.5</v>
      </c>
      <c r="Q3364" t="str">
        <f t="shared" si="366"/>
        <v>theater</v>
      </c>
      <c r="R3364" t="str">
        <f t="shared" si="367"/>
        <v>plays</v>
      </c>
      <c r="S3364" s="9">
        <f t="shared" si="368"/>
        <v>42070.204861111102</v>
      </c>
      <c r="T3364" s="9">
        <f t="shared" si="369"/>
        <v>42056.0916319444</v>
      </c>
      <c r="U3364" s="8">
        <f t="shared" si="370"/>
        <v>14.113229166701785</v>
      </c>
    </row>
    <row r="3365" spans="1:21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65"/>
        <v>101.41935483870968</v>
      </c>
      <c r="P3365">
        <f t="shared" si="371"/>
        <v>302.30769230769232</v>
      </c>
      <c r="Q3365" t="str">
        <f t="shared" si="366"/>
        <v>theater</v>
      </c>
      <c r="R3365" t="str">
        <f t="shared" si="367"/>
        <v>plays</v>
      </c>
      <c r="S3365" s="9">
        <f t="shared" si="368"/>
        <v>41870.666666666701</v>
      </c>
      <c r="T3365" s="9">
        <f t="shared" si="369"/>
        <v>41851.771354166704</v>
      </c>
      <c r="U3365" s="8">
        <f t="shared" si="370"/>
        <v>18.89531249999709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65"/>
        <v>105.93333333333332</v>
      </c>
      <c r="P3366">
        <f t="shared" si="371"/>
        <v>44.138888888888886</v>
      </c>
      <c r="Q3366" t="str">
        <f t="shared" si="366"/>
        <v>theater</v>
      </c>
      <c r="R3366" t="str">
        <f t="shared" si="367"/>
        <v>plays</v>
      </c>
      <c r="S3366" s="9">
        <f t="shared" si="368"/>
        <v>42444.875</v>
      </c>
      <c r="T3366" s="9">
        <f t="shared" si="369"/>
        <v>42422.9774189815</v>
      </c>
      <c r="U3366" s="8">
        <f t="shared" si="370"/>
        <v>21.897581018500205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65"/>
        <v>104</v>
      </c>
      <c r="P3367">
        <f t="shared" si="371"/>
        <v>866.66666666666663</v>
      </c>
      <c r="Q3367" t="str">
        <f t="shared" si="366"/>
        <v>theater</v>
      </c>
      <c r="R3367" t="str">
        <f t="shared" si="367"/>
        <v>plays</v>
      </c>
      <c r="S3367" s="9">
        <f t="shared" si="368"/>
        <v>42351.101759259298</v>
      </c>
      <c r="T3367" s="9">
        <f t="shared" si="369"/>
        <v>42321.101759259298</v>
      </c>
      <c r="U3367" s="8">
        <f t="shared" si="370"/>
        <v>30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65"/>
        <v>221</v>
      </c>
      <c r="P3368">
        <f t="shared" si="371"/>
        <v>61.388888888888886</v>
      </c>
      <c r="Q3368" t="str">
        <f t="shared" si="366"/>
        <v>theater</v>
      </c>
      <c r="R3368" t="str">
        <f t="shared" si="367"/>
        <v>plays</v>
      </c>
      <c r="S3368" s="9">
        <f t="shared" si="368"/>
        <v>42137.067557870403</v>
      </c>
      <c r="T3368" s="9">
        <f t="shared" si="369"/>
        <v>42107.067557870403</v>
      </c>
      <c r="U3368" s="8">
        <f t="shared" si="370"/>
        <v>30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65"/>
        <v>118.66666666666667</v>
      </c>
      <c r="P3369">
        <f t="shared" si="371"/>
        <v>29.666666666666668</v>
      </c>
      <c r="Q3369" t="str">
        <f t="shared" si="366"/>
        <v>theater</v>
      </c>
      <c r="R3369" t="str">
        <f t="shared" si="367"/>
        <v>plays</v>
      </c>
      <c r="S3369" s="9">
        <f t="shared" si="368"/>
        <v>42217.933958333299</v>
      </c>
      <c r="T3369" s="9">
        <f t="shared" si="369"/>
        <v>42192.933958333299</v>
      </c>
      <c r="U3369" s="8">
        <f t="shared" si="370"/>
        <v>25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65"/>
        <v>104.60000000000001</v>
      </c>
      <c r="P3370">
        <f t="shared" si="371"/>
        <v>45.478260869565219</v>
      </c>
      <c r="Q3370" t="str">
        <f t="shared" si="366"/>
        <v>theater</v>
      </c>
      <c r="R3370" t="str">
        <f t="shared" si="367"/>
        <v>plays</v>
      </c>
      <c r="S3370" s="9">
        <f t="shared" si="368"/>
        <v>42005.208333333299</v>
      </c>
      <c r="T3370" s="9">
        <f t="shared" si="369"/>
        <v>41969.199756944399</v>
      </c>
      <c r="U3370" s="8">
        <f t="shared" si="370"/>
        <v>36.00857638890011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65"/>
        <v>103.89999999999999</v>
      </c>
      <c r="P3371">
        <f t="shared" si="371"/>
        <v>96.203703703703709</v>
      </c>
      <c r="Q3371" t="str">
        <f t="shared" si="366"/>
        <v>theater</v>
      </c>
      <c r="R3371" t="str">
        <f t="shared" si="367"/>
        <v>plays</v>
      </c>
      <c r="S3371" s="9">
        <f t="shared" si="368"/>
        <v>42750.041435185201</v>
      </c>
      <c r="T3371" s="9">
        <f t="shared" si="369"/>
        <v>42690.041435185201</v>
      </c>
      <c r="U3371" s="8">
        <f t="shared" si="370"/>
        <v>60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65"/>
        <v>117.73333333333333</v>
      </c>
      <c r="P3372">
        <f t="shared" si="371"/>
        <v>67.92307692307692</v>
      </c>
      <c r="Q3372" t="str">
        <f t="shared" si="366"/>
        <v>theater</v>
      </c>
      <c r="R3372" t="str">
        <f t="shared" si="367"/>
        <v>plays</v>
      </c>
      <c r="S3372" s="9">
        <f t="shared" si="368"/>
        <v>42721.333333333299</v>
      </c>
      <c r="T3372" s="9">
        <f t="shared" si="369"/>
        <v>42690.3343171296</v>
      </c>
      <c r="U3372" s="8">
        <f t="shared" si="370"/>
        <v>30.999016203699284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65"/>
        <v>138.5</v>
      </c>
      <c r="P3373">
        <f t="shared" si="371"/>
        <v>30.777777777777779</v>
      </c>
      <c r="Q3373" t="str">
        <f t="shared" si="366"/>
        <v>theater</v>
      </c>
      <c r="R3373" t="str">
        <f t="shared" si="367"/>
        <v>plays</v>
      </c>
      <c r="S3373" s="9">
        <f t="shared" si="368"/>
        <v>42340.8745949074</v>
      </c>
      <c r="T3373" s="9">
        <f t="shared" si="369"/>
        <v>42312.8745949074</v>
      </c>
      <c r="U3373" s="8">
        <f t="shared" si="370"/>
        <v>28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65"/>
        <v>103.49999999999999</v>
      </c>
      <c r="P3374">
        <f t="shared" si="371"/>
        <v>38.333333333333336</v>
      </c>
      <c r="Q3374" t="str">
        <f t="shared" si="366"/>
        <v>theater</v>
      </c>
      <c r="R3374" t="str">
        <f t="shared" si="367"/>
        <v>plays</v>
      </c>
      <c r="S3374" s="9">
        <f t="shared" si="368"/>
        <v>41876.207638888904</v>
      </c>
      <c r="T3374" s="9">
        <f t="shared" si="369"/>
        <v>41855.548101851797</v>
      </c>
      <c r="U3374" s="8">
        <f t="shared" si="370"/>
        <v>20.659537037106929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65"/>
        <v>100.25</v>
      </c>
      <c r="P3375">
        <f t="shared" si="371"/>
        <v>66.833333333333329</v>
      </c>
      <c r="Q3375" t="str">
        <f t="shared" si="366"/>
        <v>theater</v>
      </c>
      <c r="R3375" t="str">
        <f t="shared" si="367"/>
        <v>plays</v>
      </c>
      <c r="S3375" s="9">
        <f t="shared" si="368"/>
        <v>42203.666666666701</v>
      </c>
      <c r="T3375" s="9">
        <f t="shared" si="369"/>
        <v>42179.854629629597</v>
      </c>
      <c r="U3375" s="8">
        <f t="shared" si="370"/>
        <v>23.812037037103437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65"/>
        <v>106.57142857142856</v>
      </c>
      <c r="P3376">
        <f t="shared" si="371"/>
        <v>71.730769230769226</v>
      </c>
      <c r="Q3376" t="str">
        <f t="shared" si="366"/>
        <v>theater</v>
      </c>
      <c r="R3376" t="str">
        <f t="shared" si="367"/>
        <v>plays</v>
      </c>
      <c r="S3376" s="9">
        <f t="shared" si="368"/>
        <v>42305.731666666703</v>
      </c>
      <c r="T3376" s="9">
        <f t="shared" si="369"/>
        <v>42275.731666666703</v>
      </c>
      <c r="U3376" s="8">
        <f t="shared" si="370"/>
        <v>30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65"/>
        <v>100</v>
      </c>
      <c r="P3377">
        <f t="shared" si="371"/>
        <v>176.47058823529412</v>
      </c>
      <c r="Q3377" t="str">
        <f t="shared" si="366"/>
        <v>theater</v>
      </c>
      <c r="R3377" t="str">
        <f t="shared" si="367"/>
        <v>plays</v>
      </c>
      <c r="S3377" s="9">
        <f t="shared" si="368"/>
        <v>41777.610798611102</v>
      </c>
      <c r="T3377" s="9">
        <f t="shared" si="369"/>
        <v>41765.610798611102</v>
      </c>
      <c r="U3377" s="8">
        <f t="shared" si="370"/>
        <v>12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65"/>
        <v>100.01249999999999</v>
      </c>
      <c r="P3378">
        <f t="shared" si="371"/>
        <v>421.10526315789474</v>
      </c>
      <c r="Q3378" t="str">
        <f t="shared" si="366"/>
        <v>theater</v>
      </c>
      <c r="R3378" t="str">
        <f t="shared" si="367"/>
        <v>plays</v>
      </c>
      <c r="S3378" s="9">
        <f t="shared" si="368"/>
        <v>42119.659652777802</v>
      </c>
      <c r="T3378" s="9">
        <f t="shared" si="369"/>
        <v>42059.701319444401</v>
      </c>
      <c r="U3378" s="8">
        <f t="shared" si="370"/>
        <v>59.958333333401242</v>
      </c>
    </row>
    <row r="3379" spans="1:21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65"/>
        <v>101.05</v>
      </c>
      <c r="P3379">
        <f t="shared" si="371"/>
        <v>104.98701298701299</v>
      </c>
      <c r="Q3379" t="str">
        <f t="shared" si="366"/>
        <v>theater</v>
      </c>
      <c r="R3379" t="str">
        <f t="shared" si="367"/>
        <v>plays</v>
      </c>
      <c r="S3379" s="9">
        <f t="shared" si="368"/>
        <v>42083.7055555556</v>
      </c>
      <c r="T3379" s="9">
        <f t="shared" si="369"/>
        <v>42053.732627314799</v>
      </c>
      <c r="U3379" s="8">
        <f t="shared" si="370"/>
        <v>29.972928240800684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65"/>
        <v>107.63636363636364</v>
      </c>
      <c r="P3380">
        <f t="shared" si="371"/>
        <v>28.19047619047619</v>
      </c>
      <c r="Q3380" t="str">
        <f t="shared" si="366"/>
        <v>theater</v>
      </c>
      <c r="R3380" t="str">
        <f t="shared" si="367"/>
        <v>plays</v>
      </c>
      <c r="S3380" s="9">
        <f t="shared" si="368"/>
        <v>41882.547222222202</v>
      </c>
      <c r="T3380" s="9">
        <f t="shared" si="369"/>
        <v>41858.355393518497</v>
      </c>
      <c r="U3380" s="8">
        <f t="shared" si="370"/>
        <v>24.191828703704232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65"/>
        <v>103.64999999999999</v>
      </c>
      <c r="P3381">
        <f t="shared" si="371"/>
        <v>54.55263157894737</v>
      </c>
      <c r="Q3381" t="str">
        <f t="shared" si="366"/>
        <v>theater</v>
      </c>
      <c r="R3381" t="str">
        <f t="shared" si="367"/>
        <v>plays</v>
      </c>
      <c r="S3381" s="9">
        <f t="shared" si="368"/>
        <v>42242.958333333299</v>
      </c>
      <c r="T3381" s="9">
        <f t="shared" si="369"/>
        <v>42225.513888888898</v>
      </c>
      <c r="U3381" s="8">
        <f t="shared" si="370"/>
        <v>17.444444444401597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65"/>
        <v>104.43333333333334</v>
      </c>
      <c r="P3382">
        <f t="shared" si="371"/>
        <v>111.89285714285714</v>
      </c>
      <c r="Q3382" t="str">
        <f t="shared" si="366"/>
        <v>theater</v>
      </c>
      <c r="R3382" t="str">
        <f t="shared" si="367"/>
        <v>plays</v>
      </c>
      <c r="S3382" s="9">
        <f t="shared" si="368"/>
        <v>41972.995115740698</v>
      </c>
      <c r="T3382" s="9">
        <f t="shared" si="369"/>
        <v>41937.953449074099</v>
      </c>
      <c r="U3382" s="8">
        <f t="shared" si="370"/>
        <v>35.041666666598758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65"/>
        <v>102.25</v>
      </c>
      <c r="P3383">
        <f t="shared" si="371"/>
        <v>85.208333333333329</v>
      </c>
      <c r="Q3383" t="str">
        <f t="shared" si="366"/>
        <v>theater</v>
      </c>
      <c r="R3383" t="str">
        <f t="shared" si="367"/>
        <v>plays</v>
      </c>
      <c r="S3383" s="9">
        <f t="shared" si="368"/>
        <v>42074.1433217593</v>
      </c>
      <c r="T3383" s="9">
        <f t="shared" si="369"/>
        <v>42044.184988425899</v>
      </c>
      <c r="U3383" s="8">
        <f t="shared" si="370"/>
        <v>29.958333333401242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65"/>
        <v>100.74285714285713</v>
      </c>
      <c r="P3384">
        <f t="shared" si="371"/>
        <v>76.652173913043484</v>
      </c>
      <c r="Q3384" t="str">
        <f t="shared" si="366"/>
        <v>theater</v>
      </c>
      <c r="R3384" t="str">
        <f t="shared" si="367"/>
        <v>plays</v>
      </c>
      <c r="S3384" s="9">
        <f t="shared" si="368"/>
        <v>42583.957638888904</v>
      </c>
      <c r="T3384" s="9">
        <f t="shared" si="369"/>
        <v>42559.431203703702</v>
      </c>
      <c r="U3384" s="8">
        <f t="shared" si="370"/>
        <v>24.52643518520199</v>
      </c>
    </row>
    <row r="3385" spans="1:21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65"/>
        <v>111.71428571428572</v>
      </c>
      <c r="P3385">
        <f t="shared" si="371"/>
        <v>65.166666666666671</v>
      </c>
      <c r="Q3385" t="str">
        <f t="shared" si="366"/>
        <v>theater</v>
      </c>
      <c r="R3385" t="str">
        <f t="shared" si="367"/>
        <v>plays</v>
      </c>
      <c r="S3385" s="9">
        <f t="shared" si="368"/>
        <v>42544.782638888901</v>
      </c>
      <c r="T3385" s="9">
        <f t="shared" si="369"/>
        <v>42524.782638888901</v>
      </c>
      <c r="U3385" s="8">
        <f t="shared" si="370"/>
        <v>20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65"/>
        <v>100.01100000000001</v>
      </c>
      <c r="P3386">
        <f t="shared" si="371"/>
        <v>93.760312499999998</v>
      </c>
      <c r="Q3386" t="str">
        <f t="shared" si="366"/>
        <v>theater</v>
      </c>
      <c r="R3386" t="str">
        <f t="shared" si="367"/>
        <v>plays</v>
      </c>
      <c r="S3386" s="9">
        <f t="shared" si="368"/>
        <v>42329.125</v>
      </c>
      <c r="T3386" s="9">
        <f t="shared" si="369"/>
        <v>42292.087592592601</v>
      </c>
      <c r="U3386" s="8">
        <f t="shared" si="370"/>
        <v>37.03740740739886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65"/>
        <v>100</v>
      </c>
      <c r="P3387">
        <f t="shared" si="371"/>
        <v>133.33333333333334</v>
      </c>
      <c r="Q3387" t="str">
        <f t="shared" si="366"/>
        <v>theater</v>
      </c>
      <c r="R3387" t="str">
        <f t="shared" si="367"/>
        <v>plays</v>
      </c>
      <c r="S3387" s="9">
        <f t="shared" si="368"/>
        <v>41983.8675</v>
      </c>
      <c r="T3387" s="9">
        <f t="shared" si="369"/>
        <v>41953.8675</v>
      </c>
      <c r="U3387" s="8">
        <f t="shared" si="370"/>
        <v>30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65"/>
        <v>105</v>
      </c>
      <c r="P3388">
        <f t="shared" si="371"/>
        <v>51.219512195121951</v>
      </c>
      <c r="Q3388" t="str">
        <f t="shared" si="366"/>
        <v>theater</v>
      </c>
      <c r="R3388" t="str">
        <f t="shared" si="367"/>
        <v>plays</v>
      </c>
      <c r="S3388" s="9">
        <f t="shared" si="368"/>
        <v>41976.6447453703</v>
      </c>
      <c r="T3388" s="9">
        <f t="shared" si="369"/>
        <v>41946.6447453703</v>
      </c>
      <c r="U3388" s="8">
        <f t="shared" si="370"/>
        <v>30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65"/>
        <v>116.86666666666667</v>
      </c>
      <c r="P3389">
        <f t="shared" si="371"/>
        <v>100.17142857142858</v>
      </c>
      <c r="Q3389" t="str">
        <f t="shared" si="366"/>
        <v>theater</v>
      </c>
      <c r="R3389" t="str">
        <f t="shared" si="367"/>
        <v>plays</v>
      </c>
      <c r="S3389" s="9">
        <f t="shared" si="368"/>
        <v>41987.762592592597</v>
      </c>
      <c r="T3389" s="9">
        <f t="shared" si="369"/>
        <v>41947.762592592597</v>
      </c>
      <c r="U3389" s="8">
        <f t="shared" si="370"/>
        <v>40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65"/>
        <v>103.8</v>
      </c>
      <c r="P3390">
        <f t="shared" si="371"/>
        <v>34.6</v>
      </c>
      <c r="Q3390" t="str">
        <f t="shared" si="366"/>
        <v>theater</v>
      </c>
      <c r="R3390" t="str">
        <f t="shared" si="367"/>
        <v>plays</v>
      </c>
      <c r="S3390" s="9">
        <f t="shared" si="368"/>
        <v>42173.461122685199</v>
      </c>
      <c r="T3390" s="9">
        <f t="shared" si="369"/>
        <v>42143.461122685199</v>
      </c>
      <c r="U3390" s="8">
        <f t="shared" si="370"/>
        <v>30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65"/>
        <v>114.5</v>
      </c>
      <c r="P3391">
        <f t="shared" si="371"/>
        <v>184.67741935483872</v>
      </c>
      <c r="Q3391" t="str">
        <f t="shared" si="366"/>
        <v>theater</v>
      </c>
      <c r="R3391" t="str">
        <f t="shared" si="367"/>
        <v>plays</v>
      </c>
      <c r="S3391" s="9">
        <f t="shared" si="368"/>
        <v>42524.563449074099</v>
      </c>
      <c r="T3391" s="9">
        <f t="shared" si="369"/>
        <v>42494.563449074099</v>
      </c>
      <c r="U3391" s="8">
        <f t="shared" si="370"/>
        <v>30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65"/>
        <v>102.4</v>
      </c>
      <c r="P3392">
        <f t="shared" si="371"/>
        <v>69.818181818181813</v>
      </c>
      <c r="Q3392" t="str">
        <f t="shared" si="366"/>
        <v>theater</v>
      </c>
      <c r="R3392" t="str">
        <f t="shared" si="367"/>
        <v>plays</v>
      </c>
      <c r="S3392" s="9">
        <f t="shared" si="368"/>
        <v>41830.774826388901</v>
      </c>
      <c r="T3392" s="9">
        <f t="shared" si="369"/>
        <v>41815.774826388901</v>
      </c>
      <c r="U3392" s="8">
        <f t="shared" si="370"/>
        <v>15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65"/>
        <v>223</v>
      </c>
      <c r="P3393">
        <f t="shared" si="371"/>
        <v>61.944444444444443</v>
      </c>
      <c r="Q3393" t="str">
        <f t="shared" si="366"/>
        <v>theater</v>
      </c>
      <c r="R3393" t="str">
        <f t="shared" si="367"/>
        <v>plays</v>
      </c>
      <c r="S3393" s="9">
        <f t="shared" si="368"/>
        <v>41859.936111111099</v>
      </c>
      <c r="T3393" s="9">
        <f t="shared" si="369"/>
        <v>41830.545694444401</v>
      </c>
      <c r="U3393" s="8">
        <f t="shared" si="370"/>
        <v>29.390416666698002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65"/>
        <v>100</v>
      </c>
      <c r="P3394">
        <f t="shared" si="371"/>
        <v>41.666666666666664</v>
      </c>
      <c r="Q3394" t="str">
        <f t="shared" si="366"/>
        <v>theater</v>
      </c>
      <c r="R3394" t="str">
        <f t="shared" si="367"/>
        <v>plays</v>
      </c>
      <c r="S3394" s="9">
        <f t="shared" si="368"/>
        <v>42496.845543981501</v>
      </c>
      <c r="T3394" s="9">
        <f t="shared" si="369"/>
        <v>42446.845543981501</v>
      </c>
      <c r="U3394" s="8">
        <f t="shared" si="370"/>
        <v>50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72">E3395/D3395*100</f>
        <v>105.80000000000001</v>
      </c>
      <c r="P3395">
        <f t="shared" si="371"/>
        <v>36.06818181818182</v>
      </c>
      <c r="Q3395" t="str">
        <f t="shared" ref="Q3395:Q3458" si="373">LEFT(N3395,_xlfn.NUMBERVALUE(FIND("/",N3395)-1))</f>
        <v>theater</v>
      </c>
      <c r="R3395" t="str">
        <f t="shared" ref="R3395:R3458" si="374">RIGHT(N3395,LEN(N3395)-LEN(Q3395)-1)</f>
        <v>plays</v>
      </c>
      <c r="S3395" s="9">
        <f t="shared" ref="S3395:S3458" si="375">_xlfn.NUMBERVALUE((((I3395/60)/60)/24)+DATE(1970,1,1))</f>
        <v>41949.031944444403</v>
      </c>
      <c r="T3395" s="9">
        <f t="shared" ref="T3395:T3458" si="376">_xlfn.NUMBERVALUE((((J3395/60)/60)/24)+DATE(1970,1,1))</f>
        <v>41923.921643518501</v>
      </c>
      <c r="U3395" s="8">
        <f t="shared" ref="U3395:U3458" si="377">S3395-T3395</f>
        <v>25.110300925902266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72"/>
        <v>142.36363636363635</v>
      </c>
      <c r="P3396">
        <f t="shared" si="371"/>
        <v>29</v>
      </c>
      <c r="Q3396" t="str">
        <f t="shared" si="373"/>
        <v>theater</v>
      </c>
      <c r="R3396" t="str">
        <f t="shared" si="374"/>
        <v>plays</v>
      </c>
      <c r="S3396" s="9">
        <f t="shared" si="375"/>
        <v>41847.595428240696</v>
      </c>
      <c r="T3396" s="9">
        <f t="shared" si="376"/>
        <v>41817.595428240696</v>
      </c>
      <c r="U3396" s="8">
        <f t="shared" si="377"/>
        <v>30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72"/>
        <v>184</v>
      </c>
      <c r="P3397">
        <f t="shared" si="371"/>
        <v>24.210526315789473</v>
      </c>
      <c r="Q3397" t="str">
        <f t="shared" si="373"/>
        <v>theater</v>
      </c>
      <c r="R3397" t="str">
        <f t="shared" si="374"/>
        <v>plays</v>
      </c>
      <c r="S3397" s="9">
        <f t="shared" si="375"/>
        <v>42154.756944444402</v>
      </c>
      <c r="T3397" s="9">
        <f t="shared" si="376"/>
        <v>42140.712314814802</v>
      </c>
      <c r="U3397" s="8">
        <f t="shared" si="377"/>
        <v>14.044629629599513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72"/>
        <v>104.33333333333333</v>
      </c>
      <c r="P3398">
        <f t="shared" si="371"/>
        <v>55.892857142857146</v>
      </c>
      <c r="Q3398" t="str">
        <f t="shared" si="373"/>
        <v>theater</v>
      </c>
      <c r="R3398" t="str">
        <f t="shared" si="374"/>
        <v>plays</v>
      </c>
      <c r="S3398" s="9">
        <f t="shared" si="375"/>
        <v>41791.165972222203</v>
      </c>
      <c r="T3398" s="9">
        <f t="shared" si="376"/>
        <v>41764.446631944404</v>
      </c>
      <c r="U3398" s="8">
        <f t="shared" si="377"/>
        <v>26.719340277799347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72"/>
        <v>112.00000000000001</v>
      </c>
      <c r="P3399">
        <f t="shared" si="371"/>
        <v>11.666666666666666</v>
      </c>
      <c r="Q3399" t="str">
        <f t="shared" si="373"/>
        <v>theater</v>
      </c>
      <c r="R3399" t="str">
        <f t="shared" si="374"/>
        <v>plays</v>
      </c>
      <c r="S3399" s="9">
        <f t="shared" si="375"/>
        <v>42418.916666666701</v>
      </c>
      <c r="T3399" s="9">
        <f t="shared" si="376"/>
        <v>42378.478344907402</v>
      </c>
      <c r="U3399" s="8">
        <f t="shared" si="377"/>
        <v>40.43832175929856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72"/>
        <v>111.07499999999999</v>
      </c>
      <c r="P3400">
        <f t="shared" si="371"/>
        <v>68.353846153846149</v>
      </c>
      <c r="Q3400" t="str">
        <f t="shared" si="373"/>
        <v>theater</v>
      </c>
      <c r="R3400" t="str">
        <f t="shared" si="374"/>
        <v>plays</v>
      </c>
      <c r="S3400" s="9">
        <f t="shared" si="375"/>
        <v>41964.708333333299</v>
      </c>
      <c r="T3400" s="9">
        <f t="shared" si="376"/>
        <v>41941.752037036997</v>
      </c>
      <c r="U3400" s="8">
        <f t="shared" si="377"/>
        <v>22.956296296302753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72"/>
        <v>103.75000000000001</v>
      </c>
      <c r="P3401">
        <f t="shared" si="371"/>
        <v>27.065217391304348</v>
      </c>
      <c r="Q3401" t="str">
        <f t="shared" si="373"/>
        <v>theater</v>
      </c>
      <c r="R3401" t="str">
        <f t="shared" si="374"/>
        <v>plays</v>
      </c>
      <c r="S3401" s="9">
        <f t="shared" si="375"/>
        <v>42056.920428240701</v>
      </c>
      <c r="T3401" s="9">
        <f t="shared" si="376"/>
        <v>42026.920428240701</v>
      </c>
      <c r="U3401" s="8">
        <f t="shared" si="377"/>
        <v>30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72"/>
        <v>100.41</v>
      </c>
      <c r="P3402">
        <f t="shared" si="371"/>
        <v>118.12941176470588</v>
      </c>
      <c r="Q3402" t="str">
        <f t="shared" si="373"/>
        <v>theater</v>
      </c>
      <c r="R3402" t="str">
        <f t="shared" si="374"/>
        <v>plays</v>
      </c>
      <c r="S3402" s="9">
        <f t="shared" si="375"/>
        <v>41879.953865740703</v>
      </c>
      <c r="T3402" s="9">
        <f t="shared" si="376"/>
        <v>41834.953865740703</v>
      </c>
      <c r="U3402" s="8">
        <f t="shared" si="377"/>
        <v>45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72"/>
        <v>101.86206896551724</v>
      </c>
      <c r="P3403">
        <f t="shared" si="371"/>
        <v>44.757575757575758</v>
      </c>
      <c r="Q3403" t="str">
        <f t="shared" si="373"/>
        <v>theater</v>
      </c>
      <c r="R3403" t="str">
        <f t="shared" si="374"/>
        <v>plays</v>
      </c>
      <c r="S3403" s="9">
        <f t="shared" si="375"/>
        <v>42223.723912037</v>
      </c>
      <c r="T3403" s="9">
        <f t="shared" si="376"/>
        <v>42193.723912037</v>
      </c>
      <c r="U3403" s="8">
        <f t="shared" si="377"/>
        <v>30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72"/>
        <v>109.76666666666665</v>
      </c>
      <c r="P3404">
        <f t="shared" si="371"/>
        <v>99.787878787878782</v>
      </c>
      <c r="Q3404" t="str">
        <f t="shared" si="373"/>
        <v>theater</v>
      </c>
      <c r="R3404" t="str">
        <f t="shared" si="374"/>
        <v>plays</v>
      </c>
      <c r="S3404" s="9">
        <f t="shared" si="375"/>
        <v>42320.104861111096</v>
      </c>
      <c r="T3404" s="9">
        <f t="shared" si="376"/>
        <v>42290.618553240703</v>
      </c>
      <c r="U3404" s="8">
        <f t="shared" si="377"/>
        <v>29.48630787039292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72"/>
        <v>100</v>
      </c>
      <c r="P3405">
        <f t="shared" si="371"/>
        <v>117.64705882352941</v>
      </c>
      <c r="Q3405" t="str">
        <f t="shared" si="373"/>
        <v>theater</v>
      </c>
      <c r="R3405" t="str">
        <f t="shared" si="374"/>
        <v>plays</v>
      </c>
      <c r="S3405" s="9">
        <f t="shared" si="375"/>
        <v>42180.462083333303</v>
      </c>
      <c r="T3405" s="9">
        <f t="shared" si="376"/>
        <v>42150.462083333303</v>
      </c>
      <c r="U3405" s="8">
        <f t="shared" si="377"/>
        <v>30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72"/>
        <v>122</v>
      </c>
      <c r="P3406">
        <f t="shared" si="371"/>
        <v>203.33333333333334</v>
      </c>
      <c r="Q3406" t="str">
        <f t="shared" si="373"/>
        <v>theater</v>
      </c>
      <c r="R3406" t="str">
        <f t="shared" si="374"/>
        <v>plays</v>
      </c>
      <c r="S3406" s="9">
        <f t="shared" si="375"/>
        <v>42172.503495370402</v>
      </c>
      <c r="T3406" s="9">
        <f t="shared" si="376"/>
        <v>42152.503495370402</v>
      </c>
      <c r="U3406" s="8">
        <f t="shared" si="377"/>
        <v>20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72"/>
        <v>137.57142857142856</v>
      </c>
      <c r="P3407">
        <f t="shared" si="371"/>
        <v>28.323529411764707</v>
      </c>
      <c r="Q3407" t="str">
        <f t="shared" si="373"/>
        <v>theater</v>
      </c>
      <c r="R3407" t="str">
        <f t="shared" si="374"/>
        <v>plays</v>
      </c>
      <c r="S3407" s="9">
        <f t="shared" si="375"/>
        <v>42430.999305555597</v>
      </c>
      <c r="T3407" s="9">
        <f t="shared" si="376"/>
        <v>42410.0171990741</v>
      </c>
      <c r="U3407" s="8">
        <f t="shared" si="377"/>
        <v>20.982106481496885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72"/>
        <v>100.31000000000002</v>
      </c>
      <c r="P3408">
        <f t="shared" si="371"/>
        <v>110.23076923076923</v>
      </c>
      <c r="Q3408" t="str">
        <f t="shared" si="373"/>
        <v>theater</v>
      </c>
      <c r="R3408" t="str">
        <f t="shared" si="374"/>
        <v>plays</v>
      </c>
      <c r="S3408" s="9">
        <f t="shared" si="375"/>
        <v>41836.492777777799</v>
      </c>
      <c r="T3408" s="9">
        <f t="shared" si="376"/>
        <v>41791.492777777799</v>
      </c>
      <c r="U3408" s="8">
        <f t="shared" si="377"/>
        <v>45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72"/>
        <v>107.1</v>
      </c>
      <c r="P3409">
        <f t="shared" si="371"/>
        <v>31.970149253731343</v>
      </c>
      <c r="Q3409" t="str">
        <f t="shared" si="373"/>
        <v>theater</v>
      </c>
      <c r="R3409" t="str">
        <f t="shared" si="374"/>
        <v>plays</v>
      </c>
      <c r="S3409" s="9">
        <f t="shared" si="375"/>
        <v>41826.4223263889</v>
      </c>
      <c r="T3409" s="9">
        <f t="shared" si="376"/>
        <v>41796.4223263889</v>
      </c>
      <c r="U3409" s="8">
        <f t="shared" si="377"/>
        <v>30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72"/>
        <v>211</v>
      </c>
      <c r="P3410">
        <f t="shared" si="371"/>
        <v>58.611111111111114</v>
      </c>
      <c r="Q3410" t="str">
        <f t="shared" si="373"/>
        <v>theater</v>
      </c>
      <c r="R3410" t="str">
        <f t="shared" si="374"/>
        <v>plays</v>
      </c>
      <c r="S3410" s="9">
        <f t="shared" si="375"/>
        <v>41838.991944444402</v>
      </c>
      <c r="T3410" s="9">
        <f t="shared" si="376"/>
        <v>41808.991944444402</v>
      </c>
      <c r="U3410" s="8">
        <f t="shared" si="377"/>
        <v>30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72"/>
        <v>123.6</v>
      </c>
      <c r="P3411">
        <f t="shared" si="371"/>
        <v>29.428571428571427</v>
      </c>
      <c r="Q3411" t="str">
        <f t="shared" si="373"/>
        <v>theater</v>
      </c>
      <c r="R3411" t="str">
        <f t="shared" si="374"/>
        <v>plays</v>
      </c>
      <c r="S3411" s="9">
        <f t="shared" si="375"/>
        <v>42582.873611111099</v>
      </c>
      <c r="T3411" s="9">
        <f t="shared" si="376"/>
        <v>42544.814328703702</v>
      </c>
      <c r="U3411" s="8">
        <f t="shared" si="377"/>
        <v>38.059282407397404</v>
      </c>
    </row>
    <row r="3412" spans="1:21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72"/>
        <v>108.5</v>
      </c>
      <c r="P3412">
        <f t="shared" si="371"/>
        <v>81.375</v>
      </c>
      <c r="Q3412" t="str">
        <f t="shared" si="373"/>
        <v>theater</v>
      </c>
      <c r="R3412" t="str">
        <f t="shared" si="374"/>
        <v>plays</v>
      </c>
      <c r="S3412" s="9">
        <f t="shared" si="375"/>
        <v>42527.291666666701</v>
      </c>
      <c r="T3412" s="9">
        <f t="shared" si="376"/>
        <v>42500.041550925896</v>
      </c>
      <c r="U3412" s="8">
        <f t="shared" si="377"/>
        <v>27.250115740804176</v>
      </c>
    </row>
    <row r="3413" spans="1:21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72"/>
        <v>103.56666666666668</v>
      </c>
      <c r="P3413">
        <f t="shared" si="371"/>
        <v>199.16666666666666</v>
      </c>
      <c r="Q3413" t="str">
        <f t="shared" si="373"/>
        <v>theater</v>
      </c>
      <c r="R3413" t="str">
        <f t="shared" si="374"/>
        <v>plays</v>
      </c>
      <c r="S3413" s="9">
        <f t="shared" si="375"/>
        <v>42285.022824074098</v>
      </c>
      <c r="T3413" s="9">
        <f t="shared" si="376"/>
        <v>42265.022824074098</v>
      </c>
      <c r="U3413" s="8">
        <f t="shared" si="377"/>
        <v>20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72"/>
        <v>100</v>
      </c>
      <c r="P3414">
        <f t="shared" si="371"/>
        <v>115.38461538461539</v>
      </c>
      <c r="Q3414" t="str">
        <f t="shared" si="373"/>
        <v>theater</v>
      </c>
      <c r="R3414" t="str">
        <f t="shared" si="374"/>
        <v>plays</v>
      </c>
      <c r="S3414" s="9">
        <f t="shared" si="375"/>
        <v>41909.9590509259</v>
      </c>
      <c r="T3414" s="9">
        <f t="shared" si="376"/>
        <v>41879.9590509259</v>
      </c>
      <c r="U3414" s="8">
        <f t="shared" si="377"/>
        <v>30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72"/>
        <v>130</v>
      </c>
      <c r="P3415">
        <f t="shared" si="371"/>
        <v>46.428571428571431</v>
      </c>
      <c r="Q3415" t="str">
        <f t="shared" si="373"/>
        <v>theater</v>
      </c>
      <c r="R3415" t="str">
        <f t="shared" si="374"/>
        <v>plays</v>
      </c>
      <c r="S3415" s="9">
        <f t="shared" si="375"/>
        <v>42063.207638888904</v>
      </c>
      <c r="T3415" s="9">
        <f t="shared" si="376"/>
        <v>42053.733078703699</v>
      </c>
      <c r="U3415" s="8">
        <f t="shared" si="377"/>
        <v>9.4745601852046093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72"/>
        <v>103.49999999999999</v>
      </c>
      <c r="P3416">
        <f t="shared" si="371"/>
        <v>70.568181818181813</v>
      </c>
      <c r="Q3416" t="str">
        <f t="shared" si="373"/>
        <v>theater</v>
      </c>
      <c r="R3416" t="str">
        <f t="shared" si="374"/>
        <v>plays</v>
      </c>
      <c r="S3416" s="9">
        <f t="shared" si="375"/>
        <v>42705.332638888904</v>
      </c>
      <c r="T3416" s="9">
        <f t="shared" si="376"/>
        <v>42675.832465277803</v>
      </c>
      <c r="U3416" s="8">
        <f t="shared" si="377"/>
        <v>29.500173611100763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72"/>
        <v>100</v>
      </c>
      <c r="P3417">
        <f t="shared" si="371"/>
        <v>22.222222222222221</v>
      </c>
      <c r="Q3417" t="str">
        <f t="shared" si="373"/>
        <v>theater</v>
      </c>
      <c r="R3417" t="str">
        <f t="shared" si="374"/>
        <v>plays</v>
      </c>
      <c r="S3417" s="9">
        <f t="shared" si="375"/>
        <v>42477.979166666701</v>
      </c>
      <c r="T3417" s="9">
        <f t="shared" si="376"/>
        <v>42467.144166666701</v>
      </c>
      <c r="U3417" s="8">
        <f t="shared" si="377"/>
        <v>10.834999999999127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72"/>
        <v>119.6</v>
      </c>
      <c r="P3418">
        <f t="shared" si="371"/>
        <v>159.46666666666667</v>
      </c>
      <c r="Q3418" t="str">
        <f t="shared" si="373"/>
        <v>theater</v>
      </c>
      <c r="R3418" t="str">
        <f t="shared" si="374"/>
        <v>plays</v>
      </c>
      <c r="S3418" s="9">
        <f t="shared" si="375"/>
        <v>42117.770833333299</v>
      </c>
      <c r="T3418" s="9">
        <f t="shared" si="376"/>
        <v>42089.412557870397</v>
      </c>
      <c r="U3418" s="8">
        <f t="shared" si="377"/>
        <v>28.358275462902384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72"/>
        <v>100.00058823529412</v>
      </c>
      <c r="P3419">
        <f t="shared" si="371"/>
        <v>37.777999999999999</v>
      </c>
      <c r="Q3419" t="str">
        <f t="shared" si="373"/>
        <v>theater</v>
      </c>
      <c r="R3419" t="str">
        <f t="shared" si="374"/>
        <v>plays</v>
      </c>
      <c r="S3419" s="9">
        <f t="shared" si="375"/>
        <v>41938.029861111099</v>
      </c>
      <c r="T3419" s="9">
        <f t="shared" si="376"/>
        <v>41894.91375</v>
      </c>
      <c r="U3419" s="8">
        <f t="shared" si="377"/>
        <v>43.116111111099599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72"/>
        <v>100.875</v>
      </c>
      <c r="P3420">
        <f t="shared" si="371"/>
        <v>72.053571428571431</v>
      </c>
      <c r="Q3420" t="str">
        <f t="shared" si="373"/>
        <v>theater</v>
      </c>
      <c r="R3420" t="str">
        <f t="shared" si="374"/>
        <v>plays</v>
      </c>
      <c r="S3420" s="9">
        <f t="shared" si="375"/>
        <v>41782.834571759297</v>
      </c>
      <c r="T3420" s="9">
        <f t="shared" si="376"/>
        <v>41752.834571759297</v>
      </c>
      <c r="U3420" s="8">
        <f t="shared" si="377"/>
        <v>30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72"/>
        <v>106.54545454545455</v>
      </c>
      <c r="P3421">
        <f t="shared" si="371"/>
        <v>63.695652173913047</v>
      </c>
      <c r="Q3421" t="str">
        <f t="shared" si="373"/>
        <v>theater</v>
      </c>
      <c r="R3421" t="str">
        <f t="shared" si="374"/>
        <v>plays</v>
      </c>
      <c r="S3421" s="9">
        <f t="shared" si="375"/>
        <v>42466.895833333299</v>
      </c>
      <c r="T3421" s="9">
        <f t="shared" si="376"/>
        <v>42448.821585648097</v>
      </c>
      <c r="U3421" s="8">
        <f t="shared" si="377"/>
        <v>18.074247685202863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72"/>
        <v>138</v>
      </c>
      <c r="P3422">
        <f t="shared" si="371"/>
        <v>28.411764705882351</v>
      </c>
      <c r="Q3422" t="str">
        <f t="shared" si="373"/>
        <v>theater</v>
      </c>
      <c r="R3422" t="str">
        <f t="shared" si="374"/>
        <v>plays</v>
      </c>
      <c r="S3422" s="9">
        <f t="shared" si="375"/>
        <v>42414</v>
      </c>
      <c r="T3422" s="9">
        <f t="shared" si="376"/>
        <v>42405.090300925898</v>
      </c>
      <c r="U3422" s="8">
        <f t="shared" si="377"/>
        <v>8.9096990741018089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72"/>
        <v>101.15</v>
      </c>
      <c r="P3423">
        <f t="shared" si="371"/>
        <v>103.21428571428571</v>
      </c>
      <c r="Q3423" t="str">
        <f t="shared" si="373"/>
        <v>theater</v>
      </c>
      <c r="R3423" t="str">
        <f t="shared" si="374"/>
        <v>plays</v>
      </c>
      <c r="S3423" s="9">
        <f t="shared" si="375"/>
        <v>42067.791238425903</v>
      </c>
      <c r="T3423" s="9">
        <f t="shared" si="376"/>
        <v>42037.791238425903</v>
      </c>
      <c r="U3423" s="8">
        <f t="shared" si="377"/>
        <v>30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72"/>
        <v>109.1</v>
      </c>
      <c r="P3424">
        <f t="shared" si="371"/>
        <v>71.152173913043484</v>
      </c>
      <c r="Q3424" t="str">
        <f t="shared" si="373"/>
        <v>theater</v>
      </c>
      <c r="R3424" t="str">
        <f t="shared" si="374"/>
        <v>plays</v>
      </c>
      <c r="S3424" s="9">
        <f t="shared" si="375"/>
        <v>42352</v>
      </c>
      <c r="T3424" s="9">
        <f t="shared" si="376"/>
        <v>42323.562222222201</v>
      </c>
      <c r="U3424" s="8">
        <f t="shared" si="377"/>
        <v>28.437777777799056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72"/>
        <v>140</v>
      </c>
      <c r="P3425">
        <f t="shared" si="371"/>
        <v>35</v>
      </c>
      <c r="Q3425" t="str">
        <f t="shared" si="373"/>
        <v>theater</v>
      </c>
      <c r="R3425" t="str">
        <f t="shared" si="374"/>
        <v>plays</v>
      </c>
      <c r="S3425" s="9">
        <f t="shared" si="375"/>
        <v>42118.911354166703</v>
      </c>
      <c r="T3425" s="9">
        <f t="shared" si="376"/>
        <v>42088.911354166703</v>
      </c>
      <c r="U3425" s="8">
        <f t="shared" si="377"/>
        <v>30</v>
      </c>
    </row>
    <row r="3426" spans="1:21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72"/>
        <v>103.58333333333334</v>
      </c>
      <c r="P3426">
        <f t="shared" ref="P3426:P3489" si="378">IF(L3426=0, 0,E3426/L3426)</f>
        <v>81.776315789473685</v>
      </c>
      <c r="Q3426" t="str">
        <f t="shared" si="373"/>
        <v>theater</v>
      </c>
      <c r="R3426" t="str">
        <f t="shared" si="374"/>
        <v>plays</v>
      </c>
      <c r="S3426" s="9">
        <f t="shared" si="375"/>
        <v>42040.290972222203</v>
      </c>
      <c r="T3426" s="9">
        <f t="shared" si="376"/>
        <v>42018.6768981481</v>
      </c>
      <c r="U3426" s="8">
        <f t="shared" si="377"/>
        <v>21.614074074102973</v>
      </c>
    </row>
    <row r="3427" spans="1:21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72"/>
        <v>102.97033333333331</v>
      </c>
      <c r="P3427">
        <f t="shared" si="378"/>
        <v>297.02980769230766</v>
      </c>
      <c r="Q3427" t="str">
        <f t="shared" si="373"/>
        <v>theater</v>
      </c>
      <c r="R3427" t="str">
        <f t="shared" si="374"/>
        <v>plays</v>
      </c>
      <c r="S3427" s="9">
        <f t="shared" si="375"/>
        <v>41916.617314814801</v>
      </c>
      <c r="T3427" s="9">
        <f t="shared" si="376"/>
        <v>41884.617314814801</v>
      </c>
      <c r="U3427" s="8">
        <f t="shared" si="377"/>
        <v>32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72"/>
        <v>108.13333333333333</v>
      </c>
      <c r="P3428">
        <f t="shared" si="378"/>
        <v>46.609195402298852</v>
      </c>
      <c r="Q3428" t="str">
        <f t="shared" si="373"/>
        <v>theater</v>
      </c>
      <c r="R3428" t="str">
        <f t="shared" si="374"/>
        <v>plays</v>
      </c>
      <c r="S3428" s="9">
        <f t="shared" si="375"/>
        <v>41903.083333333299</v>
      </c>
      <c r="T3428" s="9">
        <f t="shared" si="376"/>
        <v>41884.056747685099</v>
      </c>
      <c r="U3428" s="8">
        <f t="shared" si="377"/>
        <v>19.026585648200125</v>
      </c>
    </row>
    <row r="3429" spans="1:21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72"/>
        <v>100</v>
      </c>
      <c r="P3429">
        <f t="shared" si="378"/>
        <v>51.724137931034484</v>
      </c>
      <c r="Q3429" t="str">
        <f t="shared" si="373"/>
        <v>theater</v>
      </c>
      <c r="R3429" t="str">
        <f t="shared" si="374"/>
        <v>plays</v>
      </c>
      <c r="S3429" s="9">
        <f t="shared" si="375"/>
        <v>41822.645277777803</v>
      </c>
      <c r="T3429" s="9">
        <f t="shared" si="376"/>
        <v>41792.645277777803</v>
      </c>
      <c r="U3429" s="8">
        <f t="shared" si="377"/>
        <v>30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72"/>
        <v>102.75000000000001</v>
      </c>
      <c r="P3430">
        <f t="shared" si="378"/>
        <v>40.294117647058826</v>
      </c>
      <c r="Q3430" t="str">
        <f t="shared" si="373"/>
        <v>theater</v>
      </c>
      <c r="R3430" t="str">
        <f t="shared" si="374"/>
        <v>plays</v>
      </c>
      <c r="S3430" s="9">
        <f t="shared" si="375"/>
        <v>42063.708333333299</v>
      </c>
      <c r="T3430" s="9">
        <f t="shared" si="376"/>
        <v>42038.720451388901</v>
      </c>
      <c r="U3430" s="8">
        <f t="shared" si="377"/>
        <v>24.987881944398396</v>
      </c>
    </row>
    <row r="3431" spans="1:21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72"/>
        <v>130</v>
      </c>
      <c r="P3431">
        <f t="shared" si="378"/>
        <v>16.25</v>
      </c>
      <c r="Q3431" t="str">
        <f t="shared" si="373"/>
        <v>theater</v>
      </c>
      <c r="R3431" t="str">
        <f t="shared" si="374"/>
        <v>plays</v>
      </c>
      <c r="S3431" s="9">
        <f t="shared" si="375"/>
        <v>42676.021539351903</v>
      </c>
      <c r="T3431" s="9">
        <f t="shared" si="376"/>
        <v>42662.021539351903</v>
      </c>
      <c r="U3431" s="8">
        <f t="shared" si="377"/>
        <v>14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72"/>
        <v>108.54949999999999</v>
      </c>
      <c r="P3432">
        <f t="shared" si="378"/>
        <v>30.152638888888887</v>
      </c>
      <c r="Q3432" t="str">
        <f t="shared" si="373"/>
        <v>theater</v>
      </c>
      <c r="R3432" t="str">
        <f t="shared" si="374"/>
        <v>plays</v>
      </c>
      <c r="S3432" s="9">
        <f t="shared" si="375"/>
        <v>41850.945613425902</v>
      </c>
      <c r="T3432" s="9">
        <f t="shared" si="376"/>
        <v>41820.945613425902</v>
      </c>
      <c r="U3432" s="8">
        <f t="shared" si="377"/>
        <v>30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72"/>
        <v>100</v>
      </c>
      <c r="P3433">
        <f t="shared" si="378"/>
        <v>95.238095238095241</v>
      </c>
      <c r="Q3433" t="str">
        <f t="shared" si="373"/>
        <v>theater</v>
      </c>
      <c r="R3433" t="str">
        <f t="shared" si="374"/>
        <v>plays</v>
      </c>
      <c r="S3433" s="9">
        <f t="shared" si="375"/>
        <v>41869.730937499997</v>
      </c>
      <c r="T3433" s="9">
        <f t="shared" si="376"/>
        <v>41839.730937499997</v>
      </c>
      <c r="U3433" s="8">
        <f t="shared" si="377"/>
        <v>30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72"/>
        <v>109.65</v>
      </c>
      <c r="P3434">
        <f t="shared" si="378"/>
        <v>52.214285714285715</v>
      </c>
      <c r="Q3434" t="str">
        <f t="shared" si="373"/>
        <v>theater</v>
      </c>
      <c r="R3434" t="str">
        <f t="shared" si="374"/>
        <v>plays</v>
      </c>
      <c r="S3434" s="9">
        <f t="shared" si="375"/>
        <v>42405.916666666701</v>
      </c>
      <c r="T3434" s="9">
        <f t="shared" si="376"/>
        <v>42380.5811805556</v>
      </c>
      <c r="U3434" s="8">
        <f t="shared" si="377"/>
        <v>25.335486111100181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72"/>
        <v>100.26315789473684</v>
      </c>
      <c r="P3435">
        <f t="shared" si="378"/>
        <v>134.1549295774648</v>
      </c>
      <c r="Q3435" t="str">
        <f t="shared" si="373"/>
        <v>theater</v>
      </c>
      <c r="R3435" t="str">
        <f t="shared" si="374"/>
        <v>plays</v>
      </c>
      <c r="S3435" s="9">
        <f t="shared" si="375"/>
        <v>41807.125</v>
      </c>
      <c r="T3435" s="9">
        <f t="shared" si="376"/>
        <v>41776.063136574099</v>
      </c>
      <c r="U3435" s="8">
        <f t="shared" si="377"/>
        <v>31.06186342590081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72"/>
        <v>105.55000000000001</v>
      </c>
      <c r="P3436">
        <f t="shared" si="378"/>
        <v>62.827380952380949</v>
      </c>
      <c r="Q3436" t="str">
        <f t="shared" si="373"/>
        <v>theater</v>
      </c>
      <c r="R3436" t="str">
        <f t="shared" si="374"/>
        <v>plays</v>
      </c>
      <c r="S3436" s="9">
        <f t="shared" si="375"/>
        <v>41830.3804282407</v>
      </c>
      <c r="T3436" s="9">
        <f t="shared" si="376"/>
        <v>41800.3804282407</v>
      </c>
      <c r="U3436" s="8">
        <f t="shared" si="377"/>
        <v>30</v>
      </c>
    </row>
    <row r="3437" spans="1:21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72"/>
        <v>112.00000000000001</v>
      </c>
      <c r="P3437">
        <f t="shared" si="378"/>
        <v>58.94736842105263</v>
      </c>
      <c r="Q3437" t="str">
        <f t="shared" si="373"/>
        <v>theater</v>
      </c>
      <c r="R3437" t="str">
        <f t="shared" si="374"/>
        <v>plays</v>
      </c>
      <c r="S3437" s="9">
        <f t="shared" si="375"/>
        <v>42589.125</v>
      </c>
      <c r="T3437" s="9">
        <f t="shared" si="376"/>
        <v>42572.616817129601</v>
      </c>
      <c r="U3437" s="8">
        <f t="shared" si="377"/>
        <v>16.508182870398741</v>
      </c>
    </row>
    <row r="3438" spans="1:21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72"/>
        <v>105.89999999999999</v>
      </c>
      <c r="P3438">
        <f t="shared" si="378"/>
        <v>143.1081081081081</v>
      </c>
      <c r="Q3438" t="str">
        <f t="shared" si="373"/>
        <v>theater</v>
      </c>
      <c r="R3438" t="str">
        <f t="shared" si="374"/>
        <v>plays</v>
      </c>
      <c r="S3438" s="9">
        <f t="shared" si="375"/>
        <v>41872.686111111099</v>
      </c>
      <c r="T3438" s="9">
        <f t="shared" si="376"/>
        <v>41851.541585648098</v>
      </c>
      <c r="U3438" s="8">
        <f t="shared" si="377"/>
        <v>21.144525463001628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72"/>
        <v>101</v>
      </c>
      <c r="P3439">
        <f t="shared" si="378"/>
        <v>84.166666666666671</v>
      </c>
      <c r="Q3439" t="str">
        <f t="shared" si="373"/>
        <v>theater</v>
      </c>
      <c r="R3439" t="str">
        <f t="shared" si="374"/>
        <v>plays</v>
      </c>
      <c r="S3439" s="9">
        <f t="shared" si="375"/>
        <v>42235.710879629602</v>
      </c>
      <c r="T3439" s="9">
        <f t="shared" si="376"/>
        <v>42205.710879629602</v>
      </c>
      <c r="U3439" s="8">
        <f t="shared" si="377"/>
        <v>30</v>
      </c>
    </row>
    <row r="3440" spans="1:21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72"/>
        <v>104.2</v>
      </c>
      <c r="P3440">
        <f t="shared" si="378"/>
        <v>186.07142857142858</v>
      </c>
      <c r="Q3440" t="str">
        <f t="shared" si="373"/>
        <v>theater</v>
      </c>
      <c r="R3440" t="str">
        <f t="shared" si="374"/>
        <v>plays</v>
      </c>
      <c r="S3440" s="9">
        <f t="shared" si="375"/>
        <v>42126.875</v>
      </c>
      <c r="T3440" s="9">
        <f t="shared" si="376"/>
        <v>42100.927858796298</v>
      </c>
      <c r="U3440" s="8">
        <f t="shared" si="377"/>
        <v>25.947141203701904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72"/>
        <v>134.67833333333334</v>
      </c>
      <c r="P3441">
        <f t="shared" si="378"/>
        <v>89.785555555555561</v>
      </c>
      <c r="Q3441" t="str">
        <f t="shared" si="373"/>
        <v>theater</v>
      </c>
      <c r="R3441" t="str">
        <f t="shared" si="374"/>
        <v>plays</v>
      </c>
      <c r="S3441" s="9">
        <f t="shared" si="375"/>
        <v>42388.207638888904</v>
      </c>
      <c r="T3441" s="9">
        <f t="shared" si="376"/>
        <v>42374.911226851902</v>
      </c>
      <c r="U3441" s="8">
        <f t="shared" si="377"/>
        <v>13.296412037001573</v>
      </c>
    </row>
    <row r="3442" spans="1:21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72"/>
        <v>105.2184</v>
      </c>
      <c r="P3442">
        <f t="shared" si="378"/>
        <v>64.157560975609755</v>
      </c>
      <c r="Q3442" t="str">
        <f t="shared" si="373"/>
        <v>theater</v>
      </c>
      <c r="R3442" t="str">
        <f t="shared" si="374"/>
        <v>plays</v>
      </c>
      <c r="S3442" s="9">
        <f t="shared" si="375"/>
        <v>41831.677083333299</v>
      </c>
      <c r="T3442" s="9">
        <f t="shared" si="376"/>
        <v>41809.123009259303</v>
      </c>
      <c r="U3442" s="8">
        <f t="shared" si="377"/>
        <v>22.554074073996162</v>
      </c>
    </row>
    <row r="3443" spans="1:21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72"/>
        <v>102.60000000000001</v>
      </c>
      <c r="P3443">
        <f t="shared" si="378"/>
        <v>59.651162790697676</v>
      </c>
      <c r="Q3443" t="str">
        <f t="shared" si="373"/>
        <v>theater</v>
      </c>
      <c r="R3443" t="str">
        <f t="shared" si="374"/>
        <v>plays</v>
      </c>
      <c r="S3443" s="9">
        <f t="shared" si="375"/>
        <v>42321.845138888901</v>
      </c>
      <c r="T3443" s="9">
        <f t="shared" si="376"/>
        <v>42294.4296412037</v>
      </c>
      <c r="U3443" s="8">
        <f t="shared" si="377"/>
        <v>27.415497685200535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72"/>
        <v>100</v>
      </c>
      <c r="P3444">
        <f t="shared" si="378"/>
        <v>31.25</v>
      </c>
      <c r="Q3444" t="str">
        <f t="shared" si="373"/>
        <v>theater</v>
      </c>
      <c r="R3444" t="str">
        <f t="shared" si="374"/>
        <v>plays</v>
      </c>
      <c r="S3444" s="9">
        <f t="shared" si="375"/>
        <v>42154.841111111098</v>
      </c>
      <c r="T3444" s="9">
        <f t="shared" si="376"/>
        <v>42124.841111111098</v>
      </c>
      <c r="U3444" s="8">
        <f t="shared" si="377"/>
        <v>30</v>
      </c>
    </row>
    <row r="3445" spans="1:21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72"/>
        <v>185.5</v>
      </c>
      <c r="P3445">
        <f t="shared" si="378"/>
        <v>41.222222222222221</v>
      </c>
      <c r="Q3445" t="str">
        <f t="shared" si="373"/>
        <v>theater</v>
      </c>
      <c r="R3445" t="str">
        <f t="shared" si="374"/>
        <v>plays</v>
      </c>
      <c r="S3445" s="9">
        <f t="shared" si="375"/>
        <v>41891.524837962999</v>
      </c>
      <c r="T3445" s="9">
        <f t="shared" si="376"/>
        <v>41861.524837962999</v>
      </c>
      <c r="U3445" s="8">
        <f t="shared" si="377"/>
        <v>30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72"/>
        <v>289</v>
      </c>
      <c r="P3446">
        <f t="shared" si="378"/>
        <v>43.35</v>
      </c>
      <c r="Q3446" t="str">
        <f t="shared" si="373"/>
        <v>theater</v>
      </c>
      <c r="R3446" t="str">
        <f t="shared" si="374"/>
        <v>plays</v>
      </c>
      <c r="S3446" s="9">
        <f t="shared" si="375"/>
        <v>42529.582638888904</v>
      </c>
      <c r="T3446" s="9">
        <f t="shared" si="376"/>
        <v>42521.291504629597</v>
      </c>
      <c r="U3446" s="8">
        <f t="shared" si="377"/>
        <v>8.2911342593070003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72"/>
        <v>100</v>
      </c>
      <c r="P3447">
        <f t="shared" si="378"/>
        <v>64.516129032258064</v>
      </c>
      <c r="Q3447" t="str">
        <f t="shared" si="373"/>
        <v>theater</v>
      </c>
      <c r="R3447" t="str">
        <f t="shared" si="374"/>
        <v>plays</v>
      </c>
      <c r="S3447" s="9">
        <f t="shared" si="375"/>
        <v>42300.530509259297</v>
      </c>
      <c r="T3447" s="9">
        <f t="shared" si="376"/>
        <v>42272.530509259297</v>
      </c>
      <c r="U3447" s="8">
        <f t="shared" si="377"/>
        <v>28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72"/>
        <v>108.2</v>
      </c>
      <c r="P3448">
        <f t="shared" si="378"/>
        <v>43.28</v>
      </c>
      <c r="Q3448" t="str">
        <f t="shared" si="373"/>
        <v>theater</v>
      </c>
      <c r="R3448" t="str">
        <f t="shared" si="374"/>
        <v>plays</v>
      </c>
      <c r="S3448" s="9">
        <f t="shared" si="375"/>
        <v>42040.513888888898</v>
      </c>
      <c r="T3448" s="9">
        <f t="shared" si="376"/>
        <v>42016.832465277803</v>
      </c>
      <c r="U3448" s="8">
        <f t="shared" si="377"/>
        <v>23.681423611094942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72"/>
        <v>107.80000000000001</v>
      </c>
      <c r="P3449">
        <f t="shared" si="378"/>
        <v>77</v>
      </c>
      <c r="Q3449" t="str">
        <f t="shared" si="373"/>
        <v>theater</v>
      </c>
      <c r="R3449" t="str">
        <f t="shared" si="374"/>
        <v>plays</v>
      </c>
      <c r="S3449" s="9">
        <f t="shared" si="375"/>
        <v>42447.847361111097</v>
      </c>
      <c r="T3449" s="9">
        <f t="shared" si="376"/>
        <v>42402.889027777797</v>
      </c>
      <c r="U3449" s="8">
        <f t="shared" si="377"/>
        <v>44.958333333299379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72"/>
        <v>109.76190476190477</v>
      </c>
      <c r="P3450">
        <f t="shared" si="378"/>
        <v>51.222222222222221</v>
      </c>
      <c r="Q3450" t="str">
        <f t="shared" si="373"/>
        <v>theater</v>
      </c>
      <c r="R3450" t="str">
        <f t="shared" si="374"/>
        <v>plays</v>
      </c>
      <c r="S3450" s="9">
        <f t="shared" si="375"/>
        <v>41990.119085648097</v>
      </c>
      <c r="T3450" s="9">
        <f t="shared" si="376"/>
        <v>41960.119085648097</v>
      </c>
      <c r="U3450" s="8">
        <f t="shared" si="377"/>
        <v>30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72"/>
        <v>170.625</v>
      </c>
      <c r="P3451">
        <f t="shared" si="378"/>
        <v>68.25</v>
      </c>
      <c r="Q3451" t="str">
        <f t="shared" si="373"/>
        <v>theater</v>
      </c>
      <c r="R3451" t="str">
        <f t="shared" si="374"/>
        <v>plays</v>
      </c>
      <c r="S3451" s="9">
        <f t="shared" si="375"/>
        <v>42560.166666666701</v>
      </c>
      <c r="T3451" s="9">
        <f t="shared" si="376"/>
        <v>42532.052523148101</v>
      </c>
      <c r="U3451" s="8">
        <f t="shared" si="377"/>
        <v>28.114143518600031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72"/>
        <v>152</v>
      </c>
      <c r="P3452">
        <f t="shared" si="378"/>
        <v>19.487179487179485</v>
      </c>
      <c r="Q3452" t="str">
        <f t="shared" si="373"/>
        <v>theater</v>
      </c>
      <c r="R3452" t="str">
        <f t="shared" si="374"/>
        <v>plays</v>
      </c>
      <c r="S3452" s="9">
        <f t="shared" si="375"/>
        <v>42096.662858796299</v>
      </c>
      <c r="T3452" s="9">
        <f t="shared" si="376"/>
        <v>42036.704525462999</v>
      </c>
      <c r="U3452" s="8">
        <f t="shared" si="377"/>
        <v>59.958333333299379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72"/>
        <v>101.23076923076924</v>
      </c>
      <c r="P3453">
        <f t="shared" si="378"/>
        <v>41.125</v>
      </c>
      <c r="Q3453" t="str">
        <f t="shared" si="373"/>
        <v>theater</v>
      </c>
      <c r="R3453" t="str">
        <f t="shared" si="374"/>
        <v>plays</v>
      </c>
      <c r="S3453" s="9">
        <f t="shared" si="375"/>
        <v>42115.723692129599</v>
      </c>
      <c r="T3453" s="9">
        <f t="shared" si="376"/>
        <v>42088.723692129599</v>
      </c>
      <c r="U3453" s="8">
        <f t="shared" si="377"/>
        <v>27</v>
      </c>
    </row>
    <row r="3454" spans="1:21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72"/>
        <v>153.19999999999999</v>
      </c>
      <c r="P3454">
        <f t="shared" si="378"/>
        <v>41.405405405405403</v>
      </c>
      <c r="Q3454" t="str">
        <f t="shared" si="373"/>
        <v>theater</v>
      </c>
      <c r="R3454" t="str">
        <f t="shared" si="374"/>
        <v>plays</v>
      </c>
      <c r="S3454" s="9">
        <f t="shared" si="375"/>
        <v>41843.165972222203</v>
      </c>
      <c r="T3454" s="9">
        <f t="shared" si="376"/>
        <v>41820.639189814799</v>
      </c>
      <c r="U3454" s="8">
        <f t="shared" si="377"/>
        <v>22.526782407403516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72"/>
        <v>128.33333333333334</v>
      </c>
      <c r="P3455">
        <f t="shared" si="378"/>
        <v>27.5</v>
      </c>
      <c r="Q3455" t="str">
        <f t="shared" si="373"/>
        <v>theater</v>
      </c>
      <c r="R3455" t="str">
        <f t="shared" si="374"/>
        <v>plays</v>
      </c>
      <c r="S3455" s="9">
        <f t="shared" si="375"/>
        <v>42595.978657407402</v>
      </c>
      <c r="T3455" s="9">
        <f t="shared" si="376"/>
        <v>42535.978657407402</v>
      </c>
      <c r="U3455" s="8">
        <f t="shared" si="377"/>
        <v>60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72"/>
        <v>100.71428571428571</v>
      </c>
      <c r="P3456">
        <f t="shared" si="378"/>
        <v>33.571428571428569</v>
      </c>
      <c r="Q3456" t="str">
        <f t="shared" si="373"/>
        <v>theater</v>
      </c>
      <c r="R3456" t="str">
        <f t="shared" si="374"/>
        <v>plays</v>
      </c>
      <c r="S3456" s="9">
        <f t="shared" si="375"/>
        <v>41851.698599536998</v>
      </c>
      <c r="T3456" s="9">
        <f t="shared" si="376"/>
        <v>41821.698599536998</v>
      </c>
      <c r="U3456" s="8">
        <f t="shared" si="377"/>
        <v>30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72"/>
        <v>100.64999999999999</v>
      </c>
      <c r="P3457">
        <f t="shared" si="378"/>
        <v>145.86956521739131</v>
      </c>
      <c r="Q3457" t="str">
        <f t="shared" si="373"/>
        <v>theater</v>
      </c>
      <c r="R3457" t="str">
        <f t="shared" si="374"/>
        <v>plays</v>
      </c>
      <c r="S3457" s="9">
        <f t="shared" si="375"/>
        <v>42656.7503125</v>
      </c>
      <c r="T3457" s="9">
        <f t="shared" si="376"/>
        <v>42626.7503125</v>
      </c>
      <c r="U3457" s="8">
        <f t="shared" si="377"/>
        <v>30</v>
      </c>
    </row>
    <row r="3458" spans="1:21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72"/>
        <v>191.3</v>
      </c>
      <c r="P3458">
        <f t="shared" si="378"/>
        <v>358.6875</v>
      </c>
      <c r="Q3458" t="str">
        <f t="shared" si="373"/>
        <v>theater</v>
      </c>
      <c r="R3458" t="str">
        <f t="shared" si="374"/>
        <v>plays</v>
      </c>
      <c r="S3458" s="9">
        <f t="shared" si="375"/>
        <v>41852.290972222203</v>
      </c>
      <c r="T3458" s="9">
        <f t="shared" si="376"/>
        <v>41821.205636574101</v>
      </c>
      <c r="U3458" s="8">
        <f t="shared" si="377"/>
        <v>31.085335648102046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79">E3459/D3459*100</f>
        <v>140.19999999999999</v>
      </c>
      <c r="P3459">
        <f t="shared" si="378"/>
        <v>50.981818181818184</v>
      </c>
      <c r="Q3459" t="str">
        <f t="shared" ref="Q3459:Q3522" si="380">LEFT(N3459,_xlfn.NUMBERVALUE(FIND("/",N3459)-1))</f>
        <v>theater</v>
      </c>
      <c r="R3459" t="str">
        <f t="shared" ref="R3459:R3522" si="381">RIGHT(N3459,LEN(N3459)-LEN(Q3459)-1)</f>
        <v>plays</v>
      </c>
      <c r="S3459" s="9">
        <f t="shared" ref="S3459:S3522" si="382">_xlfn.NUMBERVALUE((((I3459/60)/60)/24)+DATE(1970,1,1))</f>
        <v>42047.249305555597</v>
      </c>
      <c r="T3459" s="9">
        <f t="shared" ref="T3459:T3522" si="383">_xlfn.NUMBERVALUE((((J3459/60)/60)/24)+DATE(1970,1,1))</f>
        <v>42016.706678240698</v>
      </c>
      <c r="U3459" s="8">
        <f t="shared" ref="U3459:U3522" si="384">S3459-T3459</f>
        <v>30.542627314898709</v>
      </c>
    </row>
    <row r="3460" spans="1:21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79"/>
        <v>124.33537832310839</v>
      </c>
      <c r="P3460">
        <f t="shared" si="378"/>
        <v>45.037037037037038</v>
      </c>
      <c r="Q3460" t="str">
        <f t="shared" si="380"/>
        <v>theater</v>
      </c>
      <c r="R3460" t="str">
        <f t="shared" si="381"/>
        <v>plays</v>
      </c>
      <c r="S3460" s="9">
        <f t="shared" si="382"/>
        <v>42038.185416666704</v>
      </c>
      <c r="T3460" s="9">
        <f t="shared" si="383"/>
        <v>42011.2025810185</v>
      </c>
      <c r="U3460" s="8">
        <f t="shared" si="384"/>
        <v>26.982835648203036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79"/>
        <v>126.2</v>
      </c>
      <c r="P3461">
        <f t="shared" si="378"/>
        <v>17.527777777777779</v>
      </c>
      <c r="Q3461" t="str">
        <f t="shared" si="380"/>
        <v>theater</v>
      </c>
      <c r="R3461" t="str">
        <f t="shared" si="381"/>
        <v>plays</v>
      </c>
      <c r="S3461" s="9">
        <f t="shared" si="382"/>
        <v>42510.479861111096</v>
      </c>
      <c r="T3461" s="9">
        <f t="shared" si="383"/>
        <v>42480.479861111096</v>
      </c>
      <c r="U3461" s="8">
        <f t="shared" si="384"/>
        <v>30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79"/>
        <v>190</v>
      </c>
      <c r="P3462">
        <f t="shared" si="378"/>
        <v>50</v>
      </c>
      <c r="Q3462" t="str">
        <f t="shared" si="380"/>
        <v>theater</v>
      </c>
      <c r="R3462" t="str">
        <f t="shared" si="381"/>
        <v>plays</v>
      </c>
      <c r="S3462" s="9">
        <f t="shared" si="382"/>
        <v>41866.527222222197</v>
      </c>
      <c r="T3462" s="9">
        <f t="shared" si="383"/>
        <v>41852.527222222197</v>
      </c>
      <c r="U3462" s="8">
        <f t="shared" si="384"/>
        <v>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79"/>
        <v>139</v>
      </c>
      <c r="P3463">
        <f t="shared" si="378"/>
        <v>57.916666666666664</v>
      </c>
      <c r="Q3463" t="str">
        <f t="shared" si="380"/>
        <v>theater</v>
      </c>
      <c r="R3463" t="str">
        <f t="shared" si="381"/>
        <v>plays</v>
      </c>
      <c r="S3463" s="9">
        <f t="shared" si="382"/>
        <v>42672.125</v>
      </c>
      <c r="T3463" s="9">
        <f t="shared" si="383"/>
        <v>42643.6328587963</v>
      </c>
      <c r="U3463" s="8">
        <f t="shared" si="384"/>
        <v>28.492141203700157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79"/>
        <v>202</v>
      </c>
      <c r="P3464">
        <f t="shared" si="378"/>
        <v>29.705882352941178</v>
      </c>
      <c r="Q3464" t="str">
        <f t="shared" si="380"/>
        <v>theater</v>
      </c>
      <c r="R3464" t="str">
        <f t="shared" si="381"/>
        <v>plays</v>
      </c>
      <c r="S3464" s="9">
        <f t="shared" si="382"/>
        <v>42195.75</v>
      </c>
      <c r="T3464" s="9">
        <f t="shared" si="383"/>
        <v>42179.898472222201</v>
      </c>
      <c r="U3464" s="8">
        <f t="shared" si="384"/>
        <v>15.851527777798765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79"/>
        <v>103.38000000000001</v>
      </c>
      <c r="P3465">
        <f t="shared" si="378"/>
        <v>90.684210526315795</v>
      </c>
      <c r="Q3465" t="str">
        <f t="shared" si="380"/>
        <v>theater</v>
      </c>
      <c r="R3465" t="str">
        <f t="shared" si="381"/>
        <v>plays</v>
      </c>
      <c r="S3465" s="9">
        <f t="shared" si="382"/>
        <v>42654.165972222203</v>
      </c>
      <c r="T3465" s="9">
        <f t="shared" si="383"/>
        <v>42612.918807870403</v>
      </c>
      <c r="U3465" s="8">
        <f t="shared" si="384"/>
        <v>41.247164351800166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79"/>
        <v>102.3236</v>
      </c>
      <c r="P3466">
        <f t="shared" si="378"/>
        <v>55.012688172043013</v>
      </c>
      <c r="Q3466" t="str">
        <f t="shared" si="380"/>
        <v>theater</v>
      </c>
      <c r="R3466" t="str">
        <f t="shared" si="381"/>
        <v>plays</v>
      </c>
      <c r="S3466" s="9">
        <f t="shared" si="382"/>
        <v>42605.130057870403</v>
      </c>
      <c r="T3466" s="9">
        <f t="shared" si="383"/>
        <v>42575.130057870403</v>
      </c>
      <c r="U3466" s="8">
        <f t="shared" si="384"/>
        <v>30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79"/>
        <v>103</v>
      </c>
      <c r="P3467">
        <f t="shared" si="378"/>
        <v>57.222222222222221</v>
      </c>
      <c r="Q3467" t="str">
        <f t="shared" si="380"/>
        <v>theater</v>
      </c>
      <c r="R3467" t="str">
        <f t="shared" si="381"/>
        <v>plays</v>
      </c>
      <c r="S3467" s="9">
        <f t="shared" si="382"/>
        <v>42225.666666666701</v>
      </c>
      <c r="T3467" s="9">
        <f t="shared" si="383"/>
        <v>42200.625833333303</v>
      </c>
      <c r="U3467" s="8">
        <f t="shared" si="384"/>
        <v>25.040833333398041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79"/>
        <v>127.14285714285714</v>
      </c>
      <c r="P3468">
        <f t="shared" si="378"/>
        <v>72.950819672131146</v>
      </c>
      <c r="Q3468" t="str">
        <f t="shared" si="380"/>
        <v>theater</v>
      </c>
      <c r="R3468" t="str">
        <f t="shared" si="381"/>
        <v>plays</v>
      </c>
      <c r="S3468" s="9">
        <f t="shared" si="382"/>
        <v>42479.977430555598</v>
      </c>
      <c r="T3468" s="9">
        <f t="shared" si="383"/>
        <v>42420.019097222197</v>
      </c>
      <c r="U3468" s="8">
        <f t="shared" si="384"/>
        <v>59.958333333401242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79"/>
        <v>101</v>
      </c>
      <c r="P3469">
        <f t="shared" si="378"/>
        <v>64.468085106382972</v>
      </c>
      <c r="Q3469" t="str">
        <f t="shared" si="380"/>
        <v>theater</v>
      </c>
      <c r="R3469" t="str">
        <f t="shared" si="381"/>
        <v>plays</v>
      </c>
      <c r="S3469" s="9">
        <f t="shared" si="382"/>
        <v>42083.63</v>
      </c>
      <c r="T3469" s="9">
        <f t="shared" si="383"/>
        <v>42053.671666666698</v>
      </c>
      <c r="U3469" s="8">
        <f t="shared" si="384"/>
        <v>29.958333333299379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79"/>
        <v>121.78</v>
      </c>
      <c r="P3470">
        <f t="shared" si="378"/>
        <v>716.35294117647061</v>
      </c>
      <c r="Q3470" t="str">
        <f t="shared" si="380"/>
        <v>theater</v>
      </c>
      <c r="R3470" t="str">
        <f t="shared" si="381"/>
        <v>plays</v>
      </c>
      <c r="S3470" s="9">
        <f t="shared" si="382"/>
        <v>42634.125</v>
      </c>
      <c r="T3470" s="9">
        <f t="shared" si="383"/>
        <v>42605.765381944402</v>
      </c>
      <c r="U3470" s="8">
        <f t="shared" si="384"/>
        <v>28.359618055597821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79"/>
        <v>113.39285714285714</v>
      </c>
      <c r="P3471">
        <f t="shared" si="378"/>
        <v>50.396825396825399</v>
      </c>
      <c r="Q3471" t="str">
        <f t="shared" si="380"/>
        <v>theater</v>
      </c>
      <c r="R3471" t="str">
        <f t="shared" si="381"/>
        <v>plays</v>
      </c>
      <c r="S3471" s="9">
        <f t="shared" si="382"/>
        <v>42488.641724537003</v>
      </c>
      <c r="T3471" s="9">
        <f t="shared" si="383"/>
        <v>42458.641724537003</v>
      </c>
      <c r="U3471" s="8">
        <f t="shared" si="384"/>
        <v>30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79"/>
        <v>150</v>
      </c>
      <c r="P3472">
        <f t="shared" si="378"/>
        <v>41.666666666666664</v>
      </c>
      <c r="Q3472" t="str">
        <f t="shared" si="380"/>
        <v>theater</v>
      </c>
      <c r="R3472" t="str">
        <f t="shared" si="381"/>
        <v>plays</v>
      </c>
      <c r="S3472" s="9">
        <f t="shared" si="382"/>
        <v>42566.901388888902</v>
      </c>
      <c r="T3472" s="9">
        <f t="shared" si="383"/>
        <v>42529.022013888898</v>
      </c>
      <c r="U3472" s="8">
        <f t="shared" si="384"/>
        <v>37.879375000004075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79"/>
        <v>214.6</v>
      </c>
      <c r="P3473">
        <f t="shared" si="378"/>
        <v>35.766666666666666</v>
      </c>
      <c r="Q3473" t="str">
        <f t="shared" si="380"/>
        <v>theater</v>
      </c>
      <c r="R3473" t="str">
        <f t="shared" si="381"/>
        <v>plays</v>
      </c>
      <c r="S3473" s="9">
        <f t="shared" si="382"/>
        <v>41882.833333333299</v>
      </c>
      <c r="T3473" s="9">
        <f t="shared" si="383"/>
        <v>41841.820486111101</v>
      </c>
      <c r="U3473" s="8">
        <f t="shared" si="384"/>
        <v>41.012847222198616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79"/>
        <v>102.05</v>
      </c>
      <c r="P3474">
        <f t="shared" si="378"/>
        <v>88.739130434782609</v>
      </c>
      <c r="Q3474" t="str">
        <f t="shared" si="380"/>
        <v>theater</v>
      </c>
      <c r="R3474" t="str">
        <f t="shared" si="381"/>
        <v>plays</v>
      </c>
      <c r="S3474" s="9">
        <f t="shared" si="382"/>
        <v>41949.249305555597</v>
      </c>
      <c r="T3474" s="9">
        <f t="shared" si="383"/>
        <v>41928.170497685198</v>
      </c>
      <c r="U3474" s="8">
        <f t="shared" si="384"/>
        <v>21.078807870399032</v>
      </c>
    </row>
    <row r="3475" spans="1:21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79"/>
        <v>100</v>
      </c>
      <c r="P3475">
        <f t="shared" si="378"/>
        <v>148.4848484848485</v>
      </c>
      <c r="Q3475" t="str">
        <f t="shared" si="380"/>
        <v>theater</v>
      </c>
      <c r="R3475" t="str">
        <f t="shared" si="381"/>
        <v>plays</v>
      </c>
      <c r="S3475" s="9">
        <f t="shared" si="382"/>
        <v>42083.852083333302</v>
      </c>
      <c r="T3475" s="9">
        <f t="shared" si="383"/>
        <v>42062.834444444401</v>
      </c>
      <c r="U3475" s="8">
        <f t="shared" si="384"/>
        <v>21.017638888901274</v>
      </c>
    </row>
    <row r="3476" spans="1:21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79"/>
        <v>101</v>
      </c>
      <c r="P3476">
        <f t="shared" si="378"/>
        <v>51.794871794871796</v>
      </c>
      <c r="Q3476" t="str">
        <f t="shared" si="380"/>
        <v>theater</v>
      </c>
      <c r="R3476" t="str">
        <f t="shared" si="381"/>
        <v>plays</v>
      </c>
      <c r="S3476" s="9">
        <f t="shared" si="382"/>
        <v>42571.501516203702</v>
      </c>
      <c r="T3476" s="9">
        <f t="shared" si="383"/>
        <v>42541.501516203702</v>
      </c>
      <c r="U3476" s="8">
        <f t="shared" si="384"/>
        <v>30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79"/>
        <v>113.33333333333333</v>
      </c>
      <c r="P3477">
        <f t="shared" si="378"/>
        <v>20</v>
      </c>
      <c r="Q3477" t="str">
        <f t="shared" si="380"/>
        <v>theater</v>
      </c>
      <c r="R3477" t="str">
        <f t="shared" si="381"/>
        <v>plays</v>
      </c>
      <c r="S3477" s="9">
        <f t="shared" si="382"/>
        <v>41946</v>
      </c>
      <c r="T3477" s="9">
        <f t="shared" si="383"/>
        <v>41918.8808333333</v>
      </c>
      <c r="U3477" s="8">
        <f t="shared" si="384"/>
        <v>27.119166666700039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79"/>
        <v>104</v>
      </c>
      <c r="P3478">
        <f t="shared" si="378"/>
        <v>52</v>
      </c>
      <c r="Q3478" t="str">
        <f t="shared" si="380"/>
        <v>theater</v>
      </c>
      <c r="R3478" t="str">
        <f t="shared" si="381"/>
        <v>plays</v>
      </c>
      <c r="S3478" s="9">
        <f t="shared" si="382"/>
        <v>41939.125</v>
      </c>
      <c r="T3478" s="9">
        <f t="shared" si="383"/>
        <v>41921.279976851903</v>
      </c>
      <c r="U3478" s="8">
        <f t="shared" si="384"/>
        <v>17.845023148096516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79"/>
        <v>115.33333333333333</v>
      </c>
      <c r="P3479">
        <f t="shared" si="378"/>
        <v>53.230769230769234</v>
      </c>
      <c r="Q3479" t="str">
        <f t="shared" si="380"/>
        <v>theater</v>
      </c>
      <c r="R3479" t="str">
        <f t="shared" si="381"/>
        <v>plays</v>
      </c>
      <c r="S3479" s="9">
        <f t="shared" si="382"/>
        <v>42141.125</v>
      </c>
      <c r="T3479" s="9">
        <f t="shared" si="383"/>
        <v>42128.736608796302</v>
      </c>
      <c r="U3479" s="8">
        <f t="shared" si="384"/>
        <v>12.38839120369812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79"/>
        <v>112.85000000000001</v>
      </c>
      <c r="P3480">
        <f t="shared" si="378"/>
        <v>39.596491228070178</v>
      </c>
      <c r="Q3480" t="str">
        <f t="shared" si="380"/>
        <v>theater</v>
      </c>
      <c r="R3480" t="str">
        <f t="shared" si="381"/>
        <v>plays</v>
      </c>
      <c r="S3480" s="9">
        <f t="shared" si="382"/>
        <v>42079.875</v>
      </c>
      <c r="T3480" s="9">
        <f t="shared" si="383"/>
        <v>42053.916921296302</v>
      </c>
      <c r="U3480" s="8">
        <f t="shared" si="384"/>
        <v>25.958078703697538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79"/>
        <v>127.86666666666666</v>
      </c>
      <c r="P3481">
        <f t="shared" si="378"/>
        <v>34.25</v>
      </c>
      <c r="Q3481" t="str">
        <f t="shared" si="380"/>
        <v>theater</v>
      </c>
      <c r="R3481" t="str">
        <f t="shared" si="381"/>
        <v>plays</v>
      </c>
      <c r="S3481" s="9">
        <f t="shared" si="382"/>
        <v>41811.855092592603</v>
      </c>
      <c r="T3481" s="9">
        <f t="shared" si="383"/>
        <v>41781.855092592603</v>
      </c>
      <c r="U3481" s="8">
        <f t="shared" si="384"/>
        <v>30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79"/>
        <v>142.66666666666669</v>
      </c>
      <c r="P3482">
        <f t="shared" si="378"/>
        <v>164.61538461538461</v>
      </c>
      <c r="Q3482" t="str">
        <f t="shared" si="380"/>
        <v>theater</v>
      </c>
      <c r="R3482" t="str">
        <f t="shared" si="381"/>
        <v>plays</v>
      </c>
      <c r="S3482" s="9">
        <f t="shared" si="382"/>
        <v>42195.875</v>
      </c>
      <c r="T3482" s="9">
        <f t="shared" si="383"/>
        <v>42171.317442129599</v>
      </c>
      <c r="U3482" s="8">
        <f t="shared" si="384"/>
        <v>24.55755787040107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79"/>
        <v>118.8</v>
      </c>
      <c r="P3483">
        <f t="shared" si="378"/>
        <v>125.05263157894737</v>
      </c>
      <c r="Q3483" t="str">
        <f t="shared" si="380"/>
        <v>theater</v>
      </c>
      <c r="R3483" t="str">
        <f t="shared" si="381"/>
        <v>plays</v>
      </c>
      <c r="S3483" s="9">
        <f t="shared" si="382"/>
        <v>42006.247546296298</v>
      </c>
      <c r="T3483" s="9">
        <f t="shared" si="383"/>
        <v>41989.247546296298</v>
      </c>
      <c r="U3483" s="8">
        <f t="shared" si="384"/>
        <v>17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79"/>
        <v>138.33333333333334</v>
      </c>
      <c r="P3484">
        <f t="shared" si="378"/>
        <v>51.875</v>
      </c>
      <c r="Q3484" t="str">
        <f t="shared" si="380"/>
        <v>theater</v>
      </c>
      <c r="R3484" t="str">
        <f t="shared" si="381"/>
        <v>plays</v>
      </c>
      <c r="S3484" s="9">
        <f t="shared" si="382"/>
        <v>41826.771597222199</v>
      </c>
      <c r="T3484" s="9">
        <f t="shared" si="383"/>
        <v>41796.771597222199</v>
      </c>
      <c r="U3484" s="8">
        <f t="shared" si="384"/>
        <v>30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79"/>
        <v>159.9402985074627</v>
      </c>
      <c r="P3485">
        <f t="shared" si="378"/>
        <v>40.285714285714285</v>
      </c>
      <c r="Q3485" t="str">
        <f t="shared" si="380"/>
        <v>theater</v>
      </c>
      <c r="R3485" t="str">
        <f t="shared" si="381"/>
        <v>plays</v>
      </c>
      <c r="S3485" s="9">
        <f t="shared" si="382"/>
        <v>41823.668761574103</v>
      </c>
      <c r="T3485" s="9">
        <f t="shared" si="383"/>
        <v>41793.668761574103</v>
      </c>
      <c r="U3485" s="8">
        <f t="shared" si="384"/>
        <v>30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79"/>
        <v>114.24000000000001</v>
      </c>
      <c r="P3486">
        <f t="shared" si="378"/>
        <v>64.909090909090907</v>
      </c>
      <c r="Q3486" t="str">
        <f t="shared" si="380"/>
        <v>theater</v>
      </c>
      <c r="R3486" t="str">
        <f t="shared" si="381"/>
        <v>plays</v>
      </c>
      <c r="S3486" s="9">
        <f t="shared" si="382"/>
        <v>42536.760405092602</v>
      </c>
      <c r="T3486" s="9">
        <f t="shared" si="383"/>
        <v>42506.760405092602</v>
      </c>
      <c r="U3486" s="8">
        <f t="shared" si="384"/>
        <v>30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79"/>
        <v>100.60606060606061</v>
      </c>
      <c r="P3487">
        <f t="shared" si="378"/>
        <v>55.333333333333336</v>
      </c>
      <c r="Q3487" t="str">
        <f t="shared" si="380"/>
        <v>theater</v>
      </c>
      <c r="R3487" t="str">
        <f t="shared" si="381"/>
        <v>plays</v>
      </c>
      <c r="S3487" s="9">
        <f t="shared" si="382"/>
        <v>42402.693055555603</v>
      </c>
      <c r="T3487" s="9">
        <f t="shared" si="383"/>
        <v>42372.693055555603</v>
      </c>
      <c r="U3487" s="8">
        <f t="shared" si="384"/>
        <v>30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79"/>
        <v>155.20000000000002</v>
      </c>
      <c r="P3488">
        <f t="shared" si="378"/>
        <v>83.142857142857139</v>
      </c>
      <c r="Q3488" t="str">
        <f t="shared" si="380"/>
        <v>theater</v>
      </c>
      <c r="R3488" t="str">
        <f t="shared" si="381"/>
        <v>plays</v>
      </c>
      <c r="S3488" s="9">
        <f t="shared" si="382"/>
        <v>42158.290972222203</v>
      </c>
      <c r="T3488" s="9">
        <f t="shared" si="383"/>
        <v>42126.875011574099</v>
      </c>
      <c r="U3488" s="8">
        <f t="shared" si="384"/>
        <v>31.415960648104374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79"/>
        <v>127.75000000000001</v>
      </c>
      <c r="P3489">
        <f t="shared" si="378"/>
        <v>38.712121212121211</v>
      </c>
      <c r="Q3489" t="str">
        <f t="shared" si="380"/>
        <v>theater</v>
      </c>
      <c r="R3489" t="str">
        <f t="shared" si="381"/>
        <v>plays</v>
      </c>
      <c r="S3489" s="9">
        <f t="shared" si="382"/>
        <v>42179.940416666701</v>
      </c>
      <c r="T3489" s="9">
        <f t="shared" si="383"/>
        <v>42149.940416666701</v>
      </c>
      <c r="U3489" s="8">
        <f t="shared" si="384"/>
        <v>30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79"/>
        <v>121.2</v>
      </c>
      <c r="P3490">
        <f t="shared" ref="P3490:P3553" si="385">IF(L3490=0, 0,E3490/L3490)</f>
        <v>125.37931034482759</v>
      </c>
      <c r="Q3490" t="str">
        <f t="shared" si="380"/>
        <v>theater</v>
      </c>
      <c r="R3490" t="str">
        <f t="shared" si="381"/>
        <v>plays</v>
      </c>
      <c r="S3490" s="9">
        <f t="shared" si="382"/>
        <v>42111.666666666701</v>
      </c>
      <c r="T3490" s="9">
        <f t="shared" si="383"/>
        <v>42087.7680555556</v>
      </c>
      <c r="U3490" s="8">
        <f t="shared" si="384"/>
        <v>23.898611111100763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79"/>
        <v>112.7</v>
      </c>
      <c r="P3491">
        <f t="shared" si="385"/>
        <v>78.263888888888886</v>
      </c>
      <c r="Q3491" t="str">
        <f t="shared" si="380"/>
        <v>theater</v>
      </c>
      <c r="R3491" t="str">
        <f t="shared" si="381"/>
        <v>plays</v>
      </c>
      <c r="S3491" s="9">
        <f t="shared" si="382"/>
        <v>41783.875</v>
      </c>
      <c r="T3491" s="9">
        <f t="shared" si="383"/>
        <v>41753.635775463001</v>
      </c>
      <c r="U3491" s="8">
        <f t="shared" si="384"/>
        <v>30.239224536999245</v>
      </c>
    </row>
    <row r="3492" spans="1:21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79"/>
        <v>127.49999999999999</v>
      </c>
      <c r="P3492">
        <f t="shared" si="385"/>
        <v>47.222222222222221</v>
      </c>
      <c r="Q3492" t="str">
        <f t="shared" si="380"/>
        <v>theater</v>
      </c>
      <c r="R3492" t="str">
        <f t="shared" si="381"/>
        <v>plays</v>
      </c>
      <c r="S3492" s="9">
        <f t="shared" si="382"/>
        <v>42473.802361111098</v>
      </c>
      <c r="T3492" s="9">
        <f t="shared" si="383"/>
        <v>42443.802361111098</v>
      </c>
      <c r="U3492" s="8">
        <f t="shared" si="384"/>
        <v>30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79"/>
        <v>158.20000000000002</v>
      </c>
      <c r="P3493">
        <f t="shared" si="385"/>
        <v>79.099999999999994</v>
      </c>
      <c r="Q3493" t="str">
        <f t="shared" si="380"/>
        <v>theater</v>
      </c>
      <c r="R3493" t="str">
        <f t="shared" si="381"/>
        <v>plays</v>
      </c>
      <c r="S3493" s="9">
        <f t="shared" si="382"/>
        <v>42142.249814814801</v>
      </c>
      <c r="T3493" s="9">
        <f t="shared" si="383"/>
        <v>42121.249814814801</v>
      </c>
      <c r="U3493" s="8">
        <f t="shared" si="384"/>
        <v>21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79"/>
        <v>105.26894736842105</v>
      </c>
      <c r="P3494">
        <f t="shared" si="385"/>
        <v>114.29199999999999</v>
      </c>
      <c r="Q3494" t="str">
        <f t="shared" si="380"/>
        <v>theater</v>
      </c>
      <c r="R3494" t="str">
        <f t="shared" si="381"/>
        <v>plays</v>
      </c>
      <c r="S3494" s="9">
        <f t="shared" si="382"/>
        <v>42303.009224537003</v>
      </c>
      <c r="T3494" s="9">
        <f t="shared" si="383"/>
        <v>42268.009224537003</v>
      </c>
      <c r="U3494" s="8">
        <f t="shared" si="384"/>
        <v>35</v>
      </c>
    </row>
    <row r="3495" spans="1:21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79"/>
        <v>100</v>
      </c>
      <c r="P3495">
        <f t="shared" si="385"/>
        <v>51.724137931034484</v>
      </c>
      <c r="Q3495" t="str">
        <f t="shared" si="380"/>
        <v>theater</v>
      </c>
      <c r="R3495" t="str">
        <f t="shared" si="381"/>
        <v>plays</v>
      </c>
      <c r="S3495" s="9">
        <f t="shared" si="382"/>
        <v>41868.215972222199</v>
      </c>
      <c r="T3495" s="9">
        <f t="shared" si="383"/>
        <v>41848.866157407399</v>
      </c>
      <c r="U3495" s="8">
        <f t="shared" si="384"/>
        <v>19.349814814799174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79"/>
        <v>100</v>
      </c>
      <c r="P3496">
        <f t="shared" si="385"/>
        <v>30.76923076923077</v>
      </c>
      <c r="Q3496" t="str">
        <f t="shared" si="380"/>
        <v>theater</v>
      </c>
      <c r="R3496" t="str">
        <f t="shared" si="381"/>
        <v>plays</v>
      </c>
      <c r="S3496" s="9">
        <f t="shared" si="382"/>
        <v>42700.25</v>
      </c>
      <c r="T3496" s="9">
        <f t="shared" si="383"/>
        <v>42689.214988425898</v>
      </c>
      <c r="U3496" s="8">
        <f t="shared" si="384"/>
        <v>11.0350115741021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79"/>
        <v>106.86</v>
      </c>
      <c r="P3497">
        <f t="shared" si="385"/>
        <v>74.208333333333329</v>
      </c>
      <c r="Q3497" t="str">
        <f t="shared" si="380"/>
        <v>theater</v>
      </c>
      <c r="R3497" t="str">
        <f t="shared" si="381"/>
        <v>plays</v>
      </c>
      <c r="S3497" s="9">
        <f t="shared" si="382"/>
        <v>41944.720833333296</v>
      </c>
      <c r="T3497" s="9">
        <f t="shared" si="383"/>
        <v>41915.762835648202</v>
      </c>
      <c r="U3497" s="8">
        <f t="shared" si="384"/>
        <v>28.957997685094597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79"/>
        <v>124.4</v>
      </c>
      <c r="P3498">
        <f t="shared" si="385"/>
        <v>47.846153846153847</v>
      </c>
      <c r="Q3498" t="str">
        <f t="shared" si="380"/>
        <v>theater</v>
      </c>
      <c r="R3498" t="str">
        <f t="shared" si="381"/>
        <v>plays</v>
      </c>
      <c r="S3498" s="9">
        <f t="shared" si="382"/>
        <v>42624.846828703703</v>
      </c>
      <c r="T3498" s="9">
        <f t="shared" si="383"/>
        <v>42584.846828703703</v>
      </c>
      <c r="U3498" s="8">
        <f t="shared" si="384"/>
        <v>40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79"/>
        <v>108.70406189555126</v>
      </c>
      <c r="P3499">
        <f t="shared" si="385"/>
        <v>34.408163265306122</v>
      </c>
      <c r="Q3499" t="str">
        <f t="shared" si="380"/>
        <v>theater</v>
      </c>
      <c r="R3499" t="str">
        <f t="shared" si="381"/>
        <v>plays</v>
      </c>
      <c r="S3499" s="9">
        <f t="shared" si="382"/>
        <v>42523.916666666701</v>
      </c>
      <c r="T3499" s="9">
        <f t="shared" si="383"/>
        <v>42511.741944444402</v>
      </c>
      <c r="U3499" s="8">
        <f t="shared" si="384"/>
        <v>12.174722222298442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79"/>
        <v>102.42424242424242</v>
      </c>
      <c r="P3500">
        <f t="shared" si="385"/>
        <v>40.238095238095241</v>
      </c>
      <c r="Q3500" t="str">
        <f t="shared" si="380"/>
        <v>theater</v>
      </c>
      <c r="R3500" t="str">
        <f t="shared" si="381"/>
        <v>plays</v>
      </c>
      <c r="S3500" s="9">
        <f t="shared" si="382"/>
        <v>42518.905555555597</v>
      </c>
      <c r="T3500" s="9">
        <f t="shared" si="383"/>
        <v>42459.158611111103</v>
      </c>
      <c r="U3500" s="8">
        <f t="shared" si="384"/>
        <v>59.746944444494147</v>
      </c>
    </row>
    <row r="3501" spans="1:21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79"/>
        <v>105.5</v>
      </c>
      <c r="P3501">
        <f t="shared" si="385"/>
        <v>60.285714285714285</v>
      </c>
      <c r="Q3501" t="str">
        <f t="shared" si="380"/>
        <v>theater</v>
      </c>
      <c r="R3501" t="str">
        <f t="shared" si="381"/>
        <v>plays</v>
      </c>
      <c r="S3501" s="9">
        <f t="shared" si="382"/>
        <v>42186.290972222203</v>
      </c>
      <c r="T3501" s="9">
        <f t="shared" si="383"/>
        <v>42132.036168981504</v>
      </c>
      <c r="U3501" s="8">
        <f t="shared" si="384"/>
        <v>54.254803240699403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79"/>
        <v>106.3</v>
      </c>
      <c r="P3502">
        <f t="shared" si="385"/>
        <v>25.30952380952381</v>
      </c>
      <c r="Q3502" t="str">
        <f t="shared" si="380"/>
        <v>theater</v>
      </c>
      <c r="R3502" t="str">
        <f t="shared" si="381"/>
        <v>plays</v>
      </c>
      <c r="S3502" s="9">
        <f t="shared" si="382"/>
        <v>42436.207638888904</v>
      </c>
      <c r="T3502" s="9">
        <f t="shared" si="383"/>
        <v>42419.919421296298</v>
      </c>
      <c r="U3502" s="8">
        <f t="shared" si="384"/>
        <v>16.288217592606088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79"/>
        <v>100.66666666666666</v>
      </c>
      <c r="P3503">
        <f t="shared" si="385"/>
        <v>35.952380952380949</v>
      </c>
      <c r="Q3503" t="str">
        <f t="shared" si="380"/>
        <v>theater</v>
      </c>
      <c r="R3503" t="str">
        <f t="shared" si="381"/>
        <v>plays</v>
      </c>
      <c r="S3503" s="9">
        <f t="shared" si="382"/>
        <v>42258.763831018499</v>
      </c>
      <c r="T3503" s="9">
        <f t="shared" si="383"/>
        <v>42233.763831018499</v>
      </c>
      <c r="U3503" s="8">
        <f t="shared" si="384"/>
        <v>25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79"/>
        <v>105.4</v>
      </c>
      <c r="P3504">
        <f t="shared" si="385"/>
        <v>136</v>
      </c>
      <c r="Q3504" t="str">
        <f t="shared" si="380"/>
        <v>theater</v>
      </c>
      <c r="R3504" t="str">
        <f t="shared" si="381"/>
        <v>plays</v>
      </c>
      <c r="S3504" s="9">
        <f t="shared" si="382"/>
        <v>42445.165972222203</v>
      </c>
      <c r="T3504" s="9">
        <f t="shared" si="383"/>
        <v>42430.839398148099</v>
      </c>
      <c r="U3504" s="8">
        <f t="shared" si="384"/>
        <v>14.326574074104428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79"/>
        <v>107.55999999999999</v>
      </c>
      <c r="P3505">
        <f t="shared" si="385"/>
        <v>70.763157894736835</v>
      </c>
      <c r="Q3505" t="str">
        <f t="shared" si="380"/>
        <v>theater</v>
      </c>
      <c r="R3505" t="str">
        <f t="shared" si="381"/>
        <v>plays</v>
      </c>
      <c r="S3505" s="9">
        <f t="shared" si="382"/>
        <v>42575.478333333303</v>
      </c>
      <c r="T3505" s="9">
        <f t="shared" si="383"/>
        <v>42545.478333333303</v>
      </c>
      <c r="U3505" s="8">
        <f t="shared" si="384"/>
        <v>30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79"/>
        <v>100</v>
      </c>
      <c r="P3506">
        <f t="shared" si="385"/>
        <v>125</v>
      </c>
      <c r="Q3506" t="str">
        <f t="shared" si="380"/>
        <v>theater</v>
      </c>
      <c r="R3506" t="str">
        <f t="shared" si="381"/>
        <v>plays</v>
      </c>
      <c r="S3506" s="9">
        <f t="shared" si="382"/>
        <v>42327.790405092601</v>
      </c>
      <c r="T3506" s="9">
        <f t="shared" si="383"/>
        <v>42297.7487384259</v>
      </c>
      <c r="U3506" s="8">
        <f t="shared" si="384"/>
        <v>30.041666666700621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79"/>
        <v>103.76</v>
      </c>
      <c r="P3507">
        <f t="shared" si="385"/>
        <v>66.512820512820511</v>
      </c>
      <c r="Q3507" t="str">
        <f t="shared" si="380"/>
        <v>theater</v>
      </c>
      <c r="R3507" t="str">
        <f t="shared" si="381"/>
        <v>plays</v>
      </c>
      <c r="S3507" s="9">
        <f t="shared" si="382"/>
        <v>41772.166666666701</v>
      </c>
      <c r="T3507" s="9">
        <f t="shared" si="383"/>
        <v>41760.935706018499</v>
      </c>
      <c r="U3507" s="8">
        <f t="shared" si="384"/>
        <v>11.23096064820129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79"/>
        <v>101.49999999999999</v>
      </c>
      <c r="P3508">
        <f t="shared" si="385"/>
        <v>105</v>
      </c>
      <c r="Q3508" t="str">
        <f t="shared" si="380"/>
        <v>theater</v>
      </c>
      <c r="R3508" t="str">
        <f t="shared" si="381"/>
        <v>plays</v>
      </c>
      <c r="S3508" s="9">
        <f t="shared" si="382"/>
        <v>41874.734259259298</v>
      </c>
      <c r="T3508" s="9">
        <f t="shared" si="383"/>
        <v>41829.734259259298</v>
      </c>
      <c r="U3508" s="8">
        <f t="shared" si="384"/>
        <v>45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79"/>
        <v>104.4</v>
      </c>
      <c r="P3509">
        <f t="shared" si="385"/>
        <v>145</v>
      </c>
      <c r="Q3509" t="str">
        <f t="shared" si="380"/>
        <v>theater</v>
      </c>
      <c r="R3509" t="str">
        <f t="shared" si="381"/>
        <v>plays</v>
      </c>
      <c r="S3509" s="9">
        <f t="shared" si="382"/>
        <v>42521.922881944403</v>
      </c>
      <c r="T3509" s="9">
        <f t="shared" si="383"/>
        <v>42491.922881944403</v>
      </c>
      <c r="U3509" s="8">
        <f t="shared" si="384"/>
        <v>30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79"/>
        <v>180</v>
      </c>
      <c r="P3510">
        <f t="shared" si="385"/>
        <v>12</v>
      </c>
      <c r="Q3510" t="str">
        <f t="shared" si="380"/>
        <v>theater</v>
      </c>
      <c r="R3510" t="str">
        <f t="shared" si="381"/>
        <v>plays</v>
      </c>
      <c r="S3510" s="9">
        <f t="shared" si="382"/>
        <v>42500.875</v>
      </c>
      <c r="T3510" s="9">
        <f t="shared" si="383"/>
        <v>42477.729780092603</v>
      </c>
      <c r="U3510" s="8">
        <f t="shared" si="384"/>
        <v>23.145219907397404</v>
      </c>
    </row>
    <row r="3511" spans="1:21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79"/>
        <v>106.33333333333333</v>
      </c>
      <c r="P3511">
        <f t="shared" si="385"/>
        <v>96.666666666666671</v>
      </c>
      <c r="Q3511" t="str">
        <f t="shared" si="380"/>
        <v>theater</v>
      </c>
      <c r="R3511" t="str">
        <f t="shared" si="381"/>
        <v>plays</v>
      </c>
      <c r="S3511" s="9">
        <f t="shared" si="382"/>
        <v>41964.204861111102</v>
      </c>
      <c r="T3511" s="9">
        <f t="shared" si="383"/>
        <v>41950.859560185199</v>
      </c>
      <c r="U3511" s="8">
        <f t="shared" si="384"/>
        <v>13.345300925902848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79"/>
        <v>100.55555555555556</v>
      </c>
      <c r="P3512">
        <f t="shared" si="385"/>
        <v>60.333333333333336</v>
      </c>
      <c r="Q3512" t="str">
        <f t="shared" si="380"/>
        <v>theater</v>
      </c>
      <c r="R3512" t="str">
        <f t="shared" si="381"/>
        <v>plays</v>
      </c>
      <c r="S3512" s="9">
        <f t="shared" si="382"/>
        <v>41822.620902777802</v>
      </c>
      <c r="T3512" s="9">
        <f t="shared" si="383"/>
        <v>41802.620902777802</v>
      </c>
      <c r="U3512" s="8">
        <f t="shared" si="384"/>
        <v>20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79"/>
        <v>101.2</v>
      </c>
      <c r="P3513">
        <f t="shared" si="385"/>
        <v>79.89473684210526</v>
      </c>
      <c r="Q3513" t="str">
        <f t="shared" si="380"/>
        <v>theater</v>
      </c>
      <c r="R3513" t="str">
        <f t="shared" si="381"/>
        <v>plays</v>
      </c>
      <c r="S3513" s="9">
        <f t="shared" si="382"/>
        <v>41950.770833333299</v>
      </c>
      <c r="T3513" s="9">
        <f t="shared" si="383"/>
        <v>41927.8737847222</v>
      </c>
      <c r="U3513" s="8">
        <f t="shared" si="384"/>
        <v>22.897048611099308</v>
      </c>
    </row>
    <row r="3514" spans="1:21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79"/>
        <v>100</v>
      </c>
      <c r="P3514">
        <f t="shared" si="385"/>
        <v>58.823529411764703</v>
      </c>
      <c r="Q3514" t="str">
        <f t="shared" si="380"/>
        <v>theater</v>
      </c>
      <c r="R3514" t="str">
        <f t="shared" si="381"/>
        <v>plays</v>
      </c>
      <c r="S3514" s="9">
        <f t="shared" si="382"/>
        <v>42117.4952777777</v>
      </c>
      <c r="T3514" s="9">
        <f t="shared" si="383"/>
        <v>42057.5369444444</v>
      </c>
      <c r="U3514" s="8">
        <f t="shared" si="384"/>
        <v>59.958333333299379</v>
      </c>
    </row>
    <row r="3515" spans="1:21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79"/>
        <v>118.39285714285714</v>
      </c>
      <c r="P3515">
        <f t="shared" si="385"/>
        <v>75.340909090909093</v>
      </c>
      <c r="Q3515" t="str">
        <f t="shared" si="380"/>
        <v>theater</v>
      </c>
      <c r="R3515" t="str">
        <f t="shared" si="381"/>
        <v>plays</v>
      </c>
      <c r="S3515" s="9">
        <f t="shared" si="382"/>
        <v>41794.207638888904</v>
      </c>
      <c r="T3515" s="9">
        <f t="shared" si="383"/>
        <v>41781.096203703702</v>
      </c>
      <c r="U3515" s="8">
        <f t="shared" si="384"/>
        <v>13.111435185201117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79"/>
        <v>110.00000000000001</v>
      </c>
      <c r="P3516">
        <f t="shared" si="385"/>
        <v>55</v>
      </c>
      <c r="Q3516" t="str">
        <f t="shared" si="380"/>
        <v>theater</v>
      </c>
      <c r="R3516" t="str">
        <f t="shared" si="381"/>
        <v>plays</v>
      </c>
      <c r="S3516" s="9">
        <f t="shared" si="382"/>
        <v>42037.207638888904</v>
      </c>
      <c r="T3516" s="9">
        <f t="shared" si="383"/>
        <v>42020.846666666701</v>
      </c>
      <c r="U3516" s="8">
        <f t="shared" si="384"/>
        <v>16.36097222220269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79"/>
        <v>102.66666666666666</v>
      </c>
      <c r="P3517">
        <f t="shared" si="385"/>
        <v>66.956521739130437</v>
      </c>
      <c r="Q3517" t="str">
        <f t="shared" si="380"/>
        <v>theater</v>
      </c>
      <c r="R3517" t="str">
        <f t="shared" si="381"/>
        <v>plays</v>
      </c>
      <c r="S3517" s="9">
        <f t="shared" si="382"/>
        <v>42155.772812499999</v>
      </c>
      <c r="T3517" s="9">
        <f t="shared" si="383"/>
        <v>42125.772812499999</v>
      </c>
      <c r="U3517" s="8">
        <f t="shared" si="384"/>
        <v>30</v>
      </c>
    </row>
    <row r="3518" spans="1:21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79"/>
        <v>100</v>
      </c>
      <c r="P3518">
        <f t="shared" si="385"/>
        <v>227.27272727272728</v>
      </c>
      <c r="Q3518" t="str">
        <f t="shared" si="380"/>
        <v>theater</v>
      </c>
      <c r="R3518" t="str">
        <f t="shared" si="381"/>
        <v>plays</v>
      </c>
      <c r="S3518" s="9">
        <f t="shared" si="382"/>
        <v>41890.125</v>
      </c>
      <c r="T3518" s="9">
        <f t="shared" si="383"/>
        <v>41856.010069444397</v>
      </c>
      <c r="U3518" s="8">
        <f t="shared" si="384"/>
        <v>34.114930555602768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79"/>
        <v>100</v>
      </c>
      <c r="P3519">
        <f t="shared" si="385"/>
        <v>307.69230769230768</v>
      </c>
      <c r="Q3519" t="str">
        <f t="shared" si="380"/>
        <v>theater</v>
      </c>
      <c r="R3519" t="str">
        <f t="shared" si="381"/>
        <v>plays</v>
      </c>
      <c r="S3519" s="9">
        <f t="shared" si="382"/>
        <v>41824.458333333299</v>
      </c>
      <c r="T3519" s="9">
        <f t="shared" si="383"/>
        <v>41794.817523148202</v>
      </c>
      <c r="U3519" s="8">
        <f t="shared" si="384"/>
        <v>29.640810185097507</v>
      </c>
    </row>
    <row r="3520" spans="1:21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79"/>
        <v>110.04599999999999</v>
      </c>
      <c r="P3520">
        <f t="shared" si="385"/>
        <v>50.020909090909093</v>
      </c>
      <c r="Q3520" t="str">
        <f t="shared" si="380"/>
        <v>theater</v>
      </c>
      <c r="R3520" t="str">
        <f t="shared" si="381"/>
        <v>plays</v>
      </c>
      <c r="S3520" s="9">
        <f t="shared" si="382"/>
        <v>41914.597916666702</v>
      </c>
      <c r="T3520" s="9">
        <f t="shared" si="383"/>
        <v>41893.783553240697</v>
      </c>
      <c r="U3520" s="8">
        <f t="shared" si="384"/>
        <v>20.814363426005002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79"/>
        <v>101.35000000000001</v>
      </c>
      <c r="P3521">
        <f t="shared" si="385"/>
        <v>72.392857142857139</v>
      </c>
      <c r="Q3521" t="str">
        <f t="shared" si="380"/>
        <v>theater</v>
      </c>
      <c r="R3521" t="str">
        <f t="shared" si="381"/>
        <v>plays</v>
      </c>
      <c r="S3521" s="9">
        <f t="shared" si="382"/>
        <v>42067.598958333299</v>
      </c>
      <c r="T3521" s="9">
        <f t="shared" si="383"/>
        <v>42037.598958333299</v>
      </c>
      <c r="U3521" s="8">
        <f t="shared" si="384"/>
        <v>30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79"/>
        <v>100.75</v>
      </c>
      <c r="P3522">
        <f t="shared" si="385"/>
        <v>95.952380952380949</v>
      </c>
      <c r="Q3522" t="str">
        <f t="shared" si="380"/>
        <v>theater</v>
      </c>
      <c r="R3522" t="str">
        <f t="shared" si="381"/>
        <v>plays</v>
      </c>
      <c r="S3522" s="9">
        <f t="shared" si="382"/>
        <v>42253.574305555499</v>
      </c>
      <c r="T3522" s="9">
        <f t="shared" si="383"/>
        <v>42227.824212963002</v>
      </c>
      <c r="U3522" s="8">
        <f t="shared" si="384"/>
        <v>25.750092592497822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86">E3523/D3523*100</f>
        <v>169.42857142857144</v>
      </c>
      <c r="P3523">
        <f t="shared" si="385"/>
        <v>45.615384615384613</v>
      </c>
      <c r="Q3523" t="str">
        <f t="shared" ref="Q3523:Q3586" si="387">LEFT(N3523,_xlfn.NUMBERVALUE(FIND("/",N3523)-1))</f>
        <v>theater</v>
      </c>
      <c r="R3523" t="str">
        <f t="shared" ref="R3523:R3586" si="388">RIGHT(N3523,LEN(N3523)-LEN(Q3523)-1)</f>
        <v>plays</v>
      </c>
      <c r="S3523" s="9">
        <f t="shared" ref="S3523:S3586" si="389">_xlfn.NUMBERVALUE((((I3523/60)/60)/24)+DATE(1970,1,1))</f>
        <v>41911.361342592601</v>
      </c>
      <c r="T3523" s="9">
        <f t="shared" ref="T3523:T3586" si="390">_xlfn.NUMBERVALUE((((J3523/60)/60)/24)+DATE(1970,1,1))</f>
        <v>41881.361342592601</v>
      </c>
      <c r="U3523" s="8">
        <f t="shared" ref="U3523:U3586" si="391">S3523-T3523</f>
        <v>30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86"/>
        <v>100</v>
      </c>
      <c r="P3524">
        <f t="shared" si="385"/>
        <v>41.029411764705884</v>
      </c>
      <c r="Q3524" t="str">
        <f t="shared" si="387"/>
        <v>theater</v>
      </c>
      <c r="R3524" t="str">
        <f t="shared" si="388"/>
        <v>plays</v>
      </c>
      <c r="S3524" s="9">
        <f t="shared" si="389"/>
        <v>42262.420833333301</v>
      </c>
      <c r="T3524" s="9">
        <f t="shared" si="390"/>
        <v>42234.789884259299</v>
      </c>
      <c r="U3524" s="8">
        <f t="shared" si="391"/>
        <v>27.630949074002274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86"/>
        <v>113.65</v>
      </c>
      <c r="P3525">
        <f t="shared" si="385"/>
        <v>56.825000000000003</v>
      </c>
      <c r="Q3525" t="str">
        <f t="shared" si="387"/>
        <v>theater</v>
      </c>
      <c r="R3525" t="str">
        <f t="shared" si="388"/>
        <v>plays</v>
      </c>
      <c r="S3525" s="9">
        <f t="shared" si="389"/>
        <v>42638.958333333299</v>
      </c>
      <c r="T3525" s="9">
        <f t="shared" si="390"/>
        <v>42581.397546296299</v>
      </c>
      <c r="U3525" s="8">
        <f t="shared" si="391"/>
        <v>57.560787037000409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86"/>
        <v>101.56</v>
      </c>
      <c r="P3526">
        <f t="shared" si="385"/>
        <v>137.24324324324326</v>
      </c>
      <c r="Q3526" t="str">
        <f t="shared" si="387"/>
        <v>theater</v>
      </c>
      <c r="R3526" t="str">
        <f t="shared" si="388"/>
        <v>plays</v>
      </c>
      <c r="S3526" s="9">
        <f t="shared" si="389"/>
        <v>41895.166666666701</v>
      </c>
      <c r="T3526" s="9">
        <f t="shared" si="390"/>
        <v>41880.763576388897</v>
      </c>
      <c r="U3526" s="8">
        <f t="shared" si="391"/>
        <v>14.40309027780313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86"/>
        <v>106</v>
      </c>
      <c r="P3527">
        <f t="shared" si="385"/>
        <v>75.714285714285708</v>
      </c>
      <c r="Q3527" t="str">
        <f t="shared" si="387"/>
        <v>theater</v>
      </c>
      <c r="R3527" t="str">
        <f t="shared" si="388"/>
        <v>plays</v>
      </c>
      <c r="S3527" s="9">
        <f t="shared" si="389"/>
        <v>42225.666666666701</v>
      </c>
      <c r="T3527" s="9">
        <f t="shared" si="390"/>
        <v>42214.6956712963</v>
      </c>
      <c r="U3527" s="8">
        <f t="shared" si="391"/>
        <v>10.970995370400487</v>
      </c>
    </row>
    <row r="3528" spans="1:21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86"/>
        <v>102</v>
      </c>
      <c r="P3528">
        <f t="shared" si="385"/>
        <v>99</v>
      </c>
      <c r="Q3528" t="str">
        <f t="shared" si="387"/>
        <v>theater</v>
      </c>
      <c r="R3528" t="str">
        <f t="shared" si="388"/>
        <v>plays</v>
      </c>
      <c r="S3528" s="9">
        <f t="shared" si="389"/>
        <v>42488.249305555597</v>
      </c>
      <c r="T3528" s="9">
        <f t="shared" si="390"/>
        <v>42460.335312499999</v>
      </c>
      <c r="U3528" s="8">
        <f t="shared" si="391"/>
        <v>27.91399305559753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86"/>
        <v>116.91666666666667</v>
      </c>
      <c r="P3529">
        <f t="shared" si="385"/>
        <v>81.569767441860463</v>
      </c>
      <c r="Q3529" t="str">
        <f t="shared" si="387"/>
        <v>theater</v>
      </c>
      <c r="R3529" t="str">
        <f t="shared" si="388"/>
        <v>plays</v>
      </c>
      <c r="S3529" s="9">
        <f t="shared" si="389"/>
        <v>42196.165972222203</v>
      </c>
      <c r="T3529" s="9">
        <f t="shared" si="390"/>
        <v>42167.023206018501</v>
      </c>
      <c r="U3529" s="8">
        <f t="shared" si="391"/>
        <v>29.142766203702195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86"/>
        <v>101.15151515151514</v>
      </c>
      <c r="P3530">
        <f t="shared" si="385"/>
        <v>45.108108108108105</v>
      </c>
      <c r="Q3530" t="str">
        <f t="shared" si="387"/>
        <v>theater</v>
      </c>
      <c r="R3530" t="str">
        <f t="shared" si="388"/>
        <v>plays</v>
      </c>
      <c r="S3530" s="9">
        <f t="shared" si="389"/>
        <v>42753.501365740703</v>
      </c>
      <c r="T3530" s="9">
        <f t="shared" si="390"/>
        <v>42733.501365740703</v>
      </c>
      <c r="U3530" s="8">
        <f t="shared" si="391"/>
        <v>20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86"/>
        <v>132</v>
      </c>
      <c r="P3531">
        <f t="shared" si="385"/>
        <v>36.666666666666664</v>
      </c>
      <c r="Q3531" t="str">
        <f t="shared" si="387"/>
        <v>theater</v>
      </c>
      <c r="R3531" t="str">
        <f t="shared" si="388"/>
        <v>plays</v>
      </c>
      <c r="S3531" s="9">
        <f t="shared" si="389"/>
        <v>42198.041666666701</v>
      </c>
      <c r="T3531" s="9">
        <f t="shared" si="390"/>
        <v>42177.761782407397</v>
      </c>
      <c r="U3531" s="8">
        <f t="shared" si="391"/>
        <v>20.279884259303799</v>
      </c>
    </row>
    <row r="3532" spans="1:21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86"/>
        <v>100</v>
      </c>
      <c r="P3532">
        <f t="shared" si="385"/>
        <v>125</v>
      </c>
      <c r="Q3532" t="str">
        <f t="shared" si="387"/>
        <v>theater</v>
      </c>
      <c r="R3532" t="str">
        <f t="shared" si="388"/>
        <v>plays</v>
      </c>
      <c r="S3532" s="9">
        <f t="shared" si="389"/>
        <v>42470.833333333299</v>
      </c>
      <c r="T3532" s="9">
        <f t="shared" si="390"/>
        <v>42442.623344907399</v>
      </c>
      <c r="U3532" s="8">
        <f t="shared" si="391"/>
        <v>28.209988425900519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86"/>
        <v>128</v>
      </c>
      <c r="P3533">
        <f t="shared" si="385"/>
        <v>49.230769230769234</v>
      </c>
      <c r="Q3533" t="str">
        <f t="shared" si="387"/>
        <v>theater</v>
      </c>
      <c r="R3533" t="str">
        <f t="shared" si="388"/>
        <v>plays</v>
      </c>
      <c r="S3533" s="9">
        <f t="shared" si="389"/>
        <v>42551.654328703698</v>
      </c>
      <c r="T3533" s="9">
        <f t="shared" si="390"/>
        <v>42521.654328703698</v>
      </c>
      <c r="U3533" s="8">
        <f t="shared" si="391"/>
        <v>30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86"/>
        <v>118.95833333333334</v>
      </c>
      <c r="P3534">
        <f t="shared" si="385"/>
        <v>42.296296296296298</v>
      </c>
      <c r="Q3534" t="str">
        <f t="shared" si="387"/>
        <v>theater</v>
      </c>
      <c r="R3534" t="str">
        <f t="shared" si="388"/>
        <v>plays</v>
      </c>
      <c r="S3534" s="9">
        <f t="shared" si="389"/>
        <v>41900.165972222203</v>
      </c>
      <c r="T3534" s="9">
        <f t="shared" si="390"/>
        <v>41884.599849537</v>
      </c>
      <c r="U3534" s="8">
        <f t="shared" si="391"/>
        <v>15.566122685202572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86"/>
        <v>126.2</v>
      </c>
      <c r="P3535">
        <f t="shared" si="385"/>
        <v>78.875</v>
      </c>
      <c r="Q3535" t="str">
        <f t="shared" si="387"/>
        <v>theater</v>
      </c>
      <c r="R3535" t="str">
        <f t="shared" si="388"/>
        <v>plays</v>
      </c>
      <c r="S3535" s="9">
        <f t="shared" si="389"/>
        <v>42319.802858796298</v>
      </c>
      <c r="T3535" s="9">
        <f t="shared" si="390"/>
        <v>42289.761192129597</v>
      </c>
      <c r="U3535" s="8">
        <f t="shared" si="391"/>
        <v>30.041666666700621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86"/>
        <v>156.20000000000002</v>
      </c>
      <c r="P3536">
        <f t="shared" si="385"/>
        <v>38.284313725490193</v>
      </c>
      <c r="Q3536" t="str">
        <f t="shared" si="387"/>
        <v>theater</v>
      </c>
      <c r="R3536" t="str">
        <f t="shared" si="388"/>
        <v>plays</v>
      </c>
      <c r="S3536" s="9">
        <f t="shared" si="389"/>
        <v>42278.6252662037</v>
      </c>
      <c r="T3536" s="9">
        <f t="shared" si="390"/>
        <v>42243.6252662037</v>
      </c>
      <c r="U3536" s="8">
        <f t="shared" si="391"/>
        <v>35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86"/>
        <v>103.15</v>
      </c>
      <c r="P3537">
        <f t="shared" si="385"/>
        <v>44.847826086956523</v>
      </c>
      <c r="Q3537" t="str">
        <f t="shared" si="387"/>
        <v>theater</v>
      </c>
      <c r="R3537" t="str">
        <f t="shared" si="388"/>
        <v>plays</v>
      </c>
      <c r="S3537" s="9">
        <f t="shared" si="389"/>
        <v>42279.75</v>
      </c>
      <c r="T3537" s="9">
        <f t="shared" si="390"/>
        <v>42248.640162037002</v>
      </c>
      <c r="U3537" s="8">
        <f t="shared" si="391"/>
        <v>31.109837962998427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86"/>
        <v>153.33333333333334</v>
      </c>
      <c r="P3538">
        <f t="shared" si="385"/>
        <v>13.529411764705882</v>
      </c>
      <c r="Q3538" t="str">
        <f t="shared" si="387"/>
        <v>theater</v>
      </c>
      <c r="R3538" t="str">
        <f t="shared" si="388"/>
        <v>plays</v>
      </c>
      <c r="S3538" s="9">
        <f t="shared" si="389"/>
        <v>42358.499305555597</v>
      </c>
      <c r="T3538" s="9">
        <f t="shared" si="390"/>
        <v>42328.727141203701</v>
      </c>
      <c r="U3538" s="8">
        <f t="shared" si="391"/>
        <v>29.772164351896208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86"/>
        <v>180.44444444444446</v>
      </c>
      <c r="P3539">
        <f t="shared" si="385"/>
        <v>43.5</v>
      </c>
      <c r="Q3539" t="str">
        <f t="shared" si="387"/>
        <v>theater</v>
      </c>
      <c r="R3539" t="str">
        <f t="shared" si="388"/>
        <v>plays</v>
      </c>
      <c r="S3539" s="9">
        <f t="shared" si="389"/>
        <v>41960.332638888904</v>
      </c>
      <c r="T3539" s="9">
        <f t="shared" si="390"/>
        <v>41923.354351851798</v>
      </c>
      <c r="U3539" s="8">
        <f t="shared" si="391"/>
        <v>36.978287037105474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86"/>
        <v>128.44999999999999</v>
      </c>
      <c r="P3540">
        <f t="shared" si="385"/>
        <v>30.951807228915662</v>
      </c>
      <c r="Q3540" t="str">
        <f t="shared" si="387"/>
        <v>theater</v>
      </c>
      <c r="R3540" t="str">
        <f t="shared" si="388"/>
        <v>plays</v>
      </c>
      <c r="S3540" s="9">
        <f t="shared" si="389"/>
        <v>42599.420601851903</v>
      </c>
      <c r="T3540" s="9">
        <f t="shared" si="390"/>
        <v>42571.420601851903</v>
      </c>
      <c r="U3540" s="8">
        <f t="shared" si="391"/>
        <v>28</v>
      </c>
    </row>
    <row r="3541" spans="1:21" ht="4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86"/>
        <v>119.66666666666667</v>
      </c>
      <c r="P3541">
        <f t="shared" si="385"/>
        <v>55.230769230769234</v>
      </c>
      <c r="Q3541" t="str">
        <f t="shared" si="387"/>
        <v>theater</v>
      </c>
      <c r="R3541" t="str">
        <f t="shared" si="388"/>
        <v>plays</v>
      </c>
      <c r="S3541" s="9">
        <f t="shared" si="389"/>
        <v>42621.756041666697</v>
      </c>
      <c r="T3541" s="9">
        <f t="shared" si="390"/>
        <v>42600.756041666697</v>
      </c>
      <c r="U3541" s="8">
        <f t="shared" si="391"/>
        <v>21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86"/>
        <v>123</v>
      </c>
      <c r="P3542">
        <f t="shared" si="385"/>
        <v>46.125</v>
      </c>
      <c r="Q3542" t="str">
        <f t="shared" si="387"/>
        <v>theater</v>
      </c>
      <c r="R3542" t="str">
        <f t="shared" si="388"/>
        <v>plays</v>
      </c>
      <c r="S3542" s="9">
        <f t="shared" si="389"/>
        <v>42547.003368055601</v>
      </c>
      <c r="T3542" s="9">
        <f t="shared" si="390"/>
        <v>42517.003368055601</v>
      </c>
      <c r="U3542" s="8">
        <f t="shared" si="391"/>
        <v>30</v>
      </c>
    </row>
    <row r="3543" spans="1:21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86"/>
        <v>105</v>
      </c>
      <c r="P3543">
        <f t="shared" si="385"/>
        <v>39.375</v>
      </c>
      <c r="Q3543" t="str">
        <f t="shared" si="387"/>
        <v>theater</v>
      </c>
      <c r="R3543" t="str">
        <f t="shared" si="388"/>
        <v>plays</v>
      </c>
      <c r="S3543" s="9">
        <f t="shared" si="389"/>
        <v>42247.730034722197</v>
      </c>
      <c r="T3543" s="9">
        <f t="shared" si="390"/>
        <v>42222.730034722197</v>
      </c>
      <c r="U3543" s="8">
        <f t="shared" si="391"/>
        <v>25</v>
      </c>
    </row>
    <row r="3544" spans="1:21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86"/>
        <v>102.23636363636363</v>
      </c>
      <c r="P3544">
        <f t="shared" si="385"/>
        <v>66.152941176470591</v>
      </c>
      <c r="Q3544" t="str">
        <f t="shared" si="387"/>
        <v>theater</v>
      </c>
      <c r="R3544" t="str">
        <f t="shared" si="388"/>
        <v>plays</v>
      </c>
      <c r="S3544" s="9">
        <f t="shared" si="389"/>
        <v>41889.599791666697</v>
      </c>
      <c r="T3544" s="9">
        <f t="shared" si="390"/>
        <v>41829.599791666697</v>
      </c>
      <c r="U3544" s="8">
        <f t="shared" si="391"/>
        <v>60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86"/>
        <v>104.66666666666666</v>
      </c>
      <c r="P3545">
        <f t="shared" si="385"/>
        <v>54.137931034482762</v>
      </c>
      <c r="Q3545" t="str">
        <f t="shared" si="387"/>
        <v>theater</v>
      </c>
      <c r="R3545" t="str">
        <f t="shared" si="388"/>
        <v>plays</v>
      </c>
      <c r="S3545" s="9">
        <f t="shared" si="389"/>
        <v>42180.755312499998</v>
      </c>
      <c r="T3545" s="9">
        <f t="shared" si="390"/>
        <v>42150.755312499998</v>
      </c>
      <c r="U3545" s="8">
        <f t="shared" si="391"/>
        <v>30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86"/>
        <v>100</v>
      </c>
      <c r="P3546">
        <f t="shared" si="385"/>
        <v>104.16666666666667</v>
      </c>
      <c r="Q3546" t="str">
        <f t="shared" si="387"/>
        <v>theater</v>
      </c>
      <c r="R3546" t="str">
        <f t="shared" si="388"/>
        <v>plays</v>
      </c>
      <c r="S3546" s="9">
        <f t="shared" si="389"/>
        <v>42070.831678240698</v>
      </c>
      <c r="T3546" s="9">
        <f t="shared" si="390"/>
        <v>42040.831678240698</v>
      </c>
      <c r="U3546" s="8">
        <f t="shared" si="391"/>
        <v>30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86"/>
        <v>100.4</v>
      </c>
      <c r="P3547">
        <f t="shared" si="385"/>
        <v>31.375</v>
      </c>
      <c r="Q3547" t="str">
        <f t="shared" si="387"/>
        <v>theater</v>
      </c>
      <c r="R3547" t="str">
        <f t="shared" si="388"/>
        <v>plays</v>
      </c>
      <c r="S3547" s="9">
        <f t="shared" si="389"/>
        <v>42105.807395833297</v>
      </c>
      <c r="T3547" s="9">
        <f t="shared" si="390"/>
        <v>42075.807395833297</v>
      </c>
      <c r="U3547" s="8">
        <f t="shared" si="391"/>
        <v>30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86"/>
        <v>102.27272727272727</v>
      </c>
      <c r="P3548">
        <f t="shared" si="385"/>
        <v>59.210526315789473</v>
      </c>
      <c r="Q3548" t="str">
        <f t="shared" si="387"/>
        <v>theater</v>
      </c>
      <c r="R3548" t="str">
        <f t="shared" si="388"/>
        <v>plays</v>
      </c>
      <c r="S3548" s="9">
        <f t="shared" si="389"/>
        <v>42095.165972222203</v>
      </c>
      <c r="T3548" s="9">
        <f t="shared" si="390"/>
        <v>42073.660694444399</v>
      </c>
      <c r="U3548" s="8">
        <f t="shared" si="391"/>
        <v>21.505277777803713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86"/>
        <v>114.40928571428573</v>
      </c>
      <c r="P3549">
        <f t="shared" si="385"/>
        <v>119.17633928571429</v>
      </c>
      <c r="Q3549" t="str">
        <f t="shared" si="387"/>
        <v>theater</v>
      </c>
      <c r="R3549" t="str">
        <f t="shared" si="388"/>
        <v>plays</v>
      </c>
      <c r="S3549" s="9">
        <f t="shared" si="389"/>
        <v>42504.165972222203</v>
      </c>
      <c r="T3549" s="9">
        <f t="shared" si="390"/>
        <v>42480.078715277799</v>
      </c>
      <c r="U3549" s="8">
        <f t="shared" si="391"/>
        <v>24.087256944403634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86"/>
        <v>101.9047619047619</v>
      </c>
      <c r="P3550">
        <f t="shared" si="385"/>
        <v>164.61538461538461</v>
      </c>
      <c r="Q3550" t="str">
        <f t="shared" si="387"/>
        <v>theater</v>
      </c>
      <c r="R3550" t="str">
        <f t="shared" si="388"/>
        <v>plays</v>
      </c>
      <c r="S3550" s="9">
        <f t="shared" si="389"/>
        <v>42434.041666666701</v>
      </c>
      <c r="T3550" s="9">
        <f t="shared" si="390"/>
        <v>42411.942291666703</v>
      </c>
      <c r="U3550" s="8">
        <f t="shared" si="391"/>
        <v>22.099374999997963</v>
      </c>
    </row>
    <row r="3551" spans="1:21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86"/>
        <v>102</v>
      </c>
      <c r="P3551">
        <f t="shared" si="385"/>
        <v>24.285714285714285</v>
      </c>
      <c r="Q3551" t="str">
        <f t="shared" si="387"/>
        <v>theater</v>
      </c>
      <c r="R3551" t="str">
        <f t="shared" si="388"/>
        <v>plays</v>
      </c>
      <c r="S3551" s="9">
        <f t="shared" si="389"/>
        <v>42251.394363425898</v>
      </c>
      <c r="T3551" s="9">
        <f t="shared" si="390"/>
        <v>42223.394363425898</v>
      </c>
      <c r="U3551" s="8">
        <f t="shared" si="391"/>
        <v>28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86"/>
        <v>104.80000000000001</v>
      </c>
      <c r="P3552">
        <f t="shared" si="385"/>
        <v>40.9375</v>
      </c>
      <c r="Q3552" t="str">
        <f t="shared" si="387"/>
        <v>theater</v>
      </c>
      <c r="R3552" t="str">
        <f t="shared" si="388"/>
        <v>plays</v>
      </c>
      <c r="S3552" s="9">
        <f t="shared" si="389"/>
        <v>42492.893495370401</v>
      </c>
      <c r="T3552" s="9">
        <f t="shared" si="390"/>
        <v>42462.893495370401</v>
      </c>
      <c r="U3552" s="8">
        <f t="shared" si="391"/>
        <v>30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86"/>
        <v>101.83333333333333</v>
      </c>
      <c r="P3553">
        <f t="shared" si="385"/>
        <v>61.1</v>
      </c>
      <c r="Q3553" t="str">
        <f t="shared" si="387"/>
        <v>theater</v>
      </c>
      <c r="R3553" t="str">
        <f t="shared" si="388"/>
        <v>plays</v>
      </c>
      <c r="S3553" s="9">
        <f t="shared" si="389"/>
        <v>41781.921527777798</v>
      </c>
      <c r="T3553" s="9">
        <f t="shared" si="390"/>
        <v>41753.515856481499</v>
      </c>
      <c r="U3553" s="8">
        <f t="shared" si="391"/>
        <v>28.405671296299261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86"/>
        <v>100</v>
      </c>
      <c r="P3554">
        <f t="shared" ref="P3554:P3617" si="392">IF(L3554=0, 0,E3554/L3554)</f>
        <v>38.65</v>
      </c>
      <c r="Q3554" t="str">
        <f t="shared" si="387"/>
        <v>theater</v>
      </c>
      <c r="R3554" t="str">
        <f t="shared" si="388"/>
        <v>plays</v>
      </c>
      <c r="S3554" s="9">
        <f t="shared" si="389"/>
        <v>41818.587083333303</v>
      </c>
      <c r="T3554" s="9">
        <f t="shared" si="390"/>
        <v>41788.587083333303</v>
      </c>
      <c r="U3554" s="8">
        <f t="shared" si="391"/>
        <v>30</v>
      </c>
    </row>
    <row r="3555" spans="1:21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86"/>
        <v>106.27272727272728</v>
      </c>
      <c r="P3555">
        <f t="shared" si="392"/>
        <v>56.20192307692308</v>
      </c>
      <c r="Q3555" t="str">
        <f t="shared" si="387"/>
        <v>theater</v>
      </c>
      <c r="R3555" t="str">
        <f t="shared" si="388"/>
        <v>plays</v>
      </c>
      <c r="S3555" s="9">
        <f t="shared" si="389"/>
        <v>42228</v>
      </c>
      <c r="T3555" s="9">
        <f t="shared" si="390"/>
        <v>42196.028703703698</v>
      </c>
      <c r="U3555" s="8">
        <f t="shared" si="391"/>
        <v>31.971296296302171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86"/>
        <v>113.42219999999999</v>
      </c>
      <c r="P3556">
        <f t="shared" si="392"/>
        <v>107.00207547169811</v>
      </c>
      <c r="Q3556" t="str">
        <f t="shared" si="387"/>
        <v>theater</v>
      </c>
      <c r="R3556" t="str">
        <f t="shared" si="388"/>
        <v>plays</v>
      </c>
      <c r="S3556" s="9">
        <f t="shared" si="389"/>
        <v>42046.708333333299</v>
      </c>
      <c r="T3556" s="9">
        <f t="shared" si="390"/>
        <v>42016.050451388903</v>
      </c>
      <c r="U3556" s="8">
        <f t="shared" si="391"/>
        <v>30.657881944396649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86"/>
        <v>100</v>
      </c>
      <c r="P3557">
        <f t="shared" si="392"/>
        <v>171.42857142857142</v>
      </c>
      <c r="Q3557" t="str">
        <f t="shared" si="387"/>
        <v>theater</v>
      </c>
      <c r="R3557" t="str">
        <f t="shared" si="388"/>
        <v>plays</v>
      </c>
      <c r="S3557" s="9">
        <f t="shared" si="389"/>
        <v>42691.483726851802</v>
      </c>
      <c r="T3557" s="9">
        <f t="shared" si="390"/>
        <v>42661.442060185203</v>
      </c>
      <c r="U3557" s="8">
        <f t="shared" si="391"/>
        <v>30.041666666598758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86"/>
        <v>100.45454545454547</v>
      </c>
      <c r="P3558">
        <f t="shared" si="392"/>
        <v>110.5</v>
      </c>
      <c r="Q3558" t="str">
        <f t="shared" si="387"/>
        <v>theater</v>
      </c>
      <c r="R3558" t="str">
        <f t="shared" si="388"/>
        <v>plays</v>
      </c>
      <c r="S3558" s="9">
        <f t="shared" si="389"/>
        <v>41868.649583333303</v>
      </c>
      <c r="T3558" s="9">
        <f t="shared" si="390"/>
        <v>41808.649583333303</v>
      </c>
      <c r="U3558" s="8">
        <f t="shared" si="391"/>
        <v>60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86"/>
        <v>100.03599999999999</v>
      </c>
      <c r="P3559">
        <f t="shared" si="392"/>
        <v>179.27598566308242</v>
      </c>
      <c r="Q3559" t="str">
        <f t="shared" si="387"/>
        <v>theater</v>
      </c>
      <c r="R3559" t="str">
        <f t="shared" si="388"/>
        <v>plays</v>
      </c>
      <c r="S3559" s="9">
        <f t="shared" si="389"/>
        <v>41764.276747685202</v>
      </c>
      <c r="T3559" s="9">
        <f t="shared" si="390"/>
        <v>41730.276747685202</v>
      </c>
      <c r="U3559" s="8">
        <f t="shared" si="391"/>
        <v>34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86"/>
        <v>144</v>
      </c>
      <c r="P3560">
        <f t="shared" si="392"/>
        <v>22.90909090909091</v>
      </c>
      <c r="Q3560" t="str">
        <f t="shared" si="387"/>
        <v>theater</v>
      </c>
      <c r="R3560" t="str">
        <f t="shared" si="388"/>
        <v>plays</v>
      </c>
      <c r="S3560" s="9">
        <f t="shared" si="389"/>
        <v>42181.875</v>
      </c>
      <c r="T3560" s="9">
        <f t="shared" si="390"/>
        <v>42139.816840277803</v>
      </c>
      <c r="U3560" s="8">
        <f t="shared" si="391"/>
        <v>42.058159722197161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86"/>
        <v>103.49999999999999</v>
      </c>
      <c r="P3561">
        <f t="shared" si="392"/>
        <v>43.125</v>
      </c>
      <c r="Q3561" t="str">
        <f t="shared" si="387"/>
        <v>theater</v>
      </c>
      <c r="R3561" t="str">
        <f t="shared" si="388"/>
        <v>plays</v>
      </c>
      <c r="S3561" s="9">
        <f t="shared" si="389"/>
        <v>42216.373611111099</v>
      </c>
      <c r="T3561" s="9">
        <f t="shared" si="390"/>
        <v>42194.096157407403</v>
      </c>
      <c r="U3561" s="8">
        <f t="shared" si="391"/>
        <v>22.277453703696665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86"/>
        <v>108.43750000000001</v>
      </c>
      <c r="P3562">
        <f t="shared" si="392"/>
        <v>46.891891891891895</v>
      </c>
      <c r="Q3562" t="str">
        <f t="shared" si="387"/>
        <v>theater</v>
      </c>
      <c r="R3562" t="str">
        <f t="shared" si="388"/>
        <v>plays</v>
      </c>
      <c r="S3562" s="9">
        <f t="shared" si="389"/>
        <v>42151.114583333299</v>
      </c>
      <c r="T3562" s="9">
        <f t="shared" si="390"/>
        <v>42115.889652777798</v>
      </c>
      <c r="U3562" s="8">
        <f t="shared" si="391"/>
        <v>35.224930555501487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86"/>
        <v>102.4</v>
      </c>
      <c r="P3563">
        <f t="shared" si="392"/>
        <v>47.407407407407405</v>
      </c>
      <c r="Q3563" t="str">
        <f t="shared" si="387"/>
        <v>theater</v>
      </c>
      <c r="R3563" t="str">
        <f t="shared" si="388"/>
        <v>plays</v>
      </c>
      <c r="S3563" s="9">
        <f t="shared" si="389"/>
        <v>42221.775000000001</v>
      </c>
      <c r="T3563" s="9">
        <f t="shared" si="390"/>
        <v>42203.680300925902</v>
      </c>
      <c r="U3563" s="8">
        <f t="shared" si="391"/>
        <v>18.094699074099481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86"/>
        <v>148.88888888888889</v>
      </c>
      <c r="P3564">
        <f t="shared" si="392"/>
        <v>15.129032258064516</v>
      </c>
      <c r="Q3564" t="str">
        <f t="shared" si="387"/>
        <v>theater</v>
      </c>
      <c r="R3564" t="str">
        <f t="shared" si="388"/>
        <v>plays</v>
      </c>
      <c r="S3564" s="9">
        <f t="shared" si="389"/>
        <v>42442.916666666701</v>
      </c>
      <c r="T3564" s="9">
        <f t="shared" si="390"/>
        <v>42433.761886574102</v>
      </c>
      <c r="U3564" s="8">
        <f t="shared" si="391"/>
        <v>9.1547800925982301</v>
      </c>
    </row>
    <row r="3565" spans="1:21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86"/>
        <v>105.49000000000002</v>
      </c>
      <c r="P3565">
        <f t="shared" si="392"/>
        <v>21.098000000000003</v>
      </c>
      <c r="Q3565" t="str">
        <f t="shared" si="387"/>
        <v>theater</v>
      </c>
      <c r="R3565" t="str">
        <f t="shared" si="388"/>
        <v>plays</v>
      </c>
      <c r="S3565" s="9">
        <f t="shared" si="389"/>
        <v>42583.791666666701</v>
      </c>
      <c r="T3565" s="9">
        <f t="shared" si="390"/>
        <v>42555.671944444402</v>
      </c>
      <c r="U3565" s="8">
        <f t="shared" si="391"/>
        <v>28.119722222298151</v>
      </c>
    </row>
    <row r="3566" spans="1:21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86"/>
        <v>100.49999999999999</v>
      </c>
      <c r="P3566">
        <f t="shared" si="392"/>
        <v>59.117647058823529</v>
      </c>
      <c r="Q3566" t="str">
        <f t="shared" si="387"/>
        <v>theater</v>
      </c>
      <c r="R3566" t="str">
        <f t="shared" si="388"/>
        <v>plays</v>
      </c>
      <c r="S3566" s="9">
        <f t="shared" si="389"/>
        <v>42282.666666666701</v>
      </c>
      <c r="T3566" s="9">
        <f t="shared" si="390"/>
        <v>42236.623252314799</v>
      </c>
      <c r="U3566" s="8">
        <f t="shared" si="391"/>
        <v>46.043414351901447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86"/>
        <v>130.55555555555557</v>
      </c>
      <c r="P3567">
        <f t="shared" si="392"/>
        <v>97.916666666666671</v>
      </c>
      <c r="Q3567" t="str">
        <f t="shared" si="387"/>
        <v>theater</v>
      </c>
      <c r="R3567" t="str">
        <f t="shared" si="388"/>
        <v>plays</v>
      </c>
      <c r="S3567" s="9">
        <f t="shared" si="389"/>
        <v>42004.743148148104</v>
      </c>
      <c r="T3567" s="9">
        <f t="shared" si="390"/>
        <v>41974.743148148104</v>
      </c>
      <c r="U3567" s="8">
        <f t="shared" si="391"/>
        <v>30</v>
      </c>
    </row>
    <row r="3568" spans="1:21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86"/>
        <v>104.75000000000001</v>
      </c>
      <c r="P3568">
        <f t="shared" si="392"/>
        <v>55.131578947368418</v>
      </c>
      <c r="Q3568" t="str">
        <f t="shared" si="387"/>
        <v>theater</v>
      </c>
      <c r="R3568" t="str">
        <f t="shared" si="388"/>
        <v>plays</v>
      </c>
      <c r="S3568" s="9">
        <f t="shared" si="389"/>
        <v>42027.5079050926</v>
      </c>
      <c r="T3568" s="9">
        <f t="shared" si="390"/>
        <v>41997.5079050926</v>
      </c>
      <c r="U3568" s="8">
        <f t="shared" si="391"/>
        <v>30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86"/>
        <v>108.80000000000001</v>
      </c>
      <c r="P3569">
        <f t="shared" si="392"/>
        <v>26.536585365853657</v>
      </c>
      <c r="Q3569" t="str">
        <f t="shared" si="387"/>
        <v>theater</v>
      </c>
      <c r="R3569" t="str">
        <f t="shared" si="388"/>
        <v>plays</v>
      </c>
      <c r="S3569" s="9">
        <f t="shared" si="389"/>
        <v>42165.810694444401</v>
      </c>
      <c r="T3569" s="9">
        <f t="shared" si="390"/>
        <v>42135.810694444401</v>
      </c>
      <c r="U3569" s="8">
        <f t="shared" si="391"/>
        <v>30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86"/>
        <v>111.00000000000001</v>
      </c>
      <c r="P3570">
        <f t="shared" si="392"/>
        <v>58.421052631578945</v>
      </c>
      <c r="Q3570" t="str">
        <f t="shared" si="387"/>
        <v>theater</v>
      </c>
      <c r="R3570" t="str">
        <f t="shared" si="388"/>
        <v>plays</v>
      </c>
      <c r="S3570" s="9">
        <f t="shared" si="389"/>
        <v>41899.740671296298</v>
      </c>
      <c r="T3570" s="9">
        <f t="shared" si="390"/>
        <v>41869.740671296298</v>
      </c>
      <c r="U3570" s="8">
        <f t="shared" si="391"/>
        <v>30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86"/>
        <v>100.47999999999999</v>
      </c>
      <c r="P3571">
        <f t="shared" si="392"/>
        <v>122.53658536585365</v>
      </c>
      <c r="Q3571" t="str">
        <f t="shared" si="387"/>
        <v>theater</v>
      </c>
      <c r="R3571" t="str">
        <f t="shared" si="388"/>
        <v>plays</v>
      </c>
      <c r="S3571" s="9">
        <f t="shared" si="389"/>
        <v>42012.688611111102</v>
      </c>
      <c r="T3571" s="9">
        <f t="shared" si="390"/>
        <v>41982.688611111102</v>
      </c>
      <c r="U3571" s="8">
        <f t="shared" si="391"/>
        <v>30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86"/>
        <v>114.35</v>
      </c>
      <c r="P3572">
        <f t="shared" si="392"/>
        <v>87.961538461538467</v>
      </c>
      <c r="Q3572" t="str">
        <f t="shared" si="387"/>
        <v>theater</v>
      </c>
      <c r="R3572" t="str">
        <f t="shared" si="388"/>
        <v>plays</v>
      </c>
      <c r="S3572" s="9">
        <f t="shared" si="389"/>
        <v>42004.291666666701</v>
      </c>
      <c r="T3572" s="9">
        <f t="shared" si="390"/>
        <v>41976.331979166702</v>
      </c>
      <c r="U3572" s="8">
        <f t="shared" si="391"/>
        <v>27.959687499998836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86"/>
        <v>122.06666666666666</v>
      </c>
      <c r="P3573">
        <f t="shared" si="392"/>
        <v>73.239999999999995</v>
      </c>
      <c r="Q3573" t="str">
        <f t="shared" si="387"/>
        <v>theater</v>
      </c>
      <c r="R3573" t="str">
        <f t="shared" si="388"/>
        <v>plays</v>
      </c>
      <c r="S3573" s="9">
        <f t="shared" si="389"/>
        <v>41942.858946759297</v>
      </c>
      <c r="T3573" s="9">
        <f t="shared" si="390"/>
        <v>41912.858946759297</v>
      </c>
      <c r="U3573" s="8">
        <f t="shared" si="391"/>
        <v>30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86"/>
        <v>100</v>
      </c>
      <c r="P3574">
        <f t="shared" si="392"/>
        <v>55.555555555555557</v>
      </c>
      <c r="Q3574" t="str">
        <f t="shared" si="387"/>
        <v>theater</v>
      </c>
      <c r="R3574" t="str">
        <f t="shared" si="388"/>
        <v>plays</v>
      </c>
      <c r="S3574" s="9">
        <f t="shared" si="389"/>
        <v>42176.570393518501</v>
      </c>
      <c r="T3574" s="9">
        <f t="shared" si="390"/>
        <v>42146.570393518501</v>
      </c>
      <c r="U3574" s="8">
        <f t="shared" si="391"/>
        <v>30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86"/>
        <v>102.8</v>
      </c>
      <c r="P3575">
        <f t="shared" si="392"/>
        <v>39.53846153846154</v>
      </c>
      <c r="Q3575" t="str">
        <f t="shared" si="387"/>
        <v>theater</v>
      </c>
      <c r="R3575" t="str">
        <f t="shared" si="388"/>
        <v>plays</v>
      </c>
      <c r="S3575" s="9">
        <f t="shared" si="389"/>
        <v>41951.417199074102</v>
      </c>
      <c r="T3575" s="9">
        <f t="shared" si="390"/>
        <v>41921.375532407401</v>
      </c>
      <c r="U3575" s="8">
        <f t="shared" si="391"/>
        <v>30.041666666700621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86"/>
        <v>106.12068965517241</v>
      </c>
      <c r="P3576">
        <f t="shared" si="392"/>
        <v>136.77777777777777</v>
      </c>
      <c r="Q3576" t="str">
        <f t="shared" si="387"/>
        <v>theater</v>
      </c>
      <c r="R3576" t="str">
        <f t="shared" si="388"/>
        <v>plays</v>
      </c>
      <c r="S3576" s="9">
        <f t="shared" si="389"/>
        <v>41956.984351851803</v>
      </c>
      <c r="T3576" s="9">
        <f t="shared" si="390"/>
        <v>41926.942685185197</v>
      </c>
      <c r="U3576" s="8">
        <f t="shared" si="391"/>
        <v>30.041666666606034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86"/>
        <v>101.33000000000001</v>
      </c>
      <c r="P3577">
        <f t="shared" si="392"/>
        <v>99.343137254901961</v>
      </c>
      <c r="Q3577" t="str">
        <f t="shared" si="387"/>
        <v>theater</v>
      </c>
      <c r="R3577" t="str">
        <f t="shared" si="388"/>
        <v>plays</v>
      </c>
      <c r="S3577" s="9">
        <f t="shared" si="389"/>
        <v>42593.165972222203</v>
      </c>
      <c r="T3577" s="9">
        <f t="shared" si="390"/>
        <v>42561.783877314803</v>
      </c>
      <c r="U3577" s="8">
        <f t="shared" si="391"/>
        <v>31.382094907399733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86"/>
        <v>100</v>
      </c>
      <c r="P3578">
        <f t="shared" si="392"/>
        <v>20</v>
      </c>
      <c r="Q3578" t="str">
        <f t="shared" si="387"/>
        <v>theater</v>
      </c>
      <c r="R3578" t="str">
        <f t="shared" si="388"/>
        <v>plays</v>
      </c>
      <c r="S3578" s="9">
        <f t="shared" si="389"/>
        <v>42709.590902777803</v>
      </c>
      <c r="T3578" s="9">
        <f t="shared" si="390"/>
        <v>42649.549236111103</v>
      </c>
      <c r="U3578" s="8">
        <f t="shared" si="391"/>
        <v>60.041666666700621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86"/>
        <v>130</v>
      </c>
      <c r="P3579">
        <f t="shared" si="392"/>
        <v>28.888888888888889</v>
      </c>
      <c r="Q3579" t="str">
        <f t="shared" si="387"/>
        <v>theater</v>
      </c>
      <c r="R3579" t="str">
        <f t="shared" si="388"/>
        <v>plays</v>
      </c>
      <c r="S3579" s="9">
        <f t="shared" si="389"/>
        <v>42120.269444444399</v>
      </c>
      <c r="T3579" s="9">
        <f t="shared" si="390"/>
        <v>42093.786840277797</v>
      </c>
      <c r="U3579" s="8">
        <f t="shared" si="391"/>
        <v>26.482604166601959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86"/>
        <v>100.01333333333334</v>
      </c>
      <c r="P3580">
        <f t="shared" si="392"/>
        <v>40.545945945945945</v>
      </c>
      <c r="Q3580" t="str">
        <f t="shared" si="387"/>
        <v>theater</v>
      </c>
      <c r="R3580" t="str">
        <f t="shared" si="388"/>
        <v>plays</v>
      </c>
      <c r="S3580" s="9">
        <f t="shared" si="389"/>
        <v>42490.733530092599</v>
      </c>
      <c r="T3580" s="9">
        <f t="shared" si="390"/>
        <v>42460.733530092599</v>
      </c>
      <c r="U3580" s="8">
        <f t="shared" si="391"/>
        <v>30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86"/>
        <v>100</v>
      </c>
      <c r="P3581">
        <f t="shared" si="392"/>
        <v>35.714285714285715</v>
      </c>
      <c r="Q3581" t="str">
        <f t="shared" si="387"/>
        <v>theater</v>
      </c>
      <c r="R3581" t="str">
        <f t="shared" si="388"/>
        <v>plays</v>
      </c>
      <c r="S3581" s="9">
        <f t="shared" si="389"/>
        <v>42460.720555555599</v>
      </c>
      <c r="T3581" s="9">
        <f t="shared" si="390"/>
        <v>42430.762222222198</v>
      </c>
      <c r="U3581" s="8">
        <f t="shared" si="391"/>
        <v>29.958333333401242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86"/>
        <v>113.88888888888889</v>
      </c>
      <c r="P3582">
        <f t="shared" si="392"/>
        <v>37.962962962962962</v>
      </c>
      <c r="Q3582" t="str">
        <f t="shared" si="387"/>
        <v>theater</v>
      </c>
      <c r="R3582" t="str">
        <f t="shared" si="388"/>
        <v>plays</v>
      </c>
      <c r="S3582" s="9">
        <f t="shared" si="389"/>
        <v>42064.207638888904</v>
      </c>
      <c r="T3582" s="9">
        <f t="shared" si="390"/>
        <v>42026.176180555602</v>
      </c>
      <c r="U3582" s="8">
        <f t="shared" si="391"/>
        <v>38.031458333301998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86"/>
        <v>100</v>
      </c>
      <c r="P3583">
        <f t="shared" si="392"/>
        <v>33.333333333333336</v>
      </c>
      <c r="Q3583" t="str">
        <f t="shared" si="387"/>
        <v>theater</v>
      </c>
      <c r="R3583" t="str">
        <f t="shared" si="388"/>
        <v>plays</v>
      </c>
      <c r="S3583" s="9">
        <f t="shared" si="389"/>
        <v>41850.4711805556</v>
      </c>
      <c r="T3583" s="9">
        <f t="shared" si="390"/>
        <v>41836.4711805556</v>
      </c>
      <c r="U3583" s="8">
        <f t="shared" si="391"/>
        <v>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86"/>
        <v>287</v>
      </c>
      <c r="P3584">
        <f t="shared" si="392"/>
        <v>58.571428571428569</v>
      </c>
      <c r="Q3584" t="str">
        <f t="shared" si="387"/>
        <v>theater</v>
      </c>
      <c r="R3584" t="str">
        <f t="shared" si="388"/>
        <v>plays</v>
      </c>
      <c r="S3584" s="9">
        <f t="shared" si="389"/>
        <v>42465.095856481501</v>
      </c>
      <c r="T3584" s="9">
        <f t="shared" si="390"/>
        <v>42451.095856481501</v>
      </c>
      <c r="U3584" s="8">
        <f t="shared" si="391"/>
        <v>14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86"/>
        <v>108.5</v>
      </c>
      <c r="P3585">
        <f t="shared" si="392"/>
        <v>135.625</v>
      </c>
      <c r="Q3585" t="str">
        <f t="shared" si="387"/>
        <v>theater</v>
      </c>
      <c r="R3585" t="str">
        <f t="shared" si="388"/>
        <v>plays</v>
      </c>
      <c r="S3585" s="9">
        <f t="shared" si="389"/>
        <v>42478.384317129603</v>
      </c>
      <c r="T3585" s="9">
        <f t="shared" si="390"/>
        <v>42418.425983796304</v>
      </c>
      <c r="U3585" s="8">
        <f t="shared" si="391"/>
        <v>59.958333333299379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86"/>
        <v>115.5</v>
      </c>
      <c r="P3586">
        <f t="shared" si="392"/>
        <v>30.9375</v>
      </c>
      <c r="Q3586" t="str">
        <f t="shared" si="387"/>
        <v>theater</v>
      </c>
      <c r="R3586" t="str">
        <f t="shared" si="388"/>
        <v>plays</v>
      </c>
      <c r="S3586" s="9">
        <f t="shared" si="389"/>
        <v>42198.316481481503</v>
      </c>
      <c r="T3586" s="9">
        <f t="shared" si="390"/>
        <v>42168.316481481503</v>
      </c>
      <c r="U3586" s="8">
        <f t="shared" si="391"/>
        <v>30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93">E3587/D3587*100</f>
        <v>119.11764705882352</v>
      </c>
      <c r="P3587">
        <f t="shared" si="392"/>
        <v>176.08695652173913</v>
      </c>
      <c r="Q3587" t="str">
        <f t="shared" ref="Q3587:Q3650" si="394">LEFT(N3587,_xlfn.NUMBERVALUE(FIND("/",N3587)-1))</f>
        <v>theater</v>
      </c>
      <c r="R3587" t="str">
        <f t="shared" ref="R3587:R3650" si="395">RIGHT(N3587,LEN(N3587)-LEN(Q3587)-1)</f>
        <v>plays</v>
      </c>
      <c r="S3587" s="9">
        <f t="shared" ref="S3587:S3650" si="396">_xlfn.NUMBERVALUE((((I3587/60)/60)/24)+DATE(1970,1,1))</f>
        <v>41994.7163194444</v>
      </c>
      <c r="T3587" s="9">
        <f t="shared" ref="T3587:T3650" si="397">_xlfn.NUMBERVALUE((((J3587/60)/60)/24)+DATE(1970,1,1))</f>
        <v>41964.7163194444</v>
      </c>
      <c r="U3587" s="8">
        <f t="shared" ref="U3587:U3650" si="398">S3587-T3587</f>
        <v>30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93"/>
        <v>109.42666666666668</v>
      </c>
      <c r="P3588">
        <f t="shared" si="392"/>
        <v>151.9814814814815</v>
      </c>
      <c r="Q3588" t="str">
        <f t="shared" si="394"/>
        <v>theater</v>
      </c>
      <c r="R3588" t="str">
        <f t="shared" si="395"/>
        <v>plays</v>
      </c>
      <c r="S3588" s="9">
        <f t="shared" si="396"/>
        <v>42636.697569444397</v>
      </c>
      <c r="T3588" s="9">
        <f t="shared" si="397"/>
        <v>42576.697569444397</v>
      </c>
      <c r="U3588" s="8">
        <f t="shared" si="398"/>
        <v>60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93"/>
        <v>126.6</v>
      </c>
      <c r="P3589">
        <f t="shared" si="392"/>
        <v>22.607142857142858</v>
      </c>
      <c r="Q3589" t="str">
        <f t="shared" si="394"/>
        <v>theater</v>
      </c>
      <c r="R3589" t="str">
        <f t="shared" si="395"/>
        <v>plays</v>
      </c>
      <c r="S3589" s="9">
        <f t="shared" si="396"/>
        <v>42548.791666666701</v>
      </c>
      <c r="T3589" s="9">
        <f t="shared" si="397"/>
        <v>42503.539976851898</v>
      </c>
      <c r="U3589" s="8">
        <f t="shared" si="398"/>
        <v>45.251689814802376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93"/>
        <v>100.49999999999999</v>
      </c>
      <c r="P3590">
        <f t="shared" si="392"/>
        <v>18.272727272727273</v>
      </c>
      <c r="Q3590" t="str">
        <f t="shared" si="394"/>
        <v>theater</v>
      </c>
      <c r="R3590" t="str">
        <f t="shared" si="395"/>
        <v>plays</v>
      </c>
      <c r="S3590" s="9">
        <f t="shared" si="396"/>
        <v>42123.958333333299</v>
      </c>
      <c r="T3590" s="9">
        <f t="shared" si="397"/>
        <v>42101.828819444403</v>
      </c>
      <c r="U3590" s="8">
        <f t="shared" si="398"/>
        <v>22.129513888896327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93"/>
        <v>127.49999999999999</v>
      </c>
      <c r="P3591">
        <f t="shared" si="392"/>
        <v>82.258064516129039</v>
      </c>
      <c r="Q3591" t="str">
        <f t="shared" si="394"/>
        <v>theater</v>
      </c>
      <c r="R3591" t="str">
        <f t="shared" si="395"/>
        <v>plays</v>
      </c>
      <c r="S3591" s="9">
        <f t="shared" si="396"/>
        <v>42150.6475347222</v>
      </c>
      <c r="T3591" s="9">
        <f t="shared" si="397"/>
        <v>42125.6475347222</v>
      </c>
      <c r="U3591" s="8">
        <f t="shared" si="398"/>
        <v>25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93"/>
        <v>100.05999999999999</v>
      </c>
      <c r="P3592">
        <f t="shared" si="392"/>
        <v>68.534246575342465</v>
      </c>
      <c r="Q3592" t="str">
        <f t="shared" si="394"/>
        <v>theater</v>
      </c>
      <c r="R3592" t="str">
        <f t="shared" si="395"/>
        <v>plays</v>
      </c>
      <c r="S3592" s="9">
        <f t="shared" si="396"/>
        <v>41932.333726851903</v>
      </c>
      <c r="T3592" s="9">
        <f t="shared" si="397"/>
        <v>41902.333726851903</v>
      </c>
      <c r="U3592" s="8">
        <f t="shared" si="398"/>
        <v>30</v>
      </c>
    </row>
    <row r="3593" spans="1:21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93"/>
        <v>175</v>
      </c>
      <c r="P3593">
        <f t="shared" si="392"/>
        <v>68.055555555555557</v>
      </c>
      <c r="Q3593" t="str">
        <f t="shared" si="394"/>
        <v>theater</v>
      </c>
      <c r="R3593" t="str">
        <f t="shared" si="395"/>
        <v>plays</v>
      </c>
      <c r="S3593" s="9">
        <f t="shared" si="396"/>
        <v>42028.207638888904</v>
      </c>
      <c r="T3593" s="9">
        <f t="shared" si="397"/>
        <v>42003.948425925897</v>
      </c>
      <c r="U3593" s="8">
        <f t="shared" si="398"/>
        <v>24.259212963006576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93"/>
        <v>127.25</v>
      </c>
      <c r="P3594">
        <f t="shared" si="392"/>
        <v>72.714285714285708</v>
      </c>
      <c r="Q3594" t="str">
        <f t="shared" si="394"/>
        <v>theater</v>
      </c>
      <c r="R3594" t="str">
        <f t="shared" si="395"/>
        <v>plays</v>
      </c>
      <c r="S3594" s="9">
        <f t="shared" si="396"/>
        <v>42046.207638888904</v>
      </c>
      <c r="T3594" s="9">
        <f t="shared" si="397"/>
        <v>41988.829942129603</v>
      </c>
      <c r="U3594" s="8">
        <f t="shared" si="398"/>
        <v>57.377696759300306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93"/>
        <v>110.63333333333334</v>
      </c>
      <c r="P3595">
        <f t="shared" si="392"/>
        <v>77.186046511627907</v>
      </c>
      <c r="Q3595" t="str">
        <f t="shared" si="394"/>
        <v>theater</v>
      </c>
      <c r="R3595" t="str">
        <f t="shared" si="395"/>
        <v>plays</v>
      </c>
      <c r="S3595" s="9">
        <f t="shared" si="396"/>
        <v>42009.851388888899</v>
      </c>
      <c r="T3595" s="9">
        <f t="shared" si="397"/>
        <v>41974.898599537002</v>
      </c>
      <c r="U3595" s="8">
        <f t="shared" si="398"/>
        <v>34.952789351897081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93"/>
        <v>125.93749999999999</v>
      </c>
      <c r="P3596">
        <f t="shared" si="392"/>
        <v>55.972222222222221</v>
      </c>
      <c r="Q3596" t="str">
        <f t="shared" si="394"/>
        <v>theater</v>
      </c>
      <c r="R3596" t="str">
        <f t="shared" si="395"/>
        <v>plays</v>
      </c>
      <c r="S3596" s="9">
        <f t="shared" si="396"/>
        <v>42617.066921296202</v>
      </c>
      <c r="T3596" s="9">
        <f t="shared" si="397"/>
        <v>42592.066921296202</v>
      </c>
      <c r="U3596" s="8">
        <f t="shared" si="398"/>
        <v>25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93"/>
        <v>118.5</v>
      </c>
      <c r="P3597">
        <f t="shared" si="392"/>
        <v>49.693548387096776</v>
      </c>
      <c r="Q3597" t="str">
        <f t="shared" si="394"/>
        <v>theater</v>
      </c>
      <c r="R3597" t="str">
        <f t="shared" si="395"/>
        <v>plays</v>
      </c>
      <c r="S3597" s="9">
        <f t="shared" si="396"/>
        <v>42076.290972222203</v>
      </c>
      <c r="T3597" s="9">
        <f t="shared" si="397"/>
        <v>42050.008368055598</v>
      </c>
      <c r="U3597" s="8">
        <f t="shared" si="398"/>
        <v>26.28260416660487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93"/>
        <v>107.72727272727273</v>
      </c>
      <c r="P3598">
        <f t="shared" si="392"/>
        <v>79</v>
      </c>
      <c r="Q3598" t="str">
        <f t="shared" si="394"/>
        <v>theater</v>
      </c>
      <c r="R3598" t="str">
        <f t="shared" si="395"/>
        <v>plays</v>
      </c>
      <c r="S3598" s="9">
        <f t="shared" si="396"/>
        <v>41877.715069444399</v>
      </c>
      <c r="T3598" s="9">
        <f t="shared" si="397"/>
        <v>41856.715069444399</v>
      </c>
      <c r="U3598" s="8">
        <f t="shared" si="398"/>
        <v>21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93"/>
        <v>102.60000000000001</v>
      </c>
      <c r="P3599">
        <f t="shared" si="392"/>
        <v>77.727272727272734</v>
      </c>
      <c r="Q3599" t="str">
        <f t="shared" si="394"/>
        <v>theater</v>
      </c>
      <c r="R3599" t="str">
        <f t="shared" si="395"/>
        <v>plays</v>
      </c>
      <c r="S3599" s="9">
        <f t="shared" si="396"/>
        <v>42432.249305555597</v>
      </c>
      <c r="T3599" s="9">
        <f t="shared" si="397"/>
        <v>42417.5855324074</v>
      </c>
      <c r="U3599" s="8">
        <f t="shared" si="398"/>
        <v>14.663773148196924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93"/>
        <v>110.1</v>
      </c>
      <c r="P3600">
        <f t="shared" si="392"/>
        <v>40.777777777777779</v>
      </c>
      <c r="Q3600" t="str">
        <f t="shared" si="394"/>
        <v>theater</v>
      </c>
      <c r="R3600" t="str">
        <f t="shared" si="395"/>
        <v>plays</v>
      </c>
      <c r="S3600" s="9">
        <f t="shared" si="396"/>
        <v>41885.207638888904</v>
      </c>
      <c r="T3600" s="9">
        <f t="shared" si="397"/>
        <v>41866.798865740697</v>
      </c>
      <c r="U3600" s="8">
        <f t="shared" si="398"/>
        <v>18.408773148206819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93"/>
        <v>202</v>
      </c>
      <c r="P3601">
        <f t="shared" si="392"/>
        <v>59.411764705882355</v>
      </c>
      <c r="Q3601" t="str">
        <f t="shared" si="394"/>
        <v>theater</v>
      </c>
      <c r="R3601" t="str">
        <f t="shared" si="395"/>
        <v>plays</v>
      </c>
      <c r="S3601" s="9">
        <f t="shared" si="396"/>
        <v>42246</v>
      </c>
      <c r="T3601" s="9">
        <f t="shared" si="397"/>
        <v>42220.794872685197</v>
      </c>
      <c r="U3601" s="8">
        <f t="shared" si="398"/>
        <v>25.205127314802667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93"/>
        <v>130</v>
      </c>
      <c r="P3602">
        <f t="shared" si="392"/>
        <v>3.25</v>
      </c>
      <c r="Q3602" t="str">
        <f t="shared" si="394"/>
        <v>theater</v>
      </c>
      <c r="R3602" t="str">
        <f t="shared" si="395"/>
        <v>plays</v>
      </c>
      <c r="S3602" s="9">
        <f t="shared" si="396"/>
        <v>42656.849120370403</v>
      </c>
      <c r="T3602" s="9">
        <f t="shared" si="397"/>
        <v>42628.849120370403</v>
      </c>
      <c r="U3602" s="8">
        <f t="shared" si="398"/>
        <v>28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93"/>
        <v>104.35000000000001</v>
      </c>
      <c r="P3603">
        <f t="shared" si="392"/>
        <v>39.377358490566039</v>
      </c>
      <c r="Q3603" t="str">
        <f t="shared" si="394"/>
        <v>theater</v>
      </c>
      <c r="R3603" t="str">
        <f t="shared" si="395"/>
        <v>plays</v>
      </c>
      <c r="S3603" s="9">
        <f t="shared" si="396"/>
        <v>42020.998634259297</v>
      </c>
      <c r="T3603" s="9">
        <f t="shared" si="397"/>
        <v>41990.998634259297</v>
      </c>
      <c r="U3603" s="8">
        <f t="shared" si="398"/>
        <v>30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93"/>
        <v>100.05</v>
      </c>
      <c r="P3604">
        <f t="shared" si="392"/>
        <v>81.673469387755105</v>
      </c>
      <c r="Q3604" t="str">
        <f t="shared" si="394"/>
        <v>theater</v>
      </c>
      <c r="R3604" t="str">
        <f t="shared" si="395"/>
        <v>plays</v>
      </c>
      <c r="S3604" s="9">
        <f t="shared" si="396"/>
        <v>42507.894432870402</v>
      </c>
      <c r="T3604" s="9">
        <f t="shared" si="397"/>
        <v>42447.894432870402</v>
      </c>
      <c r="U3604" s="8">
        <f t="shared" si="398"/>
        <v>60</v>
      </c>
    </row>
    <row r="3605" spans="1:21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93"/>
        <v>170.66666666666669</v>
      </c>
      <c r="P3605">
        <f t="shared" si="392"/>
        <v>44.912280701754383</v>
      </c>
      <c r="Q3605" t="str">
        <f t="shared" si="394"/>
        <v>theater</v>
      </c>
      <c r="R3605" t="str">
        <f t="shared" si="395"/>
        <v>plays</v>
      </c>
      <c r="S3605" s="9">
        <f t="shared" si="396"/>
        <v>42313.906018518501</v>
      </c>
      <c r="T3605" s="9">
        <f t="shared" si="397"/>
        <v>42283.864351851902</v>
      </c>
      <c r="U3605" s="8">
        <f t="shared" si="398"/>
        <v>30.041666666598758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93"/>
        <v>112.83333333333334</v>
      </c>
      <c r="P3606">
        <f t="shared" si="392"/>
        <v>49.05797101449275</v>
      </c>
      <c r="Q3606" t="str">
        <f t="shared" si="394"/>
        <v>theater</v>
      </c>
      <c r="R3606" t="str">
        <f t="shared" si="395"/>
        <v>plays</v>
      </c>
      <c r="S3606" s="9">
        <f t="shared" si="396"/>
        <v>42489.290972222203</v>
      </c>
      <c r="T3606" s="9">
        <f t="shared" si="397"/>
        <v>42483.015694444402</v>
      </c>
      <c r="U3606" s="8">
        <f t="shared" si="398"/>
        <v>6.2752777778005111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93"/>
        <v>184</v>
      </c>
      <c r="P3607">
        <f t="shared" si="392"/>
        <v>30.666666666666668</v>
      </c>
      <c r="Q3607" t="str">
        <f t="shared" si="394"/>
        <v>theater</v>
      </c>
      <c r="R3607" t="str">
        <f t="shared" si="395"/>
        <v>plays</v>
      </c>
      <c r="S3607" s="9">
        <f t="shared" si="396"/>
        <v>42413.793124999997</v>
      </c>
      <c r="T3607" s="9">
        <f t="shared" si="397"/>
        <v>42383.793124999997</v>
      </c>
      <c r="U3607" s="8">
        <f t="shared" si="398"/>
        <v>30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93"/>
        <v>130.26666666666665</v>
      </c>
      <c r="P3608">
        <f t="shared" si="392"/>
        <v>61.0625</v>
      </c>
      <c r="Q3608" t="str">
        <f t="shared" si="394"/>
        <v>theater</v>
      </c>
      <c r="R3608" t="str">
        <f t="shared" si="395"/>
        <v>plays</v>
      </c>
      <c r="S3608" s="9">
        <f t="shared" si="396"/>
        <v>42596.604826388902</v>
      </c>
      <c r="T3608" s="9">
        <f t="shared" si="397"/>
        <v>42566.604826388902</v>
      </c>
      <c r="U3608" s="8">
        <f t="shared" si="398"/>
        <v>30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93"/>
        <v>105.45454545454544</v>
      </c>
      <c r="P3609">
        <f t="shared" si="392"/>
        <v>29</v>
      </c>
      <c r="Q3609" t="str">
        <f t="shared" si="394"/>
        <v>theater</v>
      </c>
      <c r="R3609" t="str">
        <f t="shared" si="395"/>
        <v>plays</v>
      </c>
      <c r="S3609" s="9">
        <f t="shared" si="396"/>
        <v>42353</v>
      </c>
      <c r="T3609" s="9">
        <f t="shared" si="397"/>
        <v>42338.963912036997</v>
      </c>
      <c r="U3609" s="8">
        <f t="shared" si="398"/>
        <v>14.036087963002501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93"/>
        <v>100</v>
      </c>
      <c r="P3610">
        <f t="shared" si="392"/>
        <v>29.62962962962963</v>
      </c>
      <c r="Q3610" t="str">
        <f t="shared" si="394"/>
        <v>theater</v>
      </c>
      <c r="R3610" t="str">
        <f t="shared" si="395"/>
        <v>plays</v>
      </c>
      <c r="S3610" s="9">
        <f t="shared" si="396"/>
        <v>42538.583333333299</v>
      </c>
      <c r="T3610" s="9">
        <f t="shared" si="397"/>
        <v>42506.709374999999</v>
      </c>
      <c r="U3610" s="8">
        <f t="shared" si="398"/>
        <v>31.873958333300834</v>
      </c>
    </row>
    <row r="3611" spans="1:21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93"/>
        <v>153.31632653061226</v>
      </c>
      <c r="P3611">
        <f t="shared" si="392"/>
        <v>143.0952380952381</v>
      </c>
      <c r="Q3611" t="str">
        <f t="shared" si="394"/>
        <v>theater</v>
      </c>
      <c r="R3611" t="str">
        <f t="shared" si="395"/>
        <v>plays</v>
      </c>
      <c r="S3611" s="9">
        <f t="shared" si="396"/>
        <v>42459.950057870403</v>
      </c>
      <c r="T3611" s="9">
        <f t="shared" si="397"/>
        <v>42429.991724537002</v>
      </c>
      <c r="U3611" s="8">
        <f t="shared" si="398"/>
        <v>29.958333333401242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93"/>
        <v>162.30000000000001</v>
      </c>
      <c r="P3612">
        <f t="shared" si="392"/>
        <v>52.354838709677416</v>
      </c>
      <c r="Q3612" t="str">
        <f t="shared" si="394"/>
        <v>theater</v>
      </c>
      <c r="R3612" t="str">
        <f t="shared" si="395"/>
        <v>plays</v>
      </c>
      <c r="S3612" s="9">
        <f t="shared" si="396"/>
        <v>42233.432129629597</v>
      </c>
      <c r="T3612" s="9">
        <f t="shared" si="397"/>
        <v>42203.432129629597</v>
      </c>
      <c r="U3612" s="8">
        <f t="shared" si="398"/>
        <v>30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93"/>
        <v>136</v>
      </c>
      <c r="P3613">
        <f t="shared" si="392"/>
        <v>66.666666666666671</v>
      </c>
      <c r="Q3613" t="str">
        <f t="shared" si="394"/>
        <v>theater</v>
      </c>
      <c r="R3613" t="str">
        <f t="shared" si="395"/>
        <v>plays</v>
      </c>
      <c r="S3613" s="9">
        <f t="shared" si="396"/>
        <v>42102.370381944398</v>
      </c>
      <c r="T3613" s="9">
        <f t="shared" si="397"/>
        <v>42072.370381944398</v>
      </c>
      <c r="U3613" s="8">
        <f t="shared" si="398"/>
        <v>30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93"/>
        <v>144.4</v>
      </c>
      <c r="P3614">
        <f t="shared" si="392"/>
        <v>126.66666666666667</v>
      </c>
      <c r="Q3614" t="str">
        <f t="shared" si="394"/>
        <v>theater</v>
      </c>
      <c r="R3614" t="str">
        <f t="shared" si="395"/>
        <v>plays</v>
      </c>
      <c r="S3614" s="9">
        <f t="shared" si="396"/>
        <v>41799.726979166699</v>
      </c>
      <c r="T3614" s="9">
        <f t="shared" si="397"/>
        <v>41789.726979166699</v>
      </c>
      <c r="U3614" s="8">
        <f t="shared" si="398"/>
        <v>10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93"/>
        <v>100</v>
      </c>
      <c r="P3615">
        <f t="shared" si="392"/>
        <v>62.5</v>
      </c>
      <c r="Q3615" t="str">
        <f t="shared" si="394"/>
        <v>theater</v>
      </c>
      <c r="R3615" t="str">
        <f t="shared" si="395"/>
        <v>plays</v>
      </c>
      <c r="S3615" s="9">
        <f t="shared" si="396"/>
        <v>41818.589976851901</v>
      </c>
      <c r="T3615" s="9">
        <f t="shared" si="397"/>
        <v>41788.589976851901</v>
      </c>
      <c r="U3615" s="8">
        <f t="shared" si="398"/>
        <v>30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93"/>
        <v>100.8</v>
      </c>
      <c r="P3616">
        <f t="shared" si="392"/>
        <v>35.492957746478872</v>
      </c>
      <c r="Q3616" t="str">
        <f t="shared" si="394"/>
        <v>theater</v>
      </c>
      <c r="R3616" t="str">
        <f t="shared" si="395"/>
        <v>plays</v>
      </c>
      <c r="S3616" s="9">
        <f t="shared" si="396"/>
        <v>42174.041851851798</v>
      </c>
      <c r="T3616" s="9">
        <f t="shared" si="397"/>
        <v>42144.041851851798</v>
      </c>
      <c r="U3616" s="8">
        <f t="shared" si="398"/>
        <v>30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93"/>
        <v>106.80000000000001</v>
      </c>
      <c r="P3617">
        <f t="shared" si="392"/>
        <v>37.083333333333336</v>
      </c>
      <c r="Q3617" t="str">
        <f t="shared" si="394"/>
        <v>theater</v>
      </c>
      <c r="R3617" t="str">
        <f t="shared" si="395"/>
        <v>plays</v>
      </c>
      <c r="S3617" s="9">
        <f t="shared" si="396"/>
        <v>42348.5937037037</v>
      </c>
      <c r="T3617" s="9">
        <f t="shared" si="397"/>
        <v>42318.5937037037</v>
      </c>
      <c r="U3617" s="8">
        <f t="shared" si="398"/>
        <v>30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93"/>
        <v>124.8</v>
      </c>
      <c r="P3618">
        <f t="shared" ref="P3618:P3681" si="399">IF(L3618=0, 0,E3618/L3618)</f>
        <v>69.333333333333329</v>
      </c>
      <c r="Q3618" t="str">
        <f t="shared" si="394"/>
        <v>theater</v>
      </c>
      <c r="R3618" t="str">
        <f t="shared" si="395"/>
        <v>plays</v>
      </c>
      <c r="S3618" s="9">
        <f t="shared" si="396"/>
        <v>42082.908148148097</v>
      </c>
      <c r="T3618" s="9">
        <f t="shared" si="397"/>
        <v>42052.949814814798</v>
      </c>
      <c r="U3618" s="8">
        <f t="shared" si="398"/>
        <v>29.958333333299379</v>
      </c>
    </row>
    <row r="3619" spans="1:21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93"/>
        <v>118.91891891891892</v>
      </c>
      <c r="P3619">
        <f t="shared" si="399"/>
        <v>17.254901960784313</v>
      </c>
      <c r="Q3619" t="str">
        <f t="shared" si="394"/>
        <v>theater</v>
      </c>
      <c r="R3619" t="str">
        <f t="shared" si="395"/>
        <v>plays</v>
      </c>
      <c r="S3619" s="9">
        <f t="shared" si="396"/>
        <v>42794</v>
      </c>
      <c r="T3619" s="9">
        <f t="shared" si="397"/>
        <v>42779.610289351898</v>
      </c>
      <c r="U3619" s="8">
        <f t="shared" si="398"/>
        <v>14.389710648101754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93"/>
        <v>101</v>
      </c>
      <c r="P3620">
        <f t="shared" si="399"/>
        <v>36.071428571428569</v>
      </c>
      <c r="Q3620" t="str">
        <f t="shared" si="394"/>
        <v>theater</v>
      </c>
      <c r="R3620" t="str">
        <f t="shared" si="395"/>
        <v>plays</v>
      </c>
      <c r="S3620" s="9">
        <f t="shared" si="396"/>
        <v>42158.627893518496</v>
      </c>
      <c r="T3620" s="9">
        <f t="shared" si="397"/>
        <v>42128.627893518496</v>
      </c>
      <c r="U3620" s="8">
        <f t="shared" si="398"/>
        <v>30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93"/>
        <v>112.99999999999999</v>
      </c>
      <c r="P3621">
        <f t="shared" si="399"/>
        <v>66.470588235294116</v>
      </c>
      <c r="Q3621" t="str">
        <f t="shared" si="394"/>
        <v>theater</v>
      </c>
      <c r="R3621" t="str">
        <f t="shared" si="395"/>
        <v>plays</v>
      </c>
      <c r="S3621" s="9">
        <f t="shared" si="396"/>
        <v>42693.916666666701</v>
      </c>
      <c r="T3621" s="9">
        <f t="shared" si="397"/>
        <v>42661.132245370398</v>
      </c>
      <c r="U3621" s="8">
        <f t="shared" si="398"/>
        <v>32.784421296302753</v>
      </c>
    </row>
    <row r="3622" spans="1:21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93"/>
        <v>105.19047619047619</v>
      </c>
      <c r="P3622">
        <f t="shared" si="399"/>
        <v>56.065989847715734</v>
      </c>
      <c r="Q3622" t="str">
        <f t="shared" si="394"/>
        <v>theater</v>
      </c>
      <c r="R3622" t="str">
        <f t="shared" si="395"/>
        <v>plays</v>
      </c>
      <c r="S3622" s="9">
        <f t="shared" si="396"/>
        <v>42068.166666666701</v>
      </c>
      <c r="T3622" s="9">
        <f t="shared" si="397"/>
        <v>42037.938206018502</v>
      </c>
      <c r="U3622" s="8">
        <f t="shared" si="398"/>
        <v>30.228460648198961</v>
      </c>
    </row>
    <row r="3623" spans="1:21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93"/>
        <v>109.73333333333332</v>
      </c>
      <c r="P3623">
        <f t="shared" si="399"/>
        <v>47.028571428571432</v>
      </c>
      <c r="Q3623" t="str">
        <f t="shared" si="394"/>
        <v>theater</v>
      </c>
      <c r="R3623" t="str">
        <f t="shared" si="395"/>
        <v>plays</v>
      </c>
      <c r="S3623" s="9">
        <f t="shared" si="396"/>
        <v>42643.875</v>
      </c>
      <c r="T3623" s="9">
        <f t="shared" si="397"/>
        <v>42619.935694444401</v>
      </c>
      <c r="U3623" s="8">
        <f t="shared" si="398"/>
        <v>23.939305555599276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93"/>
        <v>100.099</v>
      </c>
      <c r="P3624">
        <f t="shared" si="399"/>
        <v>47.666190476190479</v>
      </c>
      <c r="Q3624" t="str">
        <f t="shared" si="394"/>
        <v>theater</v>
      </c>
      <c r="R3624" t="str">
        <f t="shared" si="395"/>
        <v>plays</v>
      </c>
      <c r="S3624" s="9">
        <f t="shared" si="396"/>
        <v>41910.140972222202</v>
      </c>
      <c r="T3624" s="9">
        <f t="shared" si="397"/>
        <v>41877.221886574102</v>
      </c>
      <c r="U3624" s="8">
        <f t="shared" si="398"/>
        <v>32.919085648100008</v>
      </c>
    </row>
    <row r="3625" spans="1:21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93"/>
        <v>120</v>
      </c>
      <c r="P3625">
        <f t="shared" si="399"/>
        <v>88.235294117647058</v>
      </c>
      <c r="Q3625" t="str">
        <f t="shared" si="394"/>
        <v>theater</v>
      </c>
      <c r="R3625" t="str">
        <f t="shared" si="395"/>
        <v>plays</v>
      </c>
      <c r="S3625" s="9">
        <f t="shared" si="396"/>
        <v>41846.291666666701</v>
      </c>
      <c r="T3625" s="9">
        <f t="shared" si="397"/>
        <v>41828.736921296302</v>
      </c>
      <c r="U3625" s="8">
        <f t="shared" si="398"/>
        <v>17.55474537039845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93"/>
        <v>104.93333333333332</v>
      </c>
      <c r="P3626">
        <f t="shared" si="399"/>
        <v>80.717948717948715</v>
      </c>
      <c r="Q3626" t="str">
        <f t="shared" si="394"/>
        <v>theater</v>
      </c>
      <c r="R3626" t="str">
        <f t="shared" si="395"/>
        <v>plays</v>
      </c>
      <c r="S3626" s="9">
        <f t="shared" si="396"/>
        <v>42605.774189814802</v>
      </c>
      <c r="T3626" s="9">
        <f t="shared" si="397"/>
        <v>42545.774189814802</v>
      </c>
      <c r="U3626" s="8">
        <f t="shared" si="398"/>
        <v>60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93"/>
        <v>102.66666666666666</v>
      </c>
      <c r="P3627">
        <f t="shared" si="399"/>
        <v>39.487179487179489</v>
      </c>
      <c r="Q3627" t="str">
        <f t="shared" si="394"/>
        <v>theater</v>
      </c>
      <c r="R3627" t="str">
        <f t="shared" si="395"/>
        <v>plays</v>
      </c>
      <c r="S3627" s="9">
        <f t="shared" si="396"/>
        <v>42187.652511574102</v>
      </c>
      <c r="T3627" s="9">
        <f t="shared" si="397"/>
        <v>42157.652511574102</v>
      </c>
      <c r="U3627" s="8">
        <f t="shared" si="398"/>
        <v>30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93"/>
        <v>101.82500000000002</v>
      </c>
      <c r="P3628">
        <f t="shared" si="399"/>
        <v>84.854166666666671</v>
      </c>
      <c r="Q3628" t="str">
        <f t="shared" si="394"/>
        <v>theater</v>
      </c>
      <c r="R3628" t="str">
        <f t="shared" si="395"/>
        <v>plays</v>
      </c>
      <c r="S3628" s="9">
        <f t="shared" si="396"/>
        <v>41867.667326388902</v>
      </c>
      <c r="T3628" s="9">
        <f t="shared" si="397"/>
        <v>41846.667326388902</v>
      </c>
      <c r="U3628" s="8">
        <f t="shared" si="398"/>
        <v>21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93"/>
        <v>100</v>
      </c>
      <c r="P3629">
        <f t="shared" si="399"/>
        <v>68.965517241379317</v>
      </c>
      <c r="Q3629" t="str">
        <f t="shared" si="394"/>
        <v>theater</v>
      </c>
      <c r="R3629" t="str">
        <f t="shared" si="395"/>
        <v>plays</v>
      </c>
      <c r="S3629" s="9">
        <f t="shared" si="396"/>
        <v>42511.165972222203</v>
      </c>
      <c r="T3629" s="9">
        <f t="shared" si="397"/>
        <v>42460.741747685199</v>
      </c>
      <c r="U3629" s="8">
        <f t="shared" si="398"/>
        <v>50.424224537004193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93"/>
        <v>0</v>
      </c>
      <c r="P3630">
        <f t="shared" si="399"/>
        <v>0</v>
      </c>
      <c r="Q3630" t="str">
        <f t="shared" si="394"/>
        <v>theater</v>
      </c>
      <c r="R3630" t="str">
        <f t="shared" si="395"/>
        <v>musical</v>
      </c>
      <c r="S3630" s="9">
        <f t="shared" si="396"/>
        <v>42351.8749537037</v>
      </c>
      <c r="T3630" s="9">
        <f t="shared" si="397"/>
        <v>42291.833287037</v>
      </c>
      <c r="U3630" s="8">
        <f t="shared" si="398"/>
        <v>60.041666666700621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93"/>
        <v>1.9999999999999998E-4</v>
      </c>
      <c r="P3631">
        <f t="shared" si="399"/>
        <v>1</v>
      </c>
      <c r="Q3631" t="str">
        <f t="shared" si="394"/>
        <v>theater</v>
      </c>
      <c r="R3631" t="str">
        <f t="shared" si="395"/>
        <v>musical</v>
      </c>
      <c r="S3631" s="9">
        <f t="shared" si="396"/>
        <v>42495.708333333299</v>
      </c>
      <c r="T3631" s="9">
        <f t="shared" si="397"/>
        <v>42437.094490740703</v>
      </c>
      <c r="U3631" s="8">
        <f t="shared" si="398"/>
        <v>58.613842592596484</v>
      </c>
    </row>
    <row r="3632" spans="1:21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93"/>
        <v>3.3333333333333333E-2</v>
      </c>
      <c r="P3632">
        <f t="shared" si="399"/>
        <v>1</v>
      </c>
      <c r="Q3632" t="str">
        <f t="shared" si="394"/>
        <v>theater</v>
      </c>
      <c r="R3632" t="str">
        <f t="shared" si="395"/>
        <v>musical</v>
      </c>
      <c r="S3632" s="9">
        <f t="shared" si="396"/>
        <v>41972.888773148203</v>
      </c>
      <c r="T3632" s="9">
        <f t="shared" si="397"/>
        <v>41942.847106481502</v>
      </c>
      <c r="U3632" s="8">
        <f t="shared" si="398"/>
        <v>30.041666666700621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93"/>
        <v>51.023391812865491</v>
      </c>
      <c r="P3633">
        <f t="shared" si="399"/>
        <v>147.88135593220338</v>
      </c>
      <c r="Q3633" t="str">
        <f t="shared" si="394"/>
        <v>theater</v>
      </c>
      <c r="R3633" t="str">
        <f t="shared" si="395"/>
        <v>musical</v>
      </c>
      <c r="S3633" s="9">
        <f t="shared" si="396"/>
        <v>41905.165972222203</v>
      </c>
      <c r="T3633" s="9">
        <f t="shared" si="397"/>
        <v>41880.753437500003</v>
      </c>
      <c r="U3633" s="8">
        <f t="shared" si="398"/>
        <v>24.41253472219978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93"/>
        <v>20</v>
      </c>
      <c r="P3634">
        <f t="shared" si="399"/>
        <v>100</v>
      </c>
      <c r="Q3634" t="str">
        <f t="shared" si="394"/>
        <v>theater</v>
      </c>
      <c r="R3634" t="str">
        <f t="shared" si="395"/>
        <v>musical</v>
      </c>
      <c r="S3634" s="9">
        <f t="shared" si="396"/>
        <v>41966.936909722201</v>
      </c>
      <c r="T3634" s="9">
        <f t="shared" si="397"/>
        <v>41946.936909722201</v>
      </c>
      <c r="U3634" s="8">
        <f t="shared" si="398"/>
        <v>20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93"/>
        <v>35.24</v>
      </c>
      <c r="P3635">
        <f t="shared" si="399"/>
        <v>56.838709677419352</v>
      </c>
      <c r="Q3635" t="str">
        <f t="shared" si="394"/>
        <v>theater</v>
      </c>
      <c r="R3635" t="str">
        <f t="shared" si="395"/>
        <v>musical</v>
      </c>
      <c r="S3635" s="9">
        <f t="shared" si="396"/>
        <v>42693.041666666701</v>
      </c>
      <c r="T3635" s="9">
        <f t="shared" si="397"/>
        <v>42649.623460648101</v>
      </c>
      <c r="U3635" s="8">
        <f t="shared" si="398"/>
        <v>43.418206018599449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93"/>
        <v>4.246666666666667</v>
      </c>
      <c r="P3636">
        <f t="shared" si="399"/>
        <v>176.94444444444446</v>
      </c>
      <c r="Q3636" t="str">
        <f t="shared" si="394"/>
        <v>theater</v>
      </c>
      <c r="R3636" t="str">
        <f t="shared" si="395"/>
        <v>musical</v>
      </c>
      <c r="S3636" s="9">
        <f t="shared" si="396"/>
        <v>42749.165972222203</v>
      </c>
      <c r="T3636" s="9">
        <f t="shared" si="397"/>
        <v>42701.166365740697</v>
      </c>
      <c r="U3636" s="8">
        <f t="shared" si="398"/>
        <v>47.999606481505907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93"/>
        <v>36.457142857142856</v>
      </c>
      <c r="P3637">
        <f t="shared" si="399"/>
        <v>127.6</v>
      </c>
      <c r="Q3637" t="str">
        <f t="shared" si="394"/>
        <v>theater</v>
      </c>
      <c r="R3637" t="str">
        <f t="shared" si="395"/>
        <v>musical</v>
      </c>
      <c r="S3637" s="9">
        <f t="shared" si="396"/>
        <v>42480.882824074099</v>
      </c>
      <c r="T3637" s="9">
        <f t="shared" si="397"/>
        <v>42450.882824074099</v>
      </c>
      <c r="U3637" s="8">
        <f t="shared" si="398"/>
        <v>30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93"/>
        <v>0</v>
      </c>
      <c r="P3638">
        <f t="shared" si="399"/>
        <v>0</v>
      </c>
      <c r="Q3638" t="str">
        <f t="shared" si="394"/>
        <v>theater</v>
      </c>
      <c r="R3638" t="str">
        <f t="shared" si="395"/>
        <v>musical</v>
      </c>
      <c r="S3638" s="9">
        <f t="shared" si="396"/>
        <v>42261.694780092599</v>
      </c>
      <c r="T3638" s="9">
        <f t="shared" si="397"/>
        <v>42226.694780092599</v>
      </c>
      <c r="U3638" s="8">
        <f t="shared" si="398"/>
        <v>35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93"/>
        <v>30.866666666666664</v>
      </c>
      <c r="P3639">
        <f t="shared" si="399"/>
        <v>66.142857142857139</v>
      </c>
      <c r="Q3639" t="str">
        <f t="shared" si="394"/>
        <v>theater</v>
      </c>
      <c r="R3639" t="str">
        <f t="shared" si="395"/>
        <v>musical</v>
      </c>
      <c r="S3639" s="9">
        <f t="shared" si="396"/>
        <v>42005.700636574104</v>
      </c>
      <c r="T3639" s="9">
        <f t="shared" si="397"/>
        <v>41975.700636574104</v>
      </c>
      <c r="U3639" s="8">
        <f t="shared" si="398"/>
        <v>30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93"/>
        <v>6.5454545454545459</v>
      </c>
      <c r="P3640">
        <f t="shared" si="399"/>
        <v>108</v>
      </c>
      <c r="Q3640" t="str">
        <f t="shared" si="394"/>
        <v>theater</v>
      </c>
      <c r="R3640" t="str">
        <f t="shared" si="395"/>
        <v>musical</v>
      </c>
      <c r="S3640" s="9">
        <f t="shared" si="396"/>
        <v>42113.631157407399</v>
      </c>
      <c r="T3640" s="9">
        <f t="shared" si="397"/>
        <v>42053.672824074099</v>
      </c>
      <c r="U3640" s="8">
        <f t="shared" si="398"/>
        <v>59.958333333299379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93"/>
        <v>4.0000000000000001E-3</v>
      </c>
      <c r="P3641">
        <f t="shared" si="399"/>
        <v>1</v>
      </c>
      <c r="Q3641" t="str">
        <f t="shared" si="394"/>
        <v>theater</v>
      </c>
      <c r="R3641" t="str">
        <f t="shared" si="395"/>
        <v>musical</v>
      </c>
      <c r="S3641" s="9">
        <f t="shared" si="396"/>
        <v>42650.632638888899</v>
      </c>
      <c r="T3641" s="9">
        <f t="shared" si="397"/>
        <v>42590.677152777796</v>
      </c>
      <c r="U3641" s="8">
        <f t="shared" si="398"/>
        <v>59.9554861111028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93"/>
        <v>5.5</v>
      </c>
      <c r="P3642">
        <f t="shared" si="399"/>
        <v>18.333333333333332</v>
      </c>
      <c r="Q3642" t="str">
        <f t="shared" si="394"/>
        <v>theater</v>
      </c>
      <c r="R3642" t="str">
        <f t="shared" si="395"/>
        <v>musical</v>
      </c>
      <c r="S3642" s="9">
        <f t="shared" si="396"/>
        <v>42134.781597222202</v>
      </c>
      <c r="T3642" s="9">
        <f t="shared" si="397"/>
        <v>42104.781597222202</v>
      </c>
      <c r="U3642" s="8">
        <f t="shared" si="398"/>
        <v>30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93"/>
        <v>0</v>
      </c>
      <c r="P3643">
        <f t="shared" si="399"/>
        <v>0</v>
      </c>
      <c r="Q3643" t="str">
        <f t="shared" si="394"/>
        <v>theater</v>
      </c>
      <c r="R3643" t="str">
        <f t="shared" si="395"/>
        <v>musical</v>
      </c>
      <c r="S3643" s="9">
        <f t="shared" si="396"/>
        <v>41917.208333333299</v>
      </c>
      <c r="T3643" s="9">
        <f t="shared" si="397"/>
        <v>41899.6270717593</v>
      </c>
      <c r="U3643" s="8">
        <f t="shared" si="398"/>
        <v>17.581261573999655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93"/>
        <v>2.1428571428571428</v>
      </c>
      <c r="P3644">
        <f t="shared" si="399"/>
        <v>7.5</v>
      </c>
      <c r="Q3644" t="str">
        <f t="shared" si="394"/>
        <v>theater</v>
      </c>
      <c r="R3644" t="str">
        <f t="shared" si="395"/>
        <v>musical</v>
      </c>
      <c r="S3644" s="9">
        <f t="shared" si="396"/>
        <v>42338.708333333299</v>
      </c>
      <c r="T3644" s="9">
        <f t="shared" si="397"/>
        <v>42297.816284722197</v>
      </c>
      <c r="U3644" s="8">
        <f t="shared" si="398"/>
        <v>40.892048611101927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93"/>
        <v>0</v>
      </c>
      <c r="P3645">
        <f t="shared" si="399"/>
        <v>0</v>
      </c>
      <c r="Q3645" t="str">
        <f t="shared" si="394"/>
        <v>theater</v>
      </c>
      <c r="R3645" t="str">
        <f t="shared" si="395"/>
        <v>musical</v>
      </c>
      <c r="S3645" s="9">
        <f t="shared" si="396"/>
        <v>42325.185636574097</v>
      </c>
      <c r="T3645" s="9">
        <f t="shared" si="397"/>
        <v>42285.143969907404</v>
      </c>
      <c r="U3645" s="8">
        <f t="shared" si="398"/>
        <v>40.041666666693345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93"/>
        <v>16.420000000000002</v>
      </c>
      <c r="P3646">
        <f t="shared" si="399"/>
        <v>68.416666666666671</v>
      </c>
      <c r="Q3646" t="str">
        <f t="shared" si="394"/>
        <v>theater</v>
      </c>
      <c r="R3646" t="str">
        <f t="shared" si="395"/>
        <v>musical</v>
      </c>
      <c r="S3646" s="9">
        <f t="shared" si="396"/>
        <v>42437.207638888904</v>
      </c>
      <c r="T3646" s="9">
        <f t="shared" si="397"/>
        <v>42409.241747685199</v>
      </c>
      <c r="U3646" s="8">
        <f t="shared" si="398"/>
        <v>27.965891203704814</v>
      </c>
    </row>
    <row r="3647" spans="1:21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93"/>
        <v>0.1</v>
      </c>
      <c r="P3647">
        <f t="shared" si="399"/>
        <v>1</v>
      </c>
      <c r="Q3647" t="str">
        <f t="shared" si="394"/>
        <v>theater</v>
      </c>
      <c r="R3647" t="str">
        <f t="shared" si="395"/>
        <v>musical</v>
      </c>
      <c r="S3647" s="9">
        <f t="shared" si="396"/>
        <v>42696.012013888903</v>
      </c>
      <c r="T3647" s="9">
        <f t="shared" si="397"/>
        <v>42665.970347222203</v>
      </c>
      <c r="U3647" s="8">
        <f t="shared" si="398"/>
        <v>30.041666666700621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93"/>
        <v>4.8099999999999996</v>
      </c>
      <c r="P3648">
        <f t="shared" si="399"/>
        <v>60.125</v>
      </c>
      <c r="Q3648" t="str">
        <f t="shared" si="394"/>
        <v>theater</v>
      </c>
      <c r="R3648" t="str">
        <f t="shared" si="395"/>
        <v>musical</v>
      </c>
      <c r="S3648" s="9">
        <f t="shared" si="396"/>
        <v>42171.979166666701</v>
      </c>
      <c r="T3648" s="9">
        <f t="shared" si="397"/>
        <v>42140.421319444402</v>
      </c>
      <c r="U3648" s="8">
        <f t="shared" si="398"/>
        <v>31.557847222298733</v>
      </c>
    </row>
    <row r="3649" spans="1:21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93"/>
        <v>6</v>
      </c>
      <c r="P3649">
        <f t="shared" si="399"/>
        <v>15</v>
      </c>
      <c r="Q3649" t="str">
        <f t="shared" si="394"/>
        <v>theater</v>
      </c>
      <c r="R3649" t="str">
        <f t="shared" si="395"/>
        <v>musical</v>
      </c>
      <c r="S3649" s="9">
        <f t="shared" si="396"/>
        <v>42643.749155092599</v>
      </c>
      <c r="T3649" s="9">
        <f t="shared" si="397"/>
        <v>42598.749155092599</v>
      </c>
      <c r="U3649" s="8">
        <f t="shared" si="398"/>
        <v>45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93"/>
        <v>100.38249999999999</v>
      </c>
      <c r="P3650">
        <f t="shared" si="399"/>
        <v>550.04109589041093</v>
      </c>
      <c r="Q3650" t="str">
        <f t="shared" si="394"/>
        <v>theater</v>
      </c>
      <c r="R3650" t="str">
        <f t="shared" si="395"/>
        <v>plays</v>
      </c>
      <c r="S3650" s="9">
        <f t="shared" si="396"/>
        <v>41917.292187500003</v>
      </c>
      <c r="T3650" s="9">
        <f t="shared" si="397"/>
        <v>41887.292187500003</v>
      </c>
      <c r="U3650" s="8">
        <f t="shared" si="398"/>
        <v>30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400">E3651/D3651*100</f>
        <v>104</v>
      </c>
      <c r="P3651">
        <f t="shared" si="399"/>
        <v>97.5</v>
      </c>
      <c r="Q3651" t="str">
        <f t="shared" ref="Q3651:Q3714" si="401">LEFT(N3651,_xlfn.NUMBERVALUE(FIND("/",N3651)-1))</f>
        <v>theater</v>
      </c>
      <c r="R3651" t="str">
        <f t="shared" ref="R3651:R3714" si="402">RIGHT(N3651,LEN(N3651)-LEN(Q3651)-1)</f>
        <v>plays</v>
      </c>
      <c r="S3651" s="9">
        <f t="shared" ref="S3651:S3714" si="403">_xlfn.NUMBERVALUE((((I3651/60)/60)/24)+DATE(1970,1,1))</f>
        <v>41806.712893518503</v>
      </c>
      <c r="T3651" s="9">
        <f t="shared" ref="T3651:T3714" si="404">_xlfn.NUMBERVALUE((((J3651/60)/60)/24)+DATE(1970,1,1))</f>
        <v>41780.712893518503</v>
      </c>
      <c r="U3651" s="8">
        <f t="shared" ref="U3651:U3714" si="405">S3651-T3651</f>
        <v>26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400"/>
        <v>100</v>
      </c>
      <c r="P3652">
        <f t="shared" si="399"/>
        <v>29.411764705882351</v>
      </c>
      <c r="Q3652" t="str">
        <f t="shared" si="401"/>
        <v>theater</v>
      </c>
      <c r="R3652" t="str">
        <f t="shared" si="402"/>
        <v>plays</v>
      </c>
      <c r="S3652" s="9">
        <f t="shared" si="403"/>
        <v>42402.478981481501</v>
      </c>
      <c r="T3652" s="9">
        <f t="shared" si="404"/>
        <v>42381.478981481501</v>
      </c>
      <c r="U3652" s="8">
        <f t="shared" si="405"/>
        <v>21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400"/>
        <v>104</v>
      </c>
      <c r="P3653">
        <f t="shared" si="399"/>
        <v>57.777777777777779</v>
      </c>
      <c r="Q3653" t="str">
        <f t="shared" si="401"/>
        <v>theater</v>
      </c>
      <c r="R3653" t="str">
        <f t="shared" si="402"/>
        <v>plays</v>
      </c>
      <c r="S3653" s="9">
        <f t="shared" si="403"/>
        <v>41861.665972222203</v>
      </c>
      <c r="T3653" s="9">
        <f t="shared" si="404"/>
        <v>41828.6463194444</v>
      </c>
      <c r="U3653" s="8">
        <f t="shared" si="405"/>
        <v>33.019652777802548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400"/>
        <v>250.66666666666669</v>
      </c>
      <c r="P3654">
        <f t="shared" si="399"/>
        <v>44.235294117647058</v>
      </c>
      <c r="Q3654" t="str">
        <f t="shared" si="401"/>
        <v>theater</v>
      </c>
      <c r="R3654" t="str">
        <f t="shared" si="402"/>
        <v>plays</v>
      </c>
      <c r="S3654" s="9">
        <f t="shared" si="403"/>
        <v>42607.165972222203</v>
      </c>
      <c r="T3654" s="9">
        <f t="shared" si="404"/>
        <v>42596.644699074102</v>
      </c>
      <c r="U3654" s="8">
        <f t="shared" si="405"/>
        <v>10.52127314810059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400"/>
        <v>100.49999999999999</v>
      </c>
      <c r="P3655">
        <f t="shared" si="399"/>
        <v>60.909090909090907</v>
      </c>
      <c r="Q3655" t="str">
        <f t="shared" si="401"/>
        <v>theater</v>
      </c>
      <c r="R3655" t="str">
        <f t="shared" si="402"/>
        <v>plays</v>
      </c>
      <c r="S3655" s="9">
        <f t="shared" si="403"/>
        <v>42221.363506944399</v>
      </c>
      <c r="T3655" s="9">
        <f t="shared" si="404"/>
        <v>42191.363506944399</v>
      </c>
      <c r="U3655" s="8">
        <f t="shared" si="405"/>
        <v>30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400"/>
        <v>174.4</v>
      </c>
      <c r="P3656">
        <f t="shared" si="399"/>
        <v>68.84210526315789</v>
      </c>
      <c r="Q3656" t="str">
        <f t="shared" si="401"/>
        <v>theater</v>
      </c>
      <c r="R3656" t="str">
        <f t="shared" si="402"/>
        <v>plays</v>
      </c>
      <c r="S3656" s="9">
        <f t="shared" si="403"/>
        <v>42463.708333333299</v>
      </c>
      <c r="T3656" s="9">
        <f t="shared" si="404"/>
        <v>42440.416504629597</v>
      </c>
      <c r="U3656" s="8">
        <f t="shared" si="405"/>
        <v>23.291828703702777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400"/>
        <v>116.26</v>
      </c>
      <c r="P3657">
        <f t="shared" si="399"/>
        <v>73.582278481012665</v>
      </c>
      <c r="Q3657" t="str">
        <f t="shared" si="401"/>
        <v>theater</v>
      </c>
      <c r="R3657" t="str">
        <f t="shared" si="402"/>
        <v>plays</v>
      </c>
      <c r="S3657" s="9">
        <f t="shared" si="403"/>
        <v>42203.290972222203</v>
      </c>
      <c r="T3657" s="9">
        <f t="shared" si="404"/>
        <v>42173.803217592598</v>
      </c>
      <c r="U3657" s="8">
        <f t="shared" si="405"/>
        <v>29.487754629604751</v>
      </c>
    </row>
    <row r="3658" spans="1:21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400"/>
        <v>105.82000000000001</v>
      </c>
      <c r="P3658">
        <f t="shared" si="399"/>
        <v>115.02173913043478</v>
      </c>
      <c r="Q3658" t="str">
        <f t="shared" si="401"/>
        <v>theater</v>
      </c>
      <c r="R3658" t="str">
        <f t="shared" si="402"/>
        <v>plays</v>
      </c>
      <c r="S3658" s="9">
        <f t="shared" si="403"/>
        <v>42767.957638888904</v>
      </c>
      <c r="T3658" s="9">
        <f t="shared" si="404"/>
        <v>42737.910138888903</v>
      </c>
      <c r="U3658" s="8">
        <f t="shared" si="405"/>
        <v>30.047500000000582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400"/>
        <v>110.75</v>
      </c>
      <c r="P3659">
        <f t="shared" si="399"/>
        <v>110.75</v>
      </c>
      <c r="Q3659" t="str">
        <f t="shared" si="401"/>
        <v>theater</v>
      </c>
      <c r="R3659" t="str">
        <f t="shared" si="402"/>
        <v>plays</v>
      </c>
      <c r="S3659" s="9">
        <f t="shared" si="403"/>
        <v>42522.904166666704</v>
      </c>
      <c r="T3659" s="9">
        <f t="shared" si="404"/>
        <v>42499.629849536999</v>
      </c>
      <c r="U3659" s="8">
        <f t="shared" si="405"/>
        <v>23.274317129704286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400"/>
        <v>100.66666666666666</v>
      </c>
      <c r="P3660">
        <f t="shared" si="399"/>
        <v>75.5</v>
      </c>
      <c r="Q3660" t="str">
        <f t="shared" si="401"/>
        <v>theater</v>
      </c>
      <c r="R3660" t="str">
        <f t="shared" si="402"/>
        <v>plays</v>
      </c>
      <c r="S3660" s="9">
        <f t="shared" si="403"/>
        <v>41822.165972222203</v>
      </c>
      <c r="T3660" s="9">
        <f t="shared" si="404"/>
        <v>41775.8585648148</v>
      </c>
      <c r="U3660" s="8">
        <f t="shared" si="405"/>
        <v>46.307407407402934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400"/>
        <v>102.03333333333333</v>
      </c>
      <c r="P3661">
        <f t="shared" si="399"/>
        <v>235.46153846153845</v>
      </c>
      <c r="Q3661" t="str">
        <f t="shared" si="401"/>
        <v>theater</v>
      </c>
      <c r="R3661" t="str">
        <f t="shared" si="402"/>
        <v>plays</v>
      </c>
      <c r="S3661" s="9">
        <f t="shared" si="403"/>
        <v>42082.610416666699</v>
      </c>
      <c r="T3661" s="9">
        <f t="shared" si="404"/>
        <v>42055.277199074102</v>
      </c>
      <c r="U3661" s="8">
        <f t="shared" si="405"/>
        <v>27.333217592597066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400"/>
        <v>100</v>
      </c>
      <c r="P3662">
        <f t="shared" si="399"/>
        <v>11.363636363636363</v>
      </c>
      <c r="Q3662" t="str">
        <f t="shared" si="401"/>
        <v>theater</v>
      </c>
      <c r="R3662" t="str">
        <f t="shared" si="402"/>
        <v>plays</v>
      </c>
      <c r="S3662" s="9">
        <f t="shared" si="403"/>
        <v>41996.881076388898</v>
      </c>
      <c r="T3662" s="9">
        <f t="shared" si="404"/>
        <v>41971.881076388898</v>
      </c>
      <c r="U3662" s="8">
        <f t="shared" si="405"/>
        <v>25</v>
      </c>
    </row>
    <row r="3663" spans="1:21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400"/>
        <v>111.00000000000001</v>
      </c>
      <c r="P3663">
        <f t="shared" si="399"/>
        <v>92.5</v>
      </c>
      <c r="Q3663" t="str">
        <f t="shared" si="401"/>
        <v>theater</v>
      </c>
      <c r="R3663" t="str">
        <f t="shared" si="402"/>
        <v>plays</v>
      </c>
      <c r="S3663" s="9">
        <f t="shared" si="403"/>
        <v>42470.166666666701</v>
      </c>
      <c r="T3663" s="9">
        <f t="shared" si="404"/>
        <v>42447.896666666697</v>
      </c>
      <c r="U3663" s="8">
        <f t="shared" si="405"/>
        <v>22.270000000004075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400"/>
        <v>101.42500000000001</v>
      </c>
      <c r="P3664">
        <f t="shared" si="399"/>
        <v>202.85</v>
      </c>
      <c r="Q3664" t="str">
        <f t="shared" si="401"/>
        <v>theater</v>
      </c>
      <c r="R3664" t="str">
        <f t="shared" si="402"/>
        <v>plays</v>
      </c>
      <c r="S3664" s="9">
        <f t="shared" si="403"/>
        <v>42094.178402777798</v>
      </c>
      <c r="T3664" s="9">
        <f t="shared" si="404"/>
        <v>42064.220069444404</v>
      </c>
      <c r="U3664" s="8">
        <f t="shared" si="405"/>
        <v>29.958333333393966</v>
      </c>
    </row>
    <row r="3665" spans="1:21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400"/>
        <v>104</v>
      </c>
      <c r="P3665">
        <f t="shared" si="399"/>
        <v>26</v>
      </c>
      <c r="Q3665" t="str">
        <f t="shared" si="401"/>
        <v>theater</v>
      </c>
      <c r="R3665" t="str">
        <f t="shared" si="402"/>
        <v>plays</v>
      </c>
      <c r="S3665" s="9">
        <f t="shared" si="403"/>
        <v>42725.4934027778</v>
      </c>
      <c r="T3665" s="9">
        <f t="shared" si="404"/>
        <v>42665.451736111099</v>
      </c>
      <c r="U3665" s="8">
        <f t="shared" si="405"/>
        <v>60.041666666700621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400"/>
        <v>109.375</v>
      </c>
      <c r="P3666">
        <f t="shared" si="399"/>
        <v>46.05263157894737</v>
      </c>
      <c r="Q3666" t="str">
        <f t="shared" si="401"/>
        <v>theater</v>
      </c>
      <c r="R3666" t="str">
        <f t="shared" si="402"/>
        <v>plays</v>
      </c>
      <c r="S3666" s="9">
        <f t="shared" si="403"/>
        <v>42537.248715277798</v>
      </c>
      <c r="T3666" s="9">
        <f t="shared" si="404"/>
        <v>42523.248715277798</v>
      </c>
      <c r="U3666" s="8">
        <f t="shared" si="405"/>
        <v>14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400"/>
        <v>115.16129032258064</v>
      </c>
      <c r="P3667">
        <f t="shared" si="399"/>
        <v>51</v>
      </c>
      <c r="Q3667" t="str">
        <f t="shared" si="401"/>
        <v>theater</v>
      </c>
      <c r="R3667" t="str">
        <f t="shared" si="402"/>
        <v>plays</v>
      </c>
      <c r="S3667" s="9">
        <f t="shared" si="403"/>
        <v>42305.829166666699</v>
      </c>
      <c r="T3667" s="9">
        <f t="shared" si="404"/>
        <v>42294.808125000003</v>
      </c>
      <c r="U3667" s="8">
        <f t="shared" si="405"/>
        <v>11.021041666695965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400"/>
        <v>100</v>
      </c>
      <c r="P3668">
        <f t="shared" si="399"/>
        <v>31.578947368421051</v>
      </c>
      <c r="Q3668" t="str">
        <f t="shared" si="401"/>
        <v>theater</v>
      </c>
      <c r="R3668" t="str">
        <f t="shared" si="402"/>
        <v>plays</v>
      </c>
      <c r="S3668" s="9">
        <f t="shared" si="403"/>
        <v>41844.291666666701</v>
      </c>
      <c r="T3668" s="9">
        <f t="shared" si="404"/>
        <v>41822.904884259297</v>
      </c>
      <c r="U3668" s="8">
        <f t="shared" si="405"/>
        <v>21.386782407404098</v>
      </c>
    </row>
    <row r="3669" spans="1:21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400"/>
        <v>103.17033333333335</v>
      </c>
      <c r="P3669">
        <f t="shared" si="399"/>
        <v>53.363965517241382</v>
      </c>
      <c r="Q3669" t="str">
        <f t="shared" si="401"/>
        <v>theater</v>
      </c>
      <c r="R3669" t="str">
        <f t="shared" si="402"/>
        <v>plays</v>
      </c>
      <c r="S3669" s="9">
        <f t="shared" si="403"/>
        <v>42203.970127314802</v>
      </c>
      <c r="T3669" s="9">
        <f t="shared" si="404"/>
        <v>42173.970127314802</v>
      </c>
      <c r="U3669" s="8">
        <f t="shared" si="405"/>
        <v>30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400"/>
        <v>103.49999999999999</v>
      </c>
      <c r="P3670">
        <f t="shared" si="399"/>
        <v>36.964285714285715</v>
      </c>
      <c r="Q3670" t="str">
        <f t="shared" si="401"/>
        <v>theater</v>
      </c>
      <c r="R3670" t="str">
        <f t="shared" si="402"/>
        <v>plays</v>
      </c>
      <c r="S3670" s="9">
        <f t="shared" si="403"/>
        <v>42208.772916666698</v>
      </c>
      <c r="T3670" s="9">
        <f t="shared" si="404"/>
        <v>42185.556157407402</v>
      </c>
      <c r="U3670" s="8">
        <f t="shared" si="405"/>
        <v>23.216759259295941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400"/>
        <v>138.19999999999999</v>
      </c>
      <c r="P3671">
        <f t="shared" si="399"/>
        <v>81.294117647058826</v>
      </c>
      <c r="Q3671" t="str">
        <f t="shared" si="401"/>
        <v>theater</v>
      </c>
      <c r="R3671" t="str">
        <f t="shared" si="402"/>
        <v>plays</v>
      </c>
      <c r="S3671" s="9">
        <f t="shared" si="403"/>
        <v>42166.675196759301</v>
      </c>
      <c r="T3671" s="9">
        <f t="shared" si="404"/>
        <v>42136.675196759301</v>
      </c>
      <c r="U3671" s="8">
        <f t="shared" si="405"/>
        <v>30</v>
      </c>
    </row>
    <row r="3672" spans="1:21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400"/>
        <v>109.54545454545455</v>
      </c>
      <c r="P3672">
        <f t="shared" si="399"/>
        <v>20.083333333333332</v>
      </c>
      <c r="Q3672" t="str">
        <f t="shared" si="401"/>
        <v>theater</v>
      </c>
      <c r="R3672" t="str">
        <f t="shared" si="402"/>
        <v>plays</v>
      </c>
      <c r="S3672" s="9">
        <f t="shared" si="403"/>
        <v>42155.958333333299</v>
      </c>
      <c r="T3672" s="9">
        <f t="shared" si="404"/>
        <v>42142.514016203699</v>
      </c>
      <c r="U3672" s="8">
        <f t="shared" si="405"/>
        <v>13.444317129600677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400"/>
        <v>100.85714285714286</v>
      </c>
      <c r="P3673">
        <f t="shared" si="399"/>
        <v>88.25</v>
      </c>
      <c r="Q3673" t="str">
        <f t="shared" si="401"/>
        <v>theater</v>
      </c>
      <c r="R3673" t="str">
        <f t="shared" si="402"/>
        <v>plays</v>
      </c>
      <c r="S3673" s="9">
        <f t="shared" si="403"/>
        <v>41841.165972222203</v>
      </c>
      <c r="T3673" s="9">
        <f t="shared" si="404"/>
        <v>41820.6280902777</v>
      </c>
      <c r="U3673" s="8">
        <f t="shared" si="405"/>
        <v>20.53788194450317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400"/>
        <v>101.53333333333335</v>
      </c>
      <c r="P3674">
        <f t="shared" si="399"/>
        <v>53.438596491228068</v>
      </c>
      <c r="Q3674" t="str">
        <f t="shared" si="401"/>
        <v>theater</v>
      </c>
      <c r="R3674" t="str">
        <f t="shared" si="402"/>
        <v>plays</v>
      </c>
      <c r="S3674" s="9">
        <f t="shared" si="403"/>
        <v>41908.9465740741</v>
      </c>
      <c r="T3674" s="9">
        <f t="shared" si="404"/>
        <v>41878.9465740741</v>
      </c>
      <c r="U3674" s="8">
        <f t="shared" si="405"/>
        <v>30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400"/>
        <v>113.625</v>
      </c>
      <c r="P3675">
        <f t="shared" si="399"/>
        <v>39.868421052631582</v>
      </c>
      <c r="Q3675" t="str">
        <f t="shared" si="401"/>
        <v>theater</v>
      </c>
      <c r="R3675" t="str">
        <f t="shared" si="402"/>
        <v>plays</v>
      </c>
      <c r="S3675" s="9">
        <f t="shared" si="403"/>
        <v>41948.536111111098</v>
      </c>
      <c r="T3675" s="9">
        <f t="shared" si="404"/>
        <v>41914.295104166697</v>
      </c>
      <c r="U3675" s="8">
        <f t="shared" si="405"/>
        <v>34.241006944401306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400"/>
        <v>100</v>
      </c>
      <c r="P3676">
        <f t="shared" si="399"/>
        <v>145.16129032258064</v>
      </c>
      <c r="Q3676" t="str">
        <f t="shared" si="401"/>
        <v>theater</v>
      </c>
      <c r="R3676" t="str">
        <f t="shared" si="402"/>
        <v>plays</v>
      </c>
      <c r="S3676" s="9">
        <f t="shared" si="403"/>
        <v>42616.8730208333</v>
      </c>
      <c r="T3676" s="9">
        <f t="shared" si="404"/>
        <v>42556.8730208333</v>
      </c>
      <c r="U3676" s="8">
        <f t="shared" si="405"/>
        <v>60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400"/>
        <v>140</v>
      </c>
      <c r="P3677">
        <f t="shared" si="399"/>
        <v>23.333333333333332</v>
      </c>
      <c r="Q3677" t="str">
        <f t="shared" si="401"/>
        <v>theater</v>
      </c>
      <c r="R3677" t="str">
        <f t="shared" si="402"/>
        <v>plays</v>
      </c>
      <c r="S3677" s="9">
        <f t="shared" si="403"/>
        <v>42505.958333333299</v>
      </c>
      <c r="T3677" s="9">
        <f t="shared" si="404"/>
        <v>42493.597013888902</v>
      </c>
      <c r="U3677" s="8">
        <f t="shared" si="405"/>
        <v>12.361319444396941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400"/>
        <v>128.75</v>
      </c>
      <c r="P3678">
        <f t="shared" si="399"/>
        <v>64.375</v>
      </c>
      <c r="Q3678" t="str">
        <f t="shared" si="401"/>
        <v>theater</v>
      </c>
      <c r="R3678" t="str">
        <f t="shared" si="402"/>
        <v>plays</v>
      </c>
      <c r="S3678" s="9">
        <f t="shared" si="403"/>
        <v>41894.815787036998</v>
      </c>
      <c r="T3678" s="9">
        <f t="shared" si="404"/>
        <v>41876.815787036998</v>
      </c>
      <c r="U3678" s="8">
        <f t="shared" si="405"/>
        <v>18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400"/>
        <v>102.90416666666667</v>
      </c>
      <c r="P3679">
        <f t="shared" si="399"/>
        <v>62.052763819095475</v>
      </c>
      <c r="Q3679" t="str">
        <f t="shared" si="401"/>
        <v>theater</v>
      </c>
      <c r="R3679" t="str">
        <f t="shared" si="402"/>
        <v>plays</v>
      </c>
      <c r="S3679" s="9">
        <f t="shared" si="403"/>
        <v>41823.165972222203</v>
      </c>
      <c r="T3679" s="9">
        <f t="shared" si="404"/>
        <v>41802.574282407397</v>
      </c>
      <c r="U3679" s="8">
        <f t="shared" si="405"/>
        <v>20.591689814806159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400"/>
        <v>102.49999999999999</v>
      </c>
      <c r="P3680">
        <f t="shared" si="399"/>
        <v>66.129032258064512</v>
      </c>
      <c r="Q3680" t="str">
        <f t="shared" si="401"/>
        <v>theater</v>
      </c>
      <c r="R3680" t="str">
        <f t="shared" si="402"/>
        <v>plays</v>
      </c>
      <c r="S3680" s="9">
        <f t="shared" si="403"/>
        <v>42155.531226851803</v>
      </c>
      <c r="T3680" s="9">
        <f t="shared" si="404"/>
        <v>42120.531226851803</v>
      </c>
      <c r="U3680" s="8">
        <f t="shared" si="405"/>
        <v>35</v>
      </c>
    </row>
    <row r="3681" spans="1:21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400"/>
        <v>110.1</v>
      </c>
      <c r="P3681">
        <f t="shared" si="399"/>
        <v>73.400000000000006</v>
      </c>
      <c r="Q3681" t="str">
        <f t="shared" si="401"/>
        <v>theater</v>
      </c>
      <c r="R3681" t="str">
        <f t="shared" si="402"/>
        <v>plays</v>
      </c>
      <c r="S3681" s="9">
        <f t="shared" si="403"/>
        <v>41821.207638888904</v>
      </c>
      <c r="T3681" s="9">
        <f t="shared" si="404"/>
        <v>41786.761354166701</v>
      </c>
      <c r="U3681" s="8">
        <f t="shared" si="405"/>
        <v>34.446284722202108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400"/>
        <v>112.76666666666667</v>
      </c>
      <c r="P3682">
        <f t="shared" ref="P3682:P3745" si="406">IF(L3682=0, 0,E3682/L3682)</f>
        <v>99.5</v>
      </c>
      <c r="Q3682" t="str">
        <f t="shared" si="401"/>
        <v>theater</v>
      </c>
      <c r="R3682" t="str">
        <f t="shared" si="402"/>
        <v>plays</v>
      </c>
      <c r="S3682" s="9">
        <f t="shared" si="403"/>
        <v>42648.454097222202</v>
      </c>
      <c r="T3682" s="9">
        <f t="shared" si="404"/>
        <v>42627.454097222202</v>
      </c>
      <c r="U3682" s="8">
        <f t="shared" si="405"/>
        <v>21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400"/>
        <v>111.9</v>
      </c>
      <c r="P3683">
        <f t="shared" si="406"/>
        <v>62.166666666666664</v>
      </c>
      <c r="Q3683" t="str">
        <f t="shared" si="401"/>
        <v>theater</v>
      </c>
      <c r="R3683" t="str">
        <f t="shared" si="402"/>
        <v>plays</v>
      </c>
      <c r="S3683" s="9">
        <f t="shared" si="403"/>
        <v>42384.651504629597</v>
      </c>
      <c r="T3683" s="9">
        <f t="shared" si="404"/>
        <v>42374.651504629597</v>
      </c>
      <c r="U3683" s="8">
        <f t="shared" si="405"/>
        <v>10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400"/>
        <v>139.19999999999999</v>
      </c>
      <c r="P3684">
        <f t="shared" si="406"/>
        <v>62.328358208955223</v>
      </c>
      <c r="Q3684" t="str">
        <f t="shared" si="401"/>
        <v>theater</v>
      </c>
      <c r="R3684" t="str">
        <f t="shared" si="402"/>
        <v>plays</v>
      </c>
      <c r="S3684" s="9">
        <f t="shared" si="403"/>
        <v>41806.290972222203</v>
      </c>
      <c r="T3684" s="9">
        <f t="shared" si="404"/>
        <v>41772.685393518499</v>
      </c>
      <c r="U3684" s="8">
        <f t="shared" si="405"/>
        <v>33.605578703703941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400"/>
        <v>110.85714285714286</v>
      </c>
      <c r="P3685">
        <f t="shared" si="406"/>
        <v>58.787878787878789</v>
      </c>
      <c r="Q3685" t="str">
        <f t="shared" si="401"/>
        <v>theater</v>
      </c>
      <c r="R3685" t="str">
        <f t="shared" si="402"/>
        <v>plays</v>
      </c>
      <c r="S3685" s="9">
        <f t="shared" si="403"/>
        <v>42663.116851851897</v>
      </c>
      <c r="T3685" s="9">
        <f t="shared" si="404"/>
        <v>42633.116851851897</v>
      </c>
      <c r="U3685" s="8">
        <f t="shared" si="405"/>
        <v>30</v>
      </c>
    </row>
    <row r="3686" spans="1:21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400"/>
        <v>139.06666666666666</v>
      </c>
      <c r="P3686">
        <f t="shared" si="406"/>
        <v>45.347826086956523</v>
      </c>
      <c r="Q3686" t="str">
        <f t="shared" si="401"/>
        <v>theater</v>
      </c>
      <c r="R3686" t="str">
        <f t="shared" si="402"/>
        <v>plays</v>
      </c>
      <c r="S3686" s="9">
        <f t="shared" si="403"/>
        <v>42249.180393518502</v>
      </c>
      <c r="T3686" s="9">
        <f t="shared" si="404"/>
        <v>42219.180393518502</v>
      </c>
      <c r="U3686" s="8">
        <f t="shared" si="405"/>
        <v>30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400"/>
        <v>105.69999999999999</v>
      </c>
      <c r="P3687">
        <f t="shared" si="406"/>
        <v>41.944444444444443</v>
      </c>
      <c r="Q3687" t="str">
        <f t="shared" si="401"/>
        <v>theater</v>
      </c>
      <c r="R3687" t="str">
        <f t="shared" si="402"/>
        <v>plays</v>
      </c>
      <c r="S3687" s="9">
        <f t="shared" si="403"/>
        <v>41778.875</v>
      </c>
      <c r="T3687" s="9">
        <f t="shared" si="404"/>
        <v>41753.593275462998</v>
      </c>
      <c r="U3687" s="8">
        <f t="shared" si="405"/>
        <v>25.281724537002447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400"/>
        <v>101.42857142857142</v>
      </c>
      <c r="P3688">
        <f t="shared" si="406"/>
        <v>59.166666666666664</v>
      </c>
      <c r="Q3688" t="str">
        <f t="shared" si="401"/>
        <v>theater</v>
      </c>
      <c r="R3688" t="str">
        <f t="shared" si="402"/>
        <v>plays</v>
      </c>
      <c r="S3688" s="9">
        <f t="shared" si="403"/>
        <v>42245.165972222203</v>
      </c>
      <c r="T3688" s="9">
        <f t="shared" si="404"/>
        <v>42230.662731481403</v>
      </c>
      <c r="U3688" s="8">
        <f t="shared" si="405"/>
        <v>14.503240740799811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400"/>
        <v>100.245</v>
      </c>
      <c r="P3689">
        <f t="shared" si="406"/>
        <v>200.49</v>
      </c>
      <c r="Q3689" t="str">
        <f t="shared" si="401"/>
        <v>theater</v>
      </c>
      <c r="R3689" t="str">
        <f t="shared" si="402"/>
        <v>plays</v>
      </c>
      <c r="S3689" s="9">
        <f t="shared" si="403"/>
        <v>41817.218229166698</v>
      </c>
      <c r="T3689" s="9">
        <f t="shared" si="404"/>
        <v>41787.218229166698</v>
      </c>
      <c r="U3689" s="8">
        <f t="shared" si="405"/>
        <v>30</v>
      </c>
    </row>
    <row r="3690" spans="1:21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400"/>
        <v>109.16666666666666</v>
      </c>
      <c r="P3690">
        <f t="shared" si="406"/>
        <v>83.974358974358978</v>
      </c>
      <c r="Q3690" t="str">
        <f t="shared" si="401"/>
        <v>theater</v>
      </c>
      <c r="R3690" t="str">
        <f t="shared" si="402"/>
        <v>plays</v>
      </c>
      <c r="S3690" s="9">
        <f t="shared" si="403"/>
        <v>41859.7870833333</v>
      </c>
      <c r="T3690" s="9">
        <f t="shared" si="404"/>
        <v>41829.7870833333</v>
      </c>
      <c r="U3690" s="8">
        <f t="shared" si="405"/>
        <v>30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400"/>
        <v>118.33333333333333</v>
      </c>
      <c r="P3691">
        <f t="shared" si="406"/>
        <v>57.258064516129032</v>
      </c>
      <c r="Q3691" t="str">
        <f t="shared" si="401"/>
        <v>theater</v>
      </c>
      <c r="R3691" t="str">
        <f t="shared" si="402"/>
        <v>plays</v>
      </c>
      <c r="S3691" s="9">
        <f t="shared" si="403"/>
        <v>42176.934027777803</v>
      </c>
      <c r="T3691" s="9">
        <f t="shared" si="404"/>
        <v>42147.826840277798</v>
      </c>
      <c r="U3691" s="8">
        <f t="shared" si="405"/>
        <v>29.107187500005239</v>
      </c>
    </row>
    <row r="3692" spans="1:21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400"/>
        <v>120</v>
      </c>
      <c r="P3692">
        <f t="shared" si="406"/>
        <v>58.064516129032256</v>
      </c>
      <c r="Q3692" t="str">
        <f t="shared" si="401"/>
        <v>theater</v>
      </c>
      <c r="R3692" t="str">
        <f t="shared" si="402"/>
        <v>plays</v>
      </c>
      <c r="S3692" s="9">
        <f t="shared" si="403"/>
        <v>41970.639849537001</v>
      </c>
      <c r="T3692" s="9">
        <f t="shared" si="404"/>
        <v>41940.598182870403</v>
      </c>
      <c r="U3692" s="8">
        <f t="shared" si="405"/>
        <v>30.041666666598758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400"/>
        <v>127.96000000000001</v>
      </c>
      <c r="P3693">
        <f t="shared" si="406"/>
        <v>186.80291970802921</v>
      </c>
      <c r="Q3693" t="str">
        <f t="shared" si="401"/>
        <v>theater</v>
      </c>
      <c r="R3693" t="str">
        <f t="shared" si="402"/>
        <v>plays</v>
      </c>
      <c r="S3693" s="9">
        <f t="shared" si="403"/>
        <v>42065.207638888904</v>
      </c>
      <c r="T3693" s="9">
        <f t="shared" si="404"/>
        <v>42020.700567129599</v>
      </c>
      <c r="U3693" s="8">
        <f t="shared" si="405"/>
        <v>44.507071759304381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400"/>
        <v>126</v>
      </c>
      <c r="P3694">
        <f t="shared" si="406"/>
        <v>74.117647058823536</v>
      </c>
      <c r="Q3694" t="str">
        <f t="shared" si="401"/>
        <v>theater</v>
      </c>
      <c r="R3694" t="str">
        <f t="shared" si="402"/>
        <v>plays</v>
      </c>
      <c r="S3694" s="9">
        <f t="shared" si="403"/>
        <v>41901</v>
      </c>
      <c r="T3694" s="9">
        <f t="shared" si="404"/>
        <v>41891.965034722198</v>
      </c>
      <c r="U3694" s="8">
        <f t="shared" si="405"/>
        <v>9.0349652778022573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400"/>
        <v>129.12912912912913</v>
      </c>
      <c r="P3695">
        <f t="shared" si="406"/>
        <v>30.714285714285715</v>
      </c>
      <c r="Q3695" t="str">
        <f t="shared" si="401"/>
        <v>theater</v>
      </c>
      <c r="R3695" t="str">
        <f t="shared" si="402"/>
        <v>plays</v>
      </c>
      <c r="S3695" s="9">
        <f t="shared" si="403"/>
        <v>42338.9375</v>
      </c>
      <c r="T3695" s="9">
        <f t="shared" si="404"/>
        <v>42309.191307870402</v>
      </c>
      <c r="U3695" s="8">
        <f t="shared" si="405"/>
        <v>29.746192129598057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400"/>
        <v>107.42857142857143</v>
      </c>
      <c r="P3696">
        <f t="shared" si="406"/>
        <v>62.666666666666664</v>
      </c>
      <c r="Q3696" t="str">
        <f t="shared" si="401"/>
        <v>theater</v>
      </c>
      <c r="R3696" t="str">
        <f t="shared" si="402"/>
        <v>plays</v>
      </c>
      <c r="S3696" s="9">
        <f t="shared" si="403"/>
        <v>42527.083333333299</v>
      </c>
      <c r="T3696" s="9">
        <f t="shared" si="404"/>
        <v>42490.133877314802</v>
      </c>
      <c r="U3696" s="8">
        <f t="shared" si="405"/>
        <v>36.949456018497585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400"/>
        <v>100.125</v>
      </c>
      <c r="P3697">
        <f t="shared" si="406"/>
        <v>121.36363636363636</v>
      </c>
      <c r="Q3697" t="str">
        <f t="shared" si="401"/>
        <v>theater</v>
      </c>
      <c r="R3697" t="str">
        <f t="shared" si="402"/>
        <v>plays</v>
      </c>
      <c r="S3697" s="9">
        <f t="shared" si="403"/>
        <v>42015.870486111096</v>
      </c>
      <c r="T3697" s="9">
        <f t="shared" si="404"/>
        <v>41995.870486111096</v>
      </c>
      <c r="U3697" s="8">
        <f t="shared" si="405"/>
        <v>20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400"/>
        <v>155</v>
      </c>
      <c r="P3698">
        <f t="shared" si="406"/>
        <v>39.743589743589745</v>
      </c>
      <c r="Q3698" t="str">
        <f t="shared" si="401"/>
        <v>theater</v>
      </c>
      <c r="R3698" t="str">
        <f t="shared" si="402"/>
        <v>plays</v>
      </c>
      <c r="S3698" s="9">
        <f t="shared" si="403"/>
        <v>42048.617083333302</v>
      </c>
      <c r="T3698" s="9">
        <f t="shared" si="404"/>
        <v>41988.617083333302</v>
      </c>
      <c r="U3698" s="8">
        <f t="shared" si="405"/>
        <v>60</v>
      </c>
    </row>
    <row r="3699" spans="1:21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400"/>
        <v>108</v>
      </c>
      <c r="P3699">
        <f t="shared" si="406"/>
        <v>72</v>
      </c>
      <c r="Q3699" t="str">
        <f t="shared" si="401"/>
        <v>theater</v>
      </c>
      <c r="R3699" t="str">
        <f t="shared" si="402"/>
        <v>plays</v>
      </c>
      <c r="S3699" s="9">
        <f t="shared" si="403"/>
        <v>42500.465833333299</v>
      </c>
      <c r="T3699" s="9">
        <f t="shared" si="404"/>
        <v>42479.465833333299</v>
      </c>
      <c r="U3699" s="8">
        <f t="shared" si="405"/>
        <v>21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400"/>
        <v>110.52</v>
      </c>
      <c r="P3700">
        <f t="shared" si="406"/>
        <v>40.632352941176471</v>
      </c>
      <c r="Q3700" t="str">
        <f t="shared" si="401"/>
        <v>theater</v>
      </c>
      <c r="R3700" t="str">
        <f t="shared" si="402"/>
        <v>plays</v>
      </c>
      <c r="S3700" s="9">
        <f t="shared" si="403"/>
        <v>42431.806562500002</v>
      </c>
      <c r="T3700" s="9">
        <f t="shared" si="404"/>
        <v>42401.806562500002</v>
      </c>
      <c r="U3700" s="8">
        <f t="shared" si="405"/>
        <v>30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400"/>
        <v>100.8</v>
      </c>
      <c r="P3701">
        <f t="shared" si="406"/>
        <v>63</v>
      </c>
      <c r="Q3701" t="str">
        <f t="shared" si="401"/>
        <v>theater</v>
      </c>
      <c r="R3701" t="str">
        <f t="shared" si="402"/>
        <v>plays</v>
      </c>
      <c r="S3701" s="9">
        <f t="shared" si="403"/>
        <v>41927.602037037002</v>
      </c>
      <c r="T3701" s="9">
        <f t="shared" si="404"/>
        <v>41897.602037037002</v>
      </c>
      <c r="U3701" s="8">
        <f t="shared" si="405"/>
        <v>30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400"/>
        <v>121.2</v>
      </c>
      <c r="P3702">
        <f t="shared" si="406"/>
        <v>33.666666666666664</v>
      </c>
      <c r="Q3702" t="str">
        <f t="shared" si="401"/>
        <v>theater</v>
      </c>
      <c r="R3702" t="str">
        <f t="shared" si="402"/>
        <v>plays</v>
      </c>
      <c r="S3702" s="9">
        <f t="shared" si="403"/>
        <v>41912.666666666701</v>
      </c>
      <c r="T3702" s="9">
        <f t="shared" si="404"/>
        <v>41882.585648148102</v>
      </c>
      <c r="U3702" s="8">
        <f t="shared" si="405"/>
        <v>30.081018518598285</v>
      </c>
    </row>
    <row r="3703" spans="1:21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400"/>
        <v>100.33333333333334</v>
      </c>
      <c r="P3703">
        <f t="shared" si="406"/>
        <v>38.589743589743591</v>
      </c>
      <c r="Q3703" t="str">
        <f t="shared" si="401"/>
        <v>theater</v>
      </c>
      <c r="R3703" t="str">
        <f t="shared" si="402"/>
        <v>plays</v>
      </c>
      <c r="S3703" s="9">
        <f t="shared" si="403"/>
        <v>42159.541585648098</v>
      </c>
      <c r="T3703" s="9">
        <f t="shared" si="404"/>
        <v>42129.541585648098</v>
      </c>
      <c r="U3703" s="8">
        <f t="shared" si="405"/>
        <v>30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400"/>
        <v>109.16666666666666</v>
      </c>
      <c r="P3704">
        <f t="shared" si="406"/>
        <v>155.95238095238096</v>
      </c>
      <c r="Q3704" t="str">
        <f t="shared" si="401"/>
        <v>theater</v>
      </c>
      <c r="R3704" t="str">
        <f t="shared" si="402"/>
        <v>plays</v>
      </c>
      <c r="S3704" s="9">
        <f t="shared" si="403"/>
        <v>42561.957638888904</v>
      </c>
      <c r="T3704" s="9">
        <f t="shared" si="404"/>
        <v>42524.538009259297</v>
      </c>
      <c r="U3704" s="8">
        <f t="shared" si="405"/>
        <v>37.419629629606789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400"/>
        <v>123.42857142857142</v>
      </c>
      <c r="P3705">
        <f t="shared" si="406"/>
        <v>43.2</v>
      </c>
      <c r="Q3705" t="str">
        <f t="shared" si="401"/>
        <v>theater</v>
      </c>
      <c r="R3705" t="str">
        <f t="shared" si="402"/>
        <v>plays</v>
      </c>
      <c r="S3705" s="9">
        <f t="shared" si="403"/>
        <v>42595.290972222203</v>
      </c>
      <c r="T3705" s="9">
        <f t="shared" si="404"/>
        <v>42556.504490740699</v>
      </c>
      <c r="U3705" s="8">
        <f t="shared" si="405"/>
        <v>38.78648148150387</v>
      </c>
    </row>
    <row r="3706" spans="1:21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400"/>
        <v>136.33666666666667</v>
      </c>
      <c r="P3706">
        <f t="shared" si="406"/>
        <v>15.148518518518518</v>
      </c>
      <c r="Q3706" t="str">
        <f t="shared" si="401"/>
        <v>theater</v>
      </c>
      <c r="R3706" t="str">
        <f t="shared" si="402"/>
        <v>plays</v>
      </c>
      <c r="S3706" s="9">
        <f t="shared" si="403"/>
        <v>42521.6897453704</v>
      </c>
      <c r="T3706" s="9">
        <f t="shared" si="404"/>
        <v>42461.6897453704</v>
      </c>
      <c r="U3706" s="8">
        <f t="shared" si="405"/>
        <v>60</v>
      </c>
    </row>
    <row r="3707" spans="1:21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400"/>
        <v>103.46657233816768</v>
      </c>
      <c r="P3707">
        <f t="shared" si="406"/>
        <v>83.571428571428569</v>
      </c>
      <c r="Q3707" t="str">
        <f t="shared" si="401"/>
        <v>theater</v>
      </c>
      <c r="R3707" t="str">
        <f t="shared" si="402"/>
        <v>plays</v>
      </c>
      <c r="S3707" s="9">
        <f t="shared" si="403"/>
        <v>41813.75</v>
      </c>
      <c r="T3707" s="9">
        <f t="shared" si="404"/>
        <v>41792.542986111097</v>
      </c>
      <c r="U3707" s="8">
        <f t="shared" si="405"/>
        <v>21.20701388890302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400"/>
        <v>121.33333333333334</v>
      </c>
      <c r="P3708">
        <f t="shared" si="406"/>
        <v>140</v>
      </c>
      <c r="Q3708" t="str">
        <f t="shared" si="401"/>
        <v>theater</v>
      </c>
      <c r="R3708" t="str">
        <f t="shared" si="402"/>
        <v>plays</v>
      </c>
      <c r="S3708" s="9">
        <f t="shared" si="403"/>
        <v>41894.913761573996</v>
      </c>
      <c r="T3708" s="9">
        <f t="shared" si="404"/>
        <v>41879.913761573996</v>
      </c>
      <c r="U3708" s="8">
        <f t="shared" si="405"/>
        <v>15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400"/>
        <v>186</v>
      </c>
      <c r="P3709">
        <f t="shared" si="406"/>
        <v>80.869565217391298</v>
      </c>
      <c r="Q3709" t="str">
        <f t="shared" si="401"/>
        <v>theater</v>
      </c>
      <c r="R3709" t="str">
        <f t="shared" si="402"/>
        <v>plays</v>
      </c>
      <c r="S3709" s="9">
        <f t="shared" si="403"/>
        <v>42573.226388888899</v>
      </c>
      <c r="T3709" s="9">
        <f t="shared" si="404"/>
        <v>42552.0483564815</v>
      </c>
      <c r="U3709" s="8">
        <f t="shared" si="405"/>
        <v>21.17803240739886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400"/>
        <v>300</v>
      </c>
      <c r="P3710">
        <f t="shared" si="406"/>
        <v>53.846153846153847</v>
      </c>
      <c r="Q3710" t="str">
        <f t="shared" si="401"/>
        <v>theater</v>
      </c>
      <c r="R3710" t="str">
        <f t="shared" si="402"/>
        <v>plays</v>
      </c>
      <c r="S3710" s="9">
        <f t="shared" si="403"/>
        <v>41824.1421990741</v>
      </c>
      <c r="T3710" s="9">
        <f t="shared" si="404"/>
        <v>41810.1421990741</v>
      </c>
      <c r="U3710" s="8">
        <f t="shared" si="405"/>
        <v>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400"/>
        <v>108.25</v>
      </c>
      <c r="P3711">
        <f t="shared" si="406"/>
        <v>30.928571428571427</v>
      </c>
      <c r="Q3711" t="str">
        <f t="shared" si="401"/>
        <v>theater</v>
      </c>
      <c r="R3711" t="str">
        <f t="shared" si="402"/>
        <v>plays</v>
      </c>
      <c r="S3711" s="9">
        <f t="shared" si="403"/>
        <v>41815.707708333299</v>
      </c>
      <c r="T3711" s="9">
        <f t="shared" si="404"/>
        <v>41785.707708333299</v>
      </c>
      <c r="U3711" s="8">
        <f t="shared" si="405"/>
        <v>30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400"/>
        <v>141.15384615384616</v>
      </c>
      <c r="P3712">
        <f t="shared" si="406"/>
        <v>67.962962962962962</v>
      </c>
      <c r="Q3712" t="str">
        <f t="shared" si="401"/>
        <v>theater</v>
      </c>
      <c r="R3712" t="str">
        <f t="shared" si="402"/>
        <v>plays</v>
      </c>
      <c r="S3712" s="9">
        <f t="shared" si="403"/>
        <v>42097.576249999998</v>
      </c>
      <c r="T3712" s="9">
        <f t="shared" si="404"/>
        <v>42072.576249999998</v>
      </c>
      <c r="U3712" s="8">
        <f t="shared" si="405"/>
        <v>25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400"/>
        <v>113.99999999999999</v>
      </c>
      <c r="P3713">
        <f t="shared" si="406"/>
        <v>27.142857142857142</v>
      </c>
      <c r="Q3713" t="str">
        <f t="shared" si="401"/>
        <v>theater</v>
      </c>
      <c r="R3713" t="str">
        <f t="shared" si="402"/>
        <v>plays</v>
      </c>
      <c r="S3713" s="9">
        <f t="shared" si="403"/>
        <v>41805.666666666701</v>
      </c>
      <c r="T3713" s="9">
        <f t="shared" si="404"/>
        <v>41779.724224537</v>
      </c>
      <c r="U3713" s="8">
        <f t="shared" si="405"/>
        <v>25.942442129700794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400"/>
        <v>153.73333333333335</v>
      </c>
      <c r="P3714">
        <f t="shared" si="406"/>
        <v>110.86538461538461</v>
      </c>
      <c r="Q3714" t="str">
        <f t="shared" si="401"/>
        <v>theater</v>
      </c>
      <c r="R3714" t="str">
        <f t="shared" si="402"/>
        <v>plays</v>
      </c>
      <c r="S3714" s="9">
        <f t="shared" si="403"/>
        <v>42155.290972222203</v>
      </c>
      <c r="T3714" s="9">
        <f t="shared" si="404"/>
        <v>42134.172071759298</v>
      </c>
      <c r="U3714" s="8">
        <f t="shared" si="405"/>
        <v>21.118900462905003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407">E3715/D3715*100</f>
        <v>101.49999999999999</v>
      </c>
      <c r="P3715">
        <f t="shared" si="406"/>
        <v>106.84210526315789</v>
      </c>
      <c r="Q3715" t="str">
        <f t="shared" ref="Q3715:Q3778" si="408">LEFT(N3715,_xlfn.NUMBERVALUE(FIND("/",N3715)-1))</f>
        <v>theater</v>
      </c>
      <c r="R3715" t="str">
        <f t="shared" ref="R3715:R3778" si="409">RIGHT(N3715,LEN(N3715)-LEN(Q3715)-1)</f>
        <v>plays</v>
      </c>
      <c r="S3715" s="9">
        <f t="shared" ref="S3715:S3778" si="410">_xlfn.NUMBERVALUE((((I3715/60)/60)/24)+DATE(1970,1,1))</f>
        <v>42525.738032407397</v>
      </c>
      <c r="T3715" s="9">
        <f t="shared" ref="T3715:T3778" si="411">_xlfn.NUMBERVALUE((((J3715/60)/60)/24)+DATE(1970,1,1))</f>
        <v>42505.738032407397</v>
      </c>
      <c r="U3715" s="8">
        <f t="shared" ref="U3715:U3778" si="412">S3715-T3715</f>
        <v>20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407"/>
        <v>102.35000000000001</v>
      </c>
      <c r="P3716">
        <f t="shared" si="406"/>
        <v>105.51546391752578</v>
      </c>
      <c r="Q3716" t="str">
        <f t="shared" si="408"/>
        <v>theater</v>
      </c>
      <c r="R3716" t="str">
        <f t="shared" si="409"/>
        <v>plays</v>
      </c>
      <c r="S3716" s="9">
        <f t="shared" si="410"/>
        <v>42150.165972222203</v>
      </c>
      <c r="T3716" s="9">
        <f t="shared" si="411"/>
        <v>42118.556331018503</v>
      </c>
      <c r="U3716" s="8">
        <f t="shared" si="412"/>
        <v>31.609641203700448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407"/>
        <v>102.57142857142858</v>
      </c>
      <c r="P3717">
        <f t="shared" si="406"/>
        <v>132.96296296296296</v>
      </c>
      <c r="Q3717" t="str">
        <f t="shared" si="408"/>
        <v>theater</v>
      </c>
      <c r="R3717" t="str">
        <f t="shared" si="409"/>
        <v>plays</v>
      </c>
      <c r="S3717" s="9">
        <f t="shared" si="410"/>
        <v>42094.536111111098</v>
      </c>
      <c r="T3717" s="9">
        <f t="shared" si="411"/>
        <v>42036.995590277802</v>
      </c>
      <c r="U3717" s="8">
        <f t="shared" si="412"/>
        <v>57.540520833295886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407"/>
        <v>155.75</v>
      </c>
      <c r="P3718">
        <f t="shared" si="406"/>
        <v>51.916666666666664</v>
      </c>
      <c r="Q3718" t="str">
        <f t="shared" si="408"/>
        <v>theater</v>
      </c>
      <c r="R3718" t="str">
        <f t="shared" si="409"/>
        <v>plays</v>
      </c>
      <c r="S3718" s="9">
        <f t="shared" si="410"/>
        <v>42390.8878356481</v>
      </c>
      <c r="T3718" s="9">
        <f t="shared" si="411"/>
        <v>42360.8878356481</v>
      </c>
      <c r="U3718" s="8">
        <f t="shared" si="412"/>
        <v>30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407"/>
        <v>100.75</v>
      </c>
      <c r="P3719">
        <f t="shared" si="406"/>
        <v>310</v>
      </c>
      <c r="Q3719" t="str">
        <f t="shared" si="408"/>
        <v>theater</v>
      </c>
      <c r="R3719" t="str">
        <f t="shared" si="409"/>
        <v>plays</v>
      </c>
      <c r="S3719" s="9">
        <f t="shared" si="410"/>
        <v>42133.866307870398</v>
      </c>
      <c r="T3719" s="9">
        <f t="shared" si="411"/>
        <v>42102.866307870398</v>
      </c>
      <c r="U3719" s="8">
        <f t="shared" si="412"/>
        <v>31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407"/>
        <v>239.4</v>
      </c>
      <c r="P3720">
        <f t="shared" si="406"/>
        <v>26.021739130434781</v>
      </c>
      <c r="Q3720" t="str">
        <f t="shared" si="408"/>
        <v>theater</v>
      </c>
      <c r="R3720" t="str">
        <f t="shared" si="409"/>
        <v>plays</v>
      </c>
      <c r="S3720" s="9">
        <f t="shared" si="410"/>
        <v>42062.716145833299</v>
      </c>
      <c r="T3720" s="9">
        <f t="shared" si="411"/>
        <v>42032.716145833299</v>
      </c>
      <c r="U3720" s="8">
        <f t="shared" si="412"/>
        <v>30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407"/>
        <v>210</v>
      </c>
      <c r="P3721">
        <f t="shared" si="406"/>
        <v>105</v>
      </c>
      <c r="Q3721" t="str">
        <f t="shared" si="408"/>
        <v>theater</v>
      </c>
      <c r="R3721" t="str">
        <f t="shared" si="409"/>
        <v>plays</v>
      </c>
      <c r="S3721" s="9">
        <f t="shared" si="410"/>
        <v>42177.729930555601</v>
      </c>
      <c r="T3721" s="9">
        <f t="shared" si="411"/>
        <v>42147.729930555601</v>
      </c>
      <c r="U3721" s="8">
        <f t="shared" si="412"/>
        <v>30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407"/>
        <v>104.51515151515152</v>
      </c>
      <c r="P3722">
        <f t="shared" si="406"/>
        <v>86.224999999999994</v>
      </c>
      <c r="Q3722" t="str">
        <f t="shared" si="408"/>
        <v>theater</v>
      </c>
      <c r="R3722" t="str">
        <f t="shared" si="409"/>
        <v>plays</v>
      </c>
      <c r="S3722" s="9">
        <f t="shared" si="410"/>
        <v>42187.993125000001</v>
      </c>
      <c r="T3722" s="9">
        <f t="shared" si="411"/>
        <v>42165.993125000001</v>
      </c>
      <c r="U3722" s="8">
        <f t="shared" si="412"/>
        <v>22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407"/>
        <v>100.8</v>
      </c>
      <c r="P3723">
        <f t="shared" si="406"/>
        <v>114.54545454545455</v>
      </c>
      <c r="Q3723" t="str">
        <f t="shared" si="408"/>
        <v>theater</v>
      </c>
      <c r="R3723" t="str">
        <f t="shared" si="409"/>
        <v>plays</v>
      </c>
      <c r="S3723" s="9">
        <f t="shared" si="410"/>
        <v>41948.9778240741</v>
      </c>
      <c r="T3723" s="9">
        <f t="shared" si="411"/>
        <v>41927.936157407399</v>
      </c>
      <c r="U3723" s="8">
        <f t="shared" si="412"/>
        <v>21.041666666700621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407"/>
        <v>111.20000000000002</v>
      </c>
      <c r="P3724">
        <f t="shared" si="406"/>
        <v>47.657142857142858</v>
      </c>
      <c r="Q3724" t="str">
        <f t="shared" si="408"/>
        <v>theater</v>
      </c>
      <c r="R3724" t="str">
        <f t="shared" si="409"/>
        <v>plays</v>
      </c>
      <c r="S3724" s="9">
        <f t="shared" si="410"/>
        <v>42411.957638888904</v>
      </c>
      <c r="T3724" s="9">
        <f t="shared" si="411"/>
        <v>42381.671840277799</v>
      </c>
      <c r="U3724" s="8">
        <f t="shared" si="412"/>
        <v>30.285798611104838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407"/>
        <v>102.04444444444445</v>
      </c>
      <c r="P3725">
        <f t="shared" si="406"/>
        <v>72.888888888888886</v>
      </c>
      <c r="Q3725" t="str">
        <f t="shared" si="408"/>
        <v>theater</v>
      </c>
      <c r="R3725" t="str">
        <f t="shared" si="409"/>
        <v>plays</v>
      </c>
      <c r="S3725" s="9">
        <f t="shared" si="410"/>
        <v>41973.794699074097</v>
      </c>
      <c r="T3725" s="9">
        <f t="shared" si="411"/>
        <v>41943.753032407403</v>
      </c>
      <c r="U3725" s="8">
        <f t="shared" si="412"/>
        <v>30.041666666693345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407"/>
        <v>102.54767441860466</v>
      </c>
      <c r="P3726">
        <f t="shared" si="406"/>
        <v>49.545505617977533</v>
      </c>
      <c r="Q3726" t="str">
        <f t="shared" si="408"/>
        <v>theater</v>
      </c>
      <c r="R3726" t="str">
        <f t="shared" si="409"/>
        <v>plays</v>
      </c>
      <c r="S3726" s="9">
        <f t="shared" si="410"/>
        <v>42494.958333333299</v>
      </c>
      <c r="T3726" s="9">
        <f t="shared" si="411"/>
        <v>42465.491435185198</v>
      </c>
      <c r="U3726" s="8">
        <f t="shared" si="412"/>
        <v>29.466898148100881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407"/>
        <v>127</v>
      </c>
      <c r="P3727">
        <f t="shared" si="406"/>
        <v>25.4</v>
      </c>
      <c r="Q3727" t="str">
        <f t="shared" si="408"/>
        <v>theater</v>
      </c>
      <c r="R3727" t="str">
        <f t="shared" si="409"/>
        <v>plays</v>
      </c>
      <c r="S3727" s="9">
        <f t="shared" si="410"/>
        <v>42418.895833333299</v>
      </c>
      <c r="T3727" s="9">
        <f t="shared" si="411"/>
        <v>42401.9452199074</v>
      </c>
      <c r="U3727" s="8">
        <f t="shared" si="412"/>
        <v>16.950613425899064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407"/>
        <v>338.70588235294122</v>
      </c>
      <c r="P3728">
        <f t="shared" si="406"/>
        <v>62.586956521739133</v>
      </c>
      <c r="Q3728" t="str">
        <f t="shared" si="408"/>
        <v>theater</v>
      </c>
      <c r="R3728" t="str">
        <f t="shared" si="409"/>
        <v>plays</v>
      </c>
      <c r="S3728" s="9">
        <f t="shared" si="410"/>
        <v>42489.875</v>
      </c>
      <c r="T3728" s="9">
        <f t="shared" si="411"/>
        <v>42462.140868055598</v>
      </c>
      <c r="U3728" s="8">
        <f t="shared" si="412"/>
        <v>27.734131944402179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407"/>
        <v>100.75</v>
      </c>
      <c r="P3729">
        <f t="shared" si="406"/>
        <v>61.060606060606062</v>
      </c>
      <c r="Q3729" t="str">
        <f t="shared" si="408"/>
        <v>theater</v>
      </c>
      <c r="R3729" t="str">
        <f t="shared" si="409"/>
        <v>plays</v>
      </c>
      <c r="S3729" s="9">
        <f t="shared" si="410"/>
        <v>42663.204861111102</v>
      </c>
      <c r="T3729" s="9">
        <f t="shared" si="411"/>
        <v>42632.348310185203</v>
      </c>
      <c r="U3729" s="8">
        <f t="shared" si="412"/>
        <v>30.856550925898773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407"/>
        <v>9.31</v>
      </c>
      <c r="P3730">
        <f t="shared" si="406"/>
        <v>60.064516129032256</v>
      </c>
      <c r="Q3730" t="str">
        <f t="shared" si="408"/>
        <v>theater</v>
      </c>
      <c r="R3730" t="str">
        <f t="shared" si="409"/>
        <v>plays</v>
      </c>
      <c r="S3730" s="9">
        <f t="shared" si="410"/>
        <v>42235.1710185185</v>
      </c>
      <c r="T3730" s="9">
        <f t="shared" si="411"/>
        <v>42205.1710185185</v>
      </c>
      <c r="U3730" s="8">
        <f t="shared" si="412"/>
        <v>30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407"/>
        <v>7.24</v>
      </c>
      <c r="P3731">
        <f t="shared" si="406"/>
        <v>72.400000000000006</v>
      </c>
      <c r="Q3731" t="str">
        <f t="shared" si="408"/>
        <v>theater</v>
      </c>
      <c r="R3731" t="str">
        <f t="shared" si="409"/>
        <v>plays</v>
      </c>
      <c r="S3731" s="9">
        <f t="shared" si="410"/>
        <v>42086.163333333301</v>
      </c>
      <c r="T3731" s="9">
        <f t="shared" si="411"/>
        <v>42041.205000000002</v>
      </c>
      <c r="U3731" s="8">
        <f t="shared" si="412"/>
        <v>44.958333333299379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407"/>
        <v>10</v>
      </c>
      <c r="P3732">
        <f t="shared" si="406"/>
        <v>100</v>
      </c>
      <c r="Q3732" t="str">
        <f t="shared" si="408"/>
        <v>theater</v>
      </c>
      <c r="R3732" t="str">
        <f t="shared" si="409"/>
        <v>plays</v>
      </c>
      <c r="S3732" s="9">
        <f t="shared" si="410"/>
        <v>42233.677766203698</v>
      </c>
      <c r="T3732" s="9">
        <f t="shared" si="411"/>
        <v>42203.677766203698</v>
      </c>
      <c r="U3732" s="8">
        <f t="shared" si="412"/>
        <v>30</v>
      </c>
    </row>
    <row r="3733" spans="1:21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407"/>
        <v>11.272727272727273</v>
      </c>
      <c r="P3733">
        <f t="shared" si="406"/>
        <v>51.666666666666664</v>
      </c>
      <c r="Q3733" t="str">
        <f t="shared" si="408"/>
        <v>theater</v>
      </c>
      <c r="R3733" t="str">
        <f t="shared" si="409"/>
        <v>plays</v>
      </c>
      <c r="S3733" s="9">
        <f t="shared" si="410"/>
        <v>42014.140972222202</v>
      </c>
      <c r="T3733" s="9">
        <f t="shared" si="411"/>
        <v>41983.752847222197</v>
      </c>
      <c r="U3733" s="8">
        <f t="shared" si="412"/>
        <v>30.388125000004948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407"/>
        <v>15.411764705882353</v>
      </c>
      <c r="P3734">
        <f t="shared" si="406"/>
        <v>32.75</v>
      </c>
      <c r="Q3734" t="str">
        <f t="shared" si="408"/>
        <v>theater</v>
      </c>
      <c r="R3734" t="str">
        <f t="shared" si="409"/>
        <v>plays</v>
      </c>
      <c r="S3734" s="9">
        <f t="shared" si="410"/>
        <v>42028.5</v>
      </c>
      <c r="T3734" s="9">
        <f t="shared" si="411"/>
        <v>41968.677465277797</v>
      </c>
      <c r="U3734" s="8">
        <f t="shared" si="412"/>
        <v>59.822534722203272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407"/>
        <v>0</v>
      </c>
      <c r="P3735">
        <f t="shared" si="406"/>
        <v>0</v>
      </c>
      <c r="Q3735" t="str">
        <f t="shared" si="408"/>
        <v>theater</v>
      </c>
      <c r="R3735" t="str">
        <f t="shared" si="409"/>
        <v>plays</v>
      </c>
      <c r="S3735" s="9">
        <f t="shared" si="410"/>
        <v>42112.9375</v>
      </c>
      <c r="T3735" s="9">
        <f t="shared" si="411"/>
        <v>42103.024398148104</v>
      </c>
      <c r="U3735" s="8">
        <f t="shared" si="412"/>
        <v>9.9131018518964993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407"/>
        <v>28.466666666666669</v>
      </c>
      <c r="P3736">
        <f t="shared" si="406"/>
        <v>61</v>
      </c>
      <c r="Q3736" t="str">
        <f t="shared" si="408"/>
        <v>theater</v>
      </c>
      <c r="R3736" t="str">
        <f t="shared" si="409"/>
        <v>plays</v>
      </c>
      <c r="S3736" s="9">
        <f t="shared" si="410"/>
        <v>42149.901574074102</v>
      </c>
      <c r="T3736" s="9">
        <f t="shared" si="411"/>
        <v>42089.901574074102</v>
      </c>
      <c r="U3736" s="8">
        <f t="shared" si="412"/>
        <v>60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407"/>
        <v>13.333333333333334</v>
      </c>
      <c r="P3737">
        <f t="shared" si="406"/>
        <v>10</v>
      </c>
      <c r="Q3737" t="str">
        <f t="shared" si="408"/>
        <v>theater</v>
      </c>
      <c r="R3737" t="str">
        <f t="shared" si="409"/>
        <v>plays</v>
      </c>
      <c r="S3737" s="9">
        <f t="shared" si="410"/>
        <v>42152.693159722199</v>
      </c>
      <c r="T3737" s="9">
        <f t="shared" si="411"/>
        <v>42122.693159722199</v>
      </c>
      <c r="U3737" s="8">
        <f t="shared" si="412"/>
        <v>30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407"/>
        <v>0.66666666666666674</v>
      </c>
      <c r="P3738">
        <f t="shared" si="406"/>
        <v>10</v>
      </c>
      <c r="Q3738" t="str">
        <f t="shared" si="408"/>
        <v>theater</v>
      </c>
      <c r="R3738" t="str">
        <f t="shared" si="409"/>
        <v>plays</v>
      </c>
      <c r="S3738" s="9">
        <f t="shared" si="410"/>
        <v>42086.75</v>
      </c>
      <c r="T3738" s="9">
        <f t="shared" si="411"/>
        <v>42048.711724537003</v>
      </c>
      <c r="U3738" s="8">
        <f t="shared" si="412"/>
        <v>38.038275462997262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407"/>
        <v>21.428571428571427</v>
      </c>
      <c r="P3739">
        <f t="shared" si="406"/>
        <v>37.5</v>
      </c>
      <c r="Q3739" t="str">
        <f t="shared" si="408"/>
        <v>theater</v>
      </c>
      <c r="R3739" t="str">
        <f t="shared" si="409"/>
        <v>plays</v>
      </c>
      <c r="S3739" s="9">
        <f t="shared" si="410"/>
        <v>42320.290972222203</v>
      </c>
      <c r="T3739" s="9">
        <f t="shared" si="411"/>
        <v>42297.691006944398</v>
      </c>
      <c r="U3739" s="8">
        <f t="shared" si="412"/>
        <v>22.599965277804586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407"/>
        <v>18</v>
      </c>
      <c r="P3740">
        <f t="shared" si="406"/>
        <v>45</v>
      </c>
      <c r="Q3740" t="str">
        <f t="shared" si="408"/>
        <v>theater</v>
      </c>
      <c r="R3740" t="str">
        <f t="shared" si="409"/>
        <v>plays</v>
      </c>
      <c r="S3740" s="9">
        <f t="shared" si="410"/>
        <v>41835.916666666701</v>
      </c>
      <c r="T3740" s="9">
        <f t="shared" si="411"/>
        <v>41813.9387152778</v>
      </c>
      <c r="U3740" s="8">
        <f t="shared" si="412"/>
        <v>21.977951388900692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407"/>
        <v>20.125</v>
      </c>
      <c r="P3741">
        <f t="shared" si="406"/>
        <v>100.625</v>
      </c>
      <c r="Q3741" t="str">
        <f t="shared" si="408"/>
        <v>theater</v>
      </c>
      <c r="R3741" t="str">
        <f t="shared" si="409"/>
        <v>plays</v>
      </c>
      <c r="S3741" s="9">
        <f t="shared" si="410"/>
        <v>42568.449861111098</v>
      </c>
      <c r="T3741" s="9">
        <f t="shared" si="411"/>
        <v>42548.449861111098</v>
      </c>
      <c r="U3741" s="8">
        <f t="shared" si="412"/>
        <v>20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407"/>
        <v>17.899999999999999</v>
      </c>
      <c r="P3742">
        <f t="shared" si="406"/>
        <v>25.571428571428573</v>
      </c>
      <c r="Q3742" t="str">
        <f t="shared" si="408"/>
        <v>theater</v>
      </c>
      <c r="R3742" t="str">
        <f t="shared" si="409"/>
        <v>plays</v>
      </c>
      <c r="S3742" s="9">
        <f t="shared" si="410"/>
        <v>41863.079143518502</v>
      </c>
      <c r="T3742" s="9">
        <f t="shared" si="411"/>
        <v>41833.089756944399</v>
      </c>
      <c r="U3742" s="8">
        <f t="shared" si="412"/>
        <v>29.989386574103264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407"/>
        <v>0</v>
      </c>
      <c r="P3743">
        <f t="shared" si="406"/>
        <v>0</v>
      </c>
      <c r="Q3743" t="str">
        <f t="shared" si="408"/>
        <v>theater</v>
      </c>
      <c r="R3743" t="str">
        <f t="shared" si="409"/>
        <v>plays</v>
      </c>
      <c r="S3743" s="9">
        <f t="shared" si="410"/>
        <v>42355.920717592599</v>
      </c>
      <c r="T3743" s="9">
        <f t="shared" si="411"/>
        <v>42325.920717592599</v>
      </c>
      <c r="U3743" s="8">
        <f t="shared" si="412"/>
        <v>30</v>
      </c>
    </row>
    <row r="3744" spans="1:21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407"/>
        <v>2</v>
      </c>
      <c r="P3744">
        <f t="shared" si="406"/>
        <v>25</v>
      </c>
      <c r="Q3744" t="str">
        <f t="shared" si="408"/>
        <v>theater</v>
      </c>
      <c r="R3744" t="str">
        <f t="shared" si="409"/>
        <v>plays</v>
      </c>
      <c r="S3744" s="9">
        <f t="shared" si="410"/>
        <v>41888.214629629598</v>
      </c>
      <c r="T3744" s="9">
        <f t="shared" si="411"/>
        <v>41858.214629629598</v>
      </c>
      <c r="U3744" s="8">
        <f t="shared" si="412"/>
        <v>30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407"/>
        <v>0</v>
      </c>
      <c r="P3745">
        <f t="shared" si="406"/>
        <v>0</v>
      </c>
      <c r="Q3745" t="str">
        <f t="shared" si="408"/>
        <v>theater</v>
      </c>
      <c r="R3745" t="str">
        <f t="shared" si="409"/>
        <v>plays</v>
      </c>
      <c r="S3745" s="9">
        <f t="shared" si="410"/>
        <v>41823.710231481498</v>
      </c>
      <c r="T3745" s="9">
        <f t="shared" si="411"/>
        <v>41793.710231481498</v>
      </c>
      <c r="U3745" s="8">
        <f t="shared" si="412"/>
        <v>30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407"/>
        <v>0</v>
      </c>
      <c r="P3746">
        <f t="shared" ref="P3746:P3809" si="413">IF(L3746=0, 0,E3746/L3746)</f>
        <v>0</v>
      </c>
      <c r="Q3746" t="str">
        <f t="shared" si="408"/>
        <v>theater</v>
      </c>
      <c r="R3746" t="str">
        <f t="shared" si="409"/>
        <v>plays</v>
      </c>
      <c r="S3746" s="9">
        <f t="shared" si="410"/>
        <v>41825.165972222203</v>
      </c>
      <c r="T3746" s="9">
        <f t="shared" si="411"/>
        <v>41793.814259259198</v>
      </c>
      <c r="U3746" s="8">
        <f t="shared" si="412"/>
        <v>31.351712963005411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407"/>
        <v>10</v>
      </c>
      <c r="P3747">
        <f t="shared" si="413"/>
        <v>10</v>
      </c>
      <c r="Q3747" t="str">
        <f t="shared" si="408"/>
        <v>theater</v>
      </c>
      <c r="R3747" t="str">
        <f t="shared" si="409"/>
        <v>plays</v>
      </c>
      <c r="S3747" s="9">
        <f t="shared" si="410"/>
        <v>41861.697939814803</v>
      </c>
      <c r="T3747" s="9">
        <f t="shared" si="411"/>
        <v>41831.697939814803</v>
      </c>
      <c r="U3747" s="8">
        <f t="shared" si="412"/>
        <v>30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407"/>
        <v>2.3764705882352941</v>
      </c>
      <c r="P3748">
        <f t="shared" si="413"/>
        <v>202</v>
      </c>
      <c r="Q3748" t="str">
        <f t="shared" si="408"/>
        <v>theater</v>
      </c>
      <c r="R3748" t="str">
        <f t="shared" si="409"/>
        <v>plays</v>
      </c>
      <c r="S3748" s="9">
        <f t="shared" si="410"/>
        <v>42651.389340277798</v>
      </c>
      <c r="T3748" s="9">
        <f t="shared" si="411"/>
        <v>42621.389340277798</v>
      </c>
      <c r="U3748" s="8">
        <f t="shared" si="412"/>
        <v>30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407"/>
        <v>1</v>
      </c>
      <c r="P3749">
        <f t="shared" si="413"/>
        <v>25</v>
      </c>
      <c r="Q3749" t="str">
        <f t="shared" si="408"/>
        <v>theater</v>
      </c>
      <c r="R3749" t="str">
        <f t="shared" si="409"/>
        <v>plays</v>
      </c>
      <c r="S3749" s="9">
        <f t="shared" si="410"/>
        <v>42190.957638888904</v>
      </c>
      <c r="T3749" s="9">
        <f t="shared" si="411"/>
        <v>42164.299722222197</v>
      </c>
      <c r="U3749" s="8">
        <f t="shared" si="412"/>
        <v>26.657916666707024</v>
      </c>
    </row>
    <row r="3750" spans="1:21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407"/>
        <v>103.52</v>
      </c>
      <c r="P3750">
        <f t="shared" si="413"/>
        <v>99.538461538461533</v>
      </c>
      <c r="Q3750" t="str">
        <f t="shared" si="408"/>
        <v>theater</v>
      </c>
      <c r="R3750" t="str">
        <f t="shared" si="409"/>
        <v>musical</v>
      </c>
      <c r="S3750" s="9">
        <f t="shared" si="410"/>
        <v>42416.249305555597</v>
      </c>
      <c r="T3750" s="9">
        <f t="shared" si="411"/>
        <v>42395.706435185202</v>
      </c>
      <c r="U3750" s="8">
        <f t="shared" si="412"/>
        <v>20.542870370394667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407"/>
        <v>105</v>
      </c>
      <c r="P3751">
        <f t="shared" si="413"/>
        <v>75</v>
      </c>
      <c r="Q3751" t="str">
        <f t="shared" si="408"/>
        <v>theater</v>
      </c>
      <c r="R3751" t="str">
        <f t="shared" si="409"/>
        <v>musical</v>
      </c>
      <c r="S3751" s="9">
        <f t="shared" si="410"/>
        <v>42489.165972222203</v>
      </c>
      <c r="T3751" s="9">
        <f t="shared" si="411"/>
        <v>42458.127175925903</v>
      </c>
      <c r="U3751" s="8">
        <f t="shared" si="412"/>
        <v>31.038796296299552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407"/>
        <v>100.44999999999999</v>
      </c>
      <c r="P3752">
        <f t="shared" si="413"/>
        <v>215.25</v>
      </c>
      <c r="Q3752" t="str">
        <f t="shared" si="408"/>
        <v>theater</v>
      </c>
      <c r="R3752" t="str">
        <f t="shared" si="409"/>
        <v>musical</v>
      </c>
      <c r="S3752" s="9">
        <f t="shared" si="410"/>
        <v>42045.332638888904</v>
      </c>
      <c r="T3752" s="9">
        <f t="shared" si="411"/>
        <v>42016.981574074103</v>
      </c>
      <c r="U3752" s="8">
        <f t="shared" si="412"/>
        <v>28.351064814800338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407"/>
        <v>132.6</v>
      </c>
      <c r="P3753">
        <f t="shared" si="413"/>
        <v>120.54545454545455</v>
      </c>
      <c r="Q3753" t="str">
        <f t="shared" si="408"/>
        <v>theater</v>
      </c>
      <c r="R3753" t="str">
        <f t="shared" si="409"/>
        <v>musical</v>
      </c>
      <c r="S3753" s="9">
        <f t="shared" si="410"/>
        <v>42462.993900463</v>
      </c>
      <c r="T3753" s="9">
        <f t="shared" si="411"/>
        <v>42403.035567129598</v>
      </c>
      <c r="U3753" s="8">
        <f t="shared" si="412"/>
        <v>59.958333333401242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407"/>
        <v>112.99999999999999</v>
      </c>
      <c r="P3754">
        <f t="shared" si="413"/>
        <v>37.666666666666664</v>
      </c>
      <c r="Q3754" t="str">
        <f t="shared" si="408"/>
        <v>theater</v>
      </c>
      <c r="R3754" t="str">
        <f t="shared" si="409"/>
        <v>musical</v>
      </c>
      <c r="S3754" s="9">
        <f t="shared" si="410"/>
        <v>42659.875</v>
      </c>
      <c r="T3754" s="9">
        <f t="shared" si="411"/>
        <v>42619.802488425899</v>
      </c>
      <c r="U3754" s="8">
        <f t="shared" si="412"/>
        <v>40.072511574100645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407"/>
        <v>103.34</v>
      </c>
      <c r="P3755">
        <f t="shared" si="413"/>
        <v>172.23333333333332</v>
      </c>
      <c r="Q3755" t="str">
        <f t="shared" si="408"/>
        <v>theater</v>
      </c>
      <c r="R3755" t="str">
        <f t="shared" si="409"/>
        <v>musical</v>
      </c>
      <c r="S3755" s="9">
        <f t="shared" si="410"/>
        <v>42158</v>
      </c>
      <c r="T3755" s="9">
        <f t="shared" si="411"/>
        <v>42128.824074074102</v>
      </c>
      <c r="U3755" s="8">
        <f t="shared" si="412"/>
        <v>29.1759259258979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407"/>
        <v>120</v>
      </c>
      <c r="P3756">
        <f t="shared" si="413"/>
        <v>111.11111111111111</v>
      </c>
      <c r="Q3756" t="str">
        <f t="shared" si="408"/>
        <v>theater</v>
      </c>
      <c r="R3756" t="str">
        <f t="shared" si="409"/>
        <v>musical</v>
      </c>
      <c r="S3756" s="9">
        <f t="shared" si="410"/>
        <v>41846.207638888904</v>
      </c>
      <c r="T3756" s="9">
        <f t="shared" si="411"/>
        <v>41808.881215277797</v>
      </c>
      <c r="U3756" s="8">
        <f t="shared" si="412"/>
        <v>37.326423611106293</v>
      </c>
    </row>
    <row r="3757" spans="1:21" ht="4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407"/>
        <v>129.63636363636363</v>
      </c>
      <c r="P3757">
        <f t="shared" si="413"/>
        <v>25.464285714285715</v>
      </c>
      <c r="Q3757" t="str">
        <f t="shared" si="408"/>
        <v>theater</v>
      </c>
      <c r="R3757" t="str">
        <f t="shared" si="409"/>
        <v>musical</v>
      </c>
      <c r="S3757" s="9">
        <f t="shared" si="410"/>
        <v>42475.866979166698</v>
      </c>
      <c r="T3757" s="9">
        <f t="shared" si="411"/>
        <v>42445.866979166698</v>
      </c>
      <c r="U3757" s="8">
        <f t="shared" si="412"/>
        <v>30</v>
      </c>
    </row>
    <row r="3758" spans="1:21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407"/>
        <v>101.11111111111111</v>
      </c>
      <c r="P3758">
        <f t="shared" si="413"/>
        <v>267.64705882352939</v>
      </c>
      <c r="Q3758" t="str">
        <f t="shared" si="408"/>
        <v>theater</v>
      </c>
      <c r="R3758" t="str">
        <f t="shared" si="409"/>
        <v>musical</v>
      </c>
      <c r="S3758" s="9">
        <f t="shared" si="410"/>
        <v>41801.8147916667</v>
      </c>
      <c r="T3758" s="9">
        <f t="shared" si="411"/>
        <v>41771.8147916667</v>
      </c>
      <c r="U3758" s="8">
        <f t="shared" si="412"/>
        <v>30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407"/>
        <v>108.51428571428572</v>
      </c>
      <c r="P3759">
        <f t="shared" si="413"/>
        <v>75.959999999999994</v>
      </c>
      <c r="Q3759" t="str">
        <f t="shared" si="408"/>
        <v>theater</v>
      </c>
      <c r="R3759" t="str">
        <f t="shared" si="409"/>
        <v>musical</v>
      </c>
      <c r="S3759" s="9">
        <f t="shared" si="410"/>
        <v>41974.850868055597</v>
      </c>
      <c r="T3759" s="9">
        <f t="shared" si="411"/>
        <v>41954.850868055597</v>
      </c>
      <c r="U3759" s="8">
        <f t="shared" si="412"/>
        <v>20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407"/>
        <v>102.33333333333334</v>
      </c>
      <c r="P3760">
        <f t="shared" si="413"/>
        <v>59.03846153846154</v>
      </c>
      <c r="Q3760" t="str">
        <f t="shared" si="408"/>
        <v>theater</v>
      </c>
      <c r="R3760" t="str">
        <f t="shared" si="409"/>
        <v>musical</v>
      </c>
      <c r="S3760" s="9">
        <f t="shared" si="410"/>
        <v>41778.208333333299</v>
      </c>
      <c r="T3760" s="9">
        <f t="shared" si="411"/>
        <v>41747.471504629597</v>
      </c>
      <c r="U3760" s="8">
        <f t="shared" si="412"/>
        <v>30.736828703702486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407"/>
        <v>110.24425000000002</v>
      </c>
      <c r="P3761">
        <f t="shared" si="413"/>
        <v>50.111022727272733</v>
      </c>
      <c r="Q3761" t="str">
        <f t="shared" si="408"/>
        <v>theater</v>
      </c>
      <c r="R3761" t="str">
        <f t="shared" si="409"/>
        <v>musical</v>
      </c>
      <c r="S3761" s="9">
        <f t="shared" si="410"/>
        <v>42242.1082523148</v>
      </c>
      <c r="T3761" s="9">
        <f t="shared" si="411"/>
        <v>42182.1082523148</v>
      </c>
      <c r="U3761" s="8">
        <f t="shared" si="412"/>
        <v>60</v>
      </c>
    </row>
    <row r="3762" spans="1:21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407"/>
        <v>101.0154</v>
      </c>
      <c r="P3762">
        <f t="shared" si="413"/>
        <v>55.502967032967035</v>
      </c>
      <c r="Q3762" t="str">
        <f t="shared" si="408"/>
        <v>theater</v>
      </c>
      <c r="R3762" t="str">
        <f t="shared" si="409"/>
        <v>musical</v>
      </c>
      <c r="S3762" s="9">
        <f t="shared" si="410"/>
        <v>41764.525300925903</v>
      </c>
      <c r="T3762" s="9">
        <f t="shared" si="411"/>
        <v>41739.525300925903</v>
      </c>
      <c r="U3762" s="8">
        <f t="shared" si="412"/>
        <v>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407"/>
        <v>100</v>
      </c>
      <c r="P3763">
        <f t="shared" si="413"/>
        <v>166.66666666666666</v>
      </c>
      <c r="Q3763" t="str">
        <f t="shared" si="408"/>
        <v>theater</v>
      </c>
      <c r="R3763" t="str">
        <f t="shared" si="409"/>
        <v>musical</v>
      </c>
      <c r="S3763" s="9">
        <f t="shared" si="410"/>
        <v>42226.958333333299</v>
      </c>
      <c r="T3763" s="9">
        <f t="shared" si="411"/>
        <v>42173.4668634259</v>
      </c>
      <c r="U3763" s="8">
        <f t="shared" si="412"/>
        <v>53.491469907399733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407"/>
        <v>106.24</v>
      </c>
      <c r="P3764">
        <f t="shared" si="413"/>
        <v>47.428571428571431</v>
      </c>
      <c r="Q3764" t="str">
        <f t="shared" si="408"/>
        <v>theater</v>
      </c>
      <c r="R3764" t="str">
        <f t="shared" si="409"/>
        <v>musical</v>
      </c>
      <c r="S3764" s="9">
        <f t="shared" si="410"/>
        <v>42218.813530092499</v>
      </c>
      <c r="T3764" s="9">
        <f t="shared" si="411"/>
        <v>42193.813530092499</v>
      </c>
      <c r="U3764" s="8">
        <f t="shared" si="412"/>
        <v>25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407"/>
        <v>100</v>
      </c>
      <c r="P3765">
        <f t="shared" si="413"/>
        <v>64.935064935064929</v>
      </c>
      <c r="Q3765" t="str">
        <f t="shared" si="408"/>
        <v>theater</v>
      </c>
      <c r="R3765" t="str">
        <f t="shared" si="409"/>
        <v>musical</v>
      </c>
      <c r="S3765" s="9">
        <f t="shared" si="410"/>
        <v>42095.708634259303</v>
      </c>
      <c r="T3765" s="9">
        <f t="shared" si="411"/>
        <v>42065.750300925902</v>
      </c>
      <c r="U3765" s="8">
        <f t="shared" si="412"/>
        <v>29.958333333401242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407"/>
        <v>100</v>
      </c>
      <c r="P3766">
        <f t="shared" si="413"/>
        <v>55.555555555555557</v>
      </c>
      <c r="Q3766" t="str">
        <f t="shared" si="408"/>
        <v>theater</v>
      </c>
      <c r="R3766" t="str">
        <f t="shared" si="409"/>
        <v>musical</v>
      </c>
      <c r="S3766" s="9">
        <f t="shared" si="410"/>
        <v>42519.025000000001</v>
      </c>
      <c r="T3766" s="9">
        <f t="shared" si="411"/>
        <v>42499.842962962997</v>
      </c>
      <c r="U3766" s="8">
        <f t="shared" si="412"/>
        <v>19.182037037004193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407"/>
        <v>113.45714285714286</v>
      </c>
      <c r="P3767">
        <f t="shared" si="413"/>
        <v>74.224299065420567</v>
      </c>
      <c r="Q3767" t="str">
        <f t="shared" si="408"/>
        <v>theater</v>
      </c>
      <c r="R3767" t="str">
        <f t="shared" si="409"/>
        <v>musical</v>
      </c>
      <c r="S3767" s="9">
        <f t="shared" si="410"/>
        <v>41850.776412036997</v>
      </c>
      <c r="T3767" s="9">
        <f t="shared" si="411"/>
        <v>41820.776412036997</v>
      </c>
      <c r="U3767" s="8">
        <f t="shared" si="412"/>
        <v>30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407"/>
        <v>102.65010000000001</v>
      </c>
      <c r="P3768">
        <f t="shared" si="413"/>
        <v>106.9271875</v>
      </c>
      <c r="Q3768" t="str">
        <f t="shared" si="408"/>
        <v>theater</v>
      </c>
      <c r="R3768" t="str">
        <f t="shared" si="409"/>
        <v>musical</v>
      </c>
      <c r="S3768" s="9">
        <f t="shared" si="410"/>
        <v>41823.167187500003</v>
      </c>
      <c r="T3768" s="9">
        <f t="shared" si="411"/>
        <v>41788.167187500003</v>
      </c>
      <c r="U3768" s="8">
        <f t="shared" si="412"/>
        <v>35</v>
      </c>
    </row>
    <row r="3769" spans="1:21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407"/>
        <v>116.75</v>
      </c>
      <c r="P3769">
        <f t="shared" si="413"/>
        <v>41.696428571428569</v>
      </c>
      <c r="Q3769" t="str">
        <f t="shared" si="408"/>
        <v>theater</v>
      </c>
      <c r="R3769" t="str">
        <f t="shared" si="409"/>
        <v>musical</v>
      </c>
      <c r="S3769" s="9">
        <f t="shared" si="410"/>
        <v>42064.207638888904</v>
      </c>
      <c r="T3769" s="9">
        <f t="shared" si="411"/>
        <v>42050.019641203697</v>
      </c>
      <c r="U3769" s="8">
        <f t="shared" si="412"/>
        <v>14.187997685206938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407"/>
        <v>107.65274999999998</v>
      </c>
      <c r="P3770">
        <f t="shared" si="413"/>
        <v>74.243275862068955</v>
      </c>
      <c r="Q3770" t="str">
        <f t="shared" si="408"/>
        <v>theater</v>
      </c>
      <c r="R3770" t="str">
        <f t="shared" si="409"/>
        <v>musical</v>
      </c>
      <c r="S3770" s="9">
        <f t="shared" si="410"/>
        <v>41802.727893518502</v>
      </c>
      <c r="T3770" s="9">
        <f t="shared" si="411"/>
        <v>41772.727893518502</v>
      </c>
      <c r="U3770" s="8">
        <f t="shared" si="412"/>
        <v>30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407"/>
        <v>100</v>
      </c>
      <c r="P3771">
        <f t="shared" si="413"/>
        <v>73.333333333333329</v>
      </c>
      <c r="Q3771" t="str">
        <f t="shared" si="408"/>
        <v>theater</v>
      </c>
      <c r="R3771" t="str">
        <f t="shared" si="409"/>
        <v>musical</v>
      </c>
      <c r="S3771" s="9">
        <f t="shared" si="410"/>
        <v>42475.598136574103</v>
      </c>
      <c r="T3771" s="9">
        <f t="shared" si="411"/>
        <v>42445.598136574103</v>
      </c>
      <c r="U3771" s="8">
        <f t="shared" si="412"/>
        <v>30</v>
      </c>
    </row>
    <row r="3772" spans="1:21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407"/>
        <v>100</v>
      </c>
      <c r="P3772">
        <f t="shared" si="413"/>
        <v>100</v>
      </c>
      <c r="Q3772" t="str">
        <f t="shared" si="408"/>
        <v>theater</v>
      </c>
      <c r="R3772" t="str">
        <f t="shared" si="409"/>
        <v>musical</v>
      </c>
      <c r="S3772" s="9">
        <f t="shared" si="410"/>
        <v>42168.930671296301</v>
      </c>
      <c r="T3772" s="9">
        <f t="shared" si="411"/>
        <v>42138.930671296301</v>
      </c>
      <c r="U3772" s="8">
        <f t="shared" si="412"/>
        <v>30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407"/>
        <v>146</v>
      </c>
      <c r="P3773">
        <f t="shared" si="413"/>
        <v>38.421052631578945</v>
      </c>
      <c r="Q3773" t="str">
        <f t="shared" si="408"/>
        <v>theater</v>
      </c>
      <c r="R3773" t="str">
        <f t="shared" si="409"/>
        <v>musical</v>
      </c>
      <c r="S3773" s="9">
        <f t="shared" si="410"/>
        <v>42508</v>
      </c>
      <c r="T3773" s="9">
        <f t="shared" si="411"/>
        <v>42493.8570833333</v>
      </c>
      <c r="U3773" s="8">
        <f t="shared" si="412"/>
        <v>14.14291666670033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407"/>
        <v>110.2</v>
      </c>
      <c r="P3774">
        <f t="shared" si="413"/>
        <v>166.96969696969697</v>
      </c>
      <c r="Q3774" t="str">
        <f t="shared" si="408"/>
        <v>theater</v>
      </c>
      <c r="R3774" t="str">
        <f t="shared" si="409"/>
        <v>musical</v>
      </c>
      <c r="S3774" s="9">
        <f t="shared" si="410"/>
        <v>42703.25</v>
      </c>
      <c r="T3774" s="9">
        <f t="shared" si="411"/>
        <v>42682.616967592599</v>
      </c>
      <c r="U3774" s="8">
        <f t="shared" si="412"/>
        <v>20.633032407400606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407"/>
        <v>108.2</v>
      </c>
      <c r="P3775">
        <f t="shared" si="413"/>
        <v>94.912280701754383</v>
      </c>
      <c r="Q3775" t="str">
        <f t="shared" si="408"/>
        <v>theater</v>
      </c>
      <c r="R3775" t="str">
        <f t="shared" si="409"/>
        <v>musical</v>
      </c>
      <c r="S3775" s="9">
        <f t="shared" si="410"/>
        <v>42689.088888888902</v>
      </c>
      <c r="T3775" s="9">
        <f t="shared" si="411"/>
        <v>42656.005173611098</v>
      </c>
      <c r="U3775" s="8">
        <f t="shared" si="412"/>
        <v>33.083715277804004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407"/>
        <v>100</v>
      </c>
      <c r="P3776">
        <f t="shared" si="413"/>
        <v>100</v>
      </c>
      <c r="Q3776" t="str">
        <f t="shared" si="408"/>
        <v>theater</v>
      </c>
      <c r="R3776" t="str">
        <f t="shared" si="409"/>
        <v>musical</v>
      </c>
      <c r="S3776" s="9">
        <f t="shared" si="410"/>
        <v>42103.792303240698</v>
      </c>
      <c r="T3776" s="9">
        <f t="shared" si="411"/>
        <v>42087.792303240698</v>
      </c>
      <c r="U3776" s="8">
        <f t="shared" si="412"/>
        <v>16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407"/>
        <v>100.25</v>
      </c>
      <c r="P3777">
        <f t="shared" si="413"/>
        <v>143.21428571428572</v>
      </c>
      <c r="Q3777" t="str">
        <f t="shared" si="408"/>
        <v>theater</v>
      </c>
      <c r="R3777" t="str">
        <f t="shared" si="409"/>
        <v>musical</v>
      </c>
      <c r="S3777" s="9">
        <f t="shared" si="410"/>
        <v>42103.166666666701</v>
      </c>
      <c r="T3777" s="9">
        <f t="shared" si="411"/>
        <v>42075.942627314798</v>
      </c>
      <c r="U3777" s="8">
        <f t="shared" si="412"/>
        <v>27.22403935190232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407"/>
        <v>106.71250000000001</v>
      </c>
      <c r="P3778">
        <f t="shared" si="413"/>
        <v>90.819148936170208</v>
      </c>
      <c r="Q3778" t="str">
        <f t="shared" si="408"/>
        <v>theater</v>
      </c>
      <c r="R3778" t="str">
        <f t="shared" si="409"/>
        <v>musical</v>
      </c>
      <c r="S3778" s="9">
        <f t="shared" si="410"/>
        <v>41852.041666666701</v>
      </c>
      <c r="T3778" s="9">
        <f t="shared" si="411"/>
        <v>41814.367800925902</v>
      </c>
      <c r="U3778" s="8">
        <f t="shared" si="412"/>
        <v>37.673865740798647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414">E3779/D3779*100</f>
        <v>143.19999999999999</v>
      </c>
      <c r="P3779">
        <f t="shared" si="413"/>
        <v>48.542372881355931</v>
      </c>
      <c r="Q3779" t="str">
        <f t="shared" ref="Q3779:Q3842" si="415">LEFT(N3779,_xlfn.NUMBERVALUE(FIND("/",N3779)-1))</f>
        <v>theater</v>
      </c>
      <c r="R3779" t="str">
        <f t="shared" ref="R3779:R3842" si="416">RIGHT(N3779,LEN(N3779)-LEN(Q3779)-1)</f>
        <v>musical</v>
      </c>
      <c r="S3779" s="9">
        <f t="shared" ref="S3779:S3842" si="417">_xlfn.NUMBERVALUE((((I3779/60)/60)/24)+DATE(1970,1,1))</f>
        <v>41909.166666666701</v>
      </c>
      <c r="T3779" s="9">
        <f t="shared" ref="T3779:T3842" si="418">_xlfn.NUMBERVALUE((((J3779/60)/60)/24)+DATE(1970,1,1))</f>
        <v>41887.1113541667</v>
      </c>
      <c r="U3779" s="8">
        <f t="shared" ref="U3779:U3842" si="419">S3779-T3779</f>
        <v>22.055312500000582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414"/>
        <v>105.04166666666667</v>
      </c>
      <c r="P3780">
        <f t="shared" si="413"/>
        <v>70.027777777777771</v>
      </c>
      <c r="Q3780" t="str">
        <f t="shared" si="415"/>
        <v>theater</v>
      </c>
      <c r="R3780" t="str">
        <f t="shared" si="416"/>
        <v>musical</v>
      </c>
      <c r="S3780" s="9">
        <f t="shared" si="417"/>
        <v>42049.819212962997</v>
      </c>
      <c r="T3780" s="9">
        <f t="shared" si="418"/>
        <v>41989.819212962997</v>
      </c>
      <c r="U3780" s="8">
        <f t="shared" si="419"/>
        <v>60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414"/>
        <v>103.98</v>
      </c>
      <c r="P3781">
        <f t="shared" si="413"/>
        <v>135.62608695652173</v>
      </c>
      <c r="Q3781" t="str">
        <f t="shared" si="415"/>
        <v>theater</v>
      </c>
      <c r="R3781" t="str">
        <f t="shared" si="416"/>
        <v>musical</v>
      </c>
      <c r="S3781" s="9">
        <f t="shared" si="417"/>
        <v>42455.693749999999</v>
      </c>
      <c r="T3781" s="9">
        <f t="shared" si="418"/>
        <v>42425.735416666699</v>
      </c>
      <c r="U3781" s="8">
        <f t="shared" si="419"/>
        <v>29.958333333299379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414"/>
        <v>120</v>
      </c>
      <c r="P3782">
        <f t="shared" si="413"/>
        <v>100</v>
      </c>
      <c r="Q3782" t="str">
        <f t="shared" si="415"/>
        <v>theater</v>
      </c>
      <c r="R3782" t="str">
        <f t="shared" si="416"/>
        <v>musical</v>
      </c>
      <c r="S3782" s="9">
        <f t="shared" si="417"/>
        <v>42198.837500000001</v>
      </c>
      <c r="T3782" s="9">
        <f t="shared" si="418"/>
        <v>42166.219733796301</v>
      </c>
      <c r="U3782" s="8">
        <f t="shared" si="419"/>
        <v>32.617766203700739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414"/>
        <v>109.66666666666667</v>
      </c>
      <c r="P3783">
        <f t="shared" si="413"/>
        <v>94.90384615384616</v>
      </c>
      <c r="Q3783" t="str">
        <f t="shared" si="415"/>
        <v>theater</v>
      </c>
      <c r="R3783" t="str">
        <f t="shared" si="416"/>
        <v>musical</v>
      </c>
      <c r="S3783" s="9">
        <f t="shared" si="417"/>
        <v>41890.882928240702</v>
      </c>
      <c r="T3783" s="9">
        <f t="shared" si="418"/>
        <v>41865.882928240702</v>
      </c>
      <c r="U3783" s="8">
        <f t="shared" si="419"/>
        <v>25</v>
      </c>
    </row>
    <row r="3784" spans="1:21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414"/>
        <v>101.75</v>
      </c>
      <c r="P3784">
        <f t="shared" si="413"/>
        <v>75.370370370370367</v>
      </c>
      <c r="Q3784" t="str">
        <f t="shared" si="415"/>
        <v>theater</v>
      </c>
      <c r="R3784" t="str">
        <f t="shared" si="416"/>
        <v>musical</v>
      </c>
      <c r="S3784" s="9">
        <f t="shared" si="417"/>
        <v>42575.958333333299</v>
      </c>
      <c r="T3784" s="9">
        <f t="shared" si="418"/>
        <v>42546.862233796302</v>
      </c>
      <c r="U3784" s="8">
        <f t="shared" si="419"/>
        <v>29.096099536996917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414"/>
        <v>128.91666666666666</v>
      </c>
      <c r="P3785">
        <f t="shared" si="413"/>
        <v>64.458333333333329</v>
      </c>
      <c r="Q3785" t="str">
        <f t="shared" si="415"/>
        <v>theater</v>
      </c>
      <c r="R3785" t="str">
        <f t="shared" si="416"/>
        <v>musical</v>
      </c>
      <c r="S3785" s="9">
        <f t="shared" si="417"/>
        <v>42444.666666666701</v>
      </c>
      <c r="T3785" s="9">
        <f t="shared" si="418"/>
        <v>42420.140277777798</v>
      </c>
      <c r="U3785" s="8">
        <f t="shared" si="419"/>
        <v>24.526388888902147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414"/>
        <v>114.99999999999999</v>
      </c>
      <c r="P3786">
        <f t="shared" si="413"/>
        <v>115</v>
      </c>
      <c r="Q3786" t="str">
        <f t="shared" si="415"/>
        <v>theater</v>
      </c>
      <c r="R3786" t="str">
        <f t="shared" si="416"/>
        <v>musical</v>
      </c>
      <c r="S3786" s="9">
        <f t="shared" si="417"/>
        <v>42561.980694444399</v>
      </c>
      <c r="T3786" s="9">
        <f t="shared" si="418"/>
        <v>42531.980694444399</v>
      </c>
      <c r="U3786" s="8">
        <f t="shared" si="419"/>
        <v>30</v>
      </c>
    </row>
    <row r="3787" spans="1:21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414"/>
        <v>150.75</v>
      </c>
      <c r="P3787">
        <f t="shared" si="413"/>
        <v>100.5</v>
      </c>
      <c r="Q3787" t="str">
        <f t="shared" si="415"/>
        <v>theater</v>
      </c>
      <c r="R3787" t="str">
        <f t="shared" si="416"/>
        <v>musical</v>
      </c>
      <c r="S3787" s="9">
        <f t="shared" si="417"/>
        <v>42584.418749999997</v>
      </c>
      <c r="T3787" s="9">
        <f t="shared" si="418"/>
        <v>42548.638530092598</v>
      </c>
      <c r="U3787" s="8">
        <f t="shared" si="419"/>
        <v>35.780219907399442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414"/>
        <v>110.96666666666665</v>
      </c>
      <c r="P3788">
        <f t="shared" si="413"/>
        <v>93.774647887323937</v>
      </c>
      <c r="Q3788" t="str">
        <f t="shared" si="415"/>
        <v>theater</v>
      </c>
      <c r="R3788" t="str">
        <f t="shared" si="416"/>
        <v>musical</v>
      </c>
      <c r="S3788" s="9">
        <f t="shared" si="417"/>
        <v>42517.037905092599</v>
      </c>
      <c r="T3788" s="9">
        <f t="shared" si="418"/>
        <v>42487.037905092599</v>
      </c>
      <c r="U3788" s="8">
        <f t="shared" si="419"/>
        <v>30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414"/>
        <v>100.28571428571429</v>
      </c>
      <c r="P3789">
        <f t="shared" si="413"/>
        <v>35.1</v>
      </c>
      <c r="Q3789" t="str">
        <f t="shared" si="415"/>
        <v>theater</v>
      </c>
      <c r="R3789" t="str">
        <f t="shared" si="416"/>
        <v>musical</v>
      </c>
      <c r="S3789" s="9">
        <f t="shared" si="417"/>
        <v>42196.165972222203</v>
      </c>
      <c r="T3789" s="9">
        <f t="shared" si="418"/>
        <v>42167.534791666701</v>
      </c>
      <c r="U3789" s="8">
        <f t="shared" si="419"/>
        <v>28.631180555501487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414"/>
        <v>0.66666666666666674</v>
      </c>
      <c r="P3790">
        <f t="shared" si="413"/>
        <v>500</v>
      </c>
      <c r="Q3790" t="str">
        <f t="shared" si="415"/>
        <v>theater</v>
      </c>
      <c r="R3790" t="str">
        <f t="shared" si="416"/>
        <v>musical</v>
      </c>
      <c r="S3790" s="9">
        <f t="shared" si="417"/>
        <v>42361.679166666698</v>
      </c>
      <c r="T3790" s="9">
        <f t="shared" si="418"/>
        <v>42333.695821759298</v>
      </c>
      <c r="U3790" s="8">
        <f t="shared" si="419"/>
        <v>27.983344907399442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414"/>
        <v>3.267605633802817</v>
      </c>
      <c r="P3791">
        <f t="shared" si="413"/>
        <v>29</v>
      </c>
      <c r="Q3791" t="str">
        <f t="shared" si="415"/>
        <v>theater</v>
      </c>
      <c r="R3791" t="str">
        <f t="shared" si="416"/>
        <v>musical</v>
      </c>
      <c r="S3791" s="9">
        <f t="shared" si="417"/>
        <v>42170.798819444397</v>
      </c>
      <c r="T3791" s="9">
        <f t="shared" si="418"/>
        <v>42138.798819444397</v>
      </c>
      <c r="U3791" s="8">
        <f t="shared" si="419"/>
        <v>32</v>
      </c>
    </row>
    <row r="3792" spans="1:21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414"/>
        <v>0</v>
      </c>
      <c r="P3792">
        <f t="shared" si="413"/>
        <v>0</v>
      </c>
      <c r="Q3792" t="str">
        <f t="shared" si="415"/>
        <v>theater</v>
      </c>
      <c r="R3792" t="str">
        <f t="shared" si="416"/>
        <v>musical</v>
      </c>
      <c r="S3792" s="9">
        <f t="shared" si="417"/>
        <v>42696.708599537</v>
      </c>
      <c r="T3792" s="9">
        <f t="shared" si="418"/>
        <v>42666.666932870401</v>
      </c>
      <c r="U3792" s="8">
        <f t="shared" si="419"/>
        <v>30.041666666598758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414"/>
        <v>0</v>
      </c>
      <c r="P3793">
        <f t="shared" si="413"/>
        <v>0</v>
      </c>
      <c r="Q3793" t="str">
        <f t="shared" si="415"/>
        <v>theater</v>
      </c>
      <c r="R3793" t="str">
        <f t="shared" si="416"/>
        <v>musical</v>
      </c>
      <c r="S3793" s="9">
        <f t="shared" si="417"/>
        <v>41826.692037036999</v>
      </c>
      <c r="T3793" s="9">
        <f t="shared" si="418"/>
        <v>41766.692037036999</v>
      </c>
      <c r="U3793" s="8">
        <f t="shared" si="419"/>
        <v>60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414"/>
        <v>0.27999999999999997</v>
      </c>
      <c r="P3794">
        <f t="shared" si="413"/>
        <v>17.5</v>
      </c>
      <c r="Q3794" t="str">
        <f t="shared" si="415"/>
        <v>theater</v>
      </c>
      <c r="R3794" t="str">
        <f t="shared" si="416"/>
        <v>musical</v>
      </c>
      <c r="S3794" s="9">
        <f t="shared" si="417"/>
        <v>42200.447013888901</v>
      </c>
      <c r="T3794" s="9">
        <f t="shared" si="418"/>
        <v>42170.447013888901</v>
      </c>
      <c r="U3794" s="8">
        <f t="shared" si="419"/>
        <v>30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414"/>
        <v>59.657142857142851</v>
      </c>
      <c r="P3795">
        <f t="shared" si="413"/>
        <v>174</v>
      </c>
      <c r="Q3795" t="str">
        <f t="shared" si="415"/>
        <v>theater</v>
      </c>
      <c r="R3795" t="str">
        <f t="shared" si="416"/>
        <v>musical</v>
      </c>
      <c r="S3795" s="9">
        <f t="shared" si="417"/>
        <v>41989.938993055599</v>
      </c>
      <c r="T3795" s="9">
        <f t="shared" si="418"/>
        <v>41968.938993055599</v>
      </c>
      <c r="U3795" s="8">
        <f t="shared" si="419"/>
        <v>21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414"/>
        <v>1</v>
      </c>
      <c r="P3796">
        <f t="shared" si="413"/>
        <v>50</v>
      </c>
      <c r="Q3796" t="str">
        <f t="shared" si="415"/>
        <v>theater</v>
      </c>
      <c r="R3796" t="str">
        <f t="shared" si="416"/>
        <v>musical</v>
      </c>
      <c r="S3796" s="9">
        <f t="shared" si="417"/>
        <v>42162.580486111103</v>
      </c>
      <c r="T3796" s="9">
        <f t="shared" si="418"/>
        <v>42132.580486111103</v>
      </c>
      <c r="U3796" s="8">
        <f t="shared" si="419"/>
        <v>30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414"/>
        <v>1.6666666666666667</v>
      </c>
      <c r="P3797">
        <f t="shared" si="413"/>
        <v>5</v>
      </c>
      <c r="Q3797" t="str">
        <f t="shared" si="415"/>
        <v>theater</v>
      </c>
      <c r="R3797" t="str">
        <f t="shared" si="416"/>
        <v>musical</v>
      </c>
      <c r="S3797" s="9">
        <f t="shared" si="417"/>
        <v>42244.9375</v>
      </c>
      <c r="T3797" s="9">
        <f t="shared" si="418"/>
        <v>42201.436226851903</v>
      </c>
      <c r="U3797" s="8">
        <f t="shared" si="419"/>
        <v>43.501273148096516</v>
      </c>
    </row>
    <row r="3798" spans="1:21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414"/>
        <v>4.4444444444444444E-3</v>
      </c>
      <c r="P3798">
        <f t="shared" si="413"/>
        <v>1</v>
      </c>
      <c r="Q3798" t="str">
        <f t="shared" si="415"/>
        <v>theater</v>
      </c>
      <c r="R3798" t="str">
        <f t="shared" si="416"/>
        <v>musical</v>
      </c>
      <c r="S3798" s="9">
        <f t="shared" si="417"/>
        <v>42749.0295833333</v>
      </c>
      <c r="T3798" s="9">
        <f t="shared" si="418"/>
        <v>42689.0295833333</v>
      </c>
      <c r="U3798" s="8">
        <f t="shared" si="419"/>
        <v>60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414"/>
        <v>89.666666666666657</v>
      </c>
      <c r="P3799">
        <f t="shared" si="413"/>
        <v>145.40540540540542</v>
      </c>
      <c r="Q3799" t="str">
        <f t="shared" si="415"/>
        <v>theater</v>
      </c>
      <c r="R3799" t="str">
        <f t="shared" si="416"/>
        <v>musical</v>
      </c>
      <c r="S3799" s="9">
        <f t="shared" si="417"/>
        <v>42114.881539351903</v>
      </c>
      <c r="T3799" s="9">
        <f t="shared" si="418"/>
        <v>42084.881539351903</v>
      </c>
      <c r="U3799" s="8">
        <f t="shared" si="419"/>
        <v>30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414"/>
        <v>1.4642857142857144</v>
      </c>
      <c r="P3800">
        <f t="shared" si="413"/>
        <v>205</v>
      </c>
      <c r="Q3800" t="str">
        <f t="shared" si="415"/>
        <v>theater</v>
      </c>
      <c r="R3800" t="str">
        <f t="shared" si="416"/>
        <v>musical</v>
      </c>
      <c r="S3800" s="9">
        <f t="shared" si="417"/>
        <v>41861.722777777803</v>
      </c>
      <c r="T3800" s="9">
        <f t="shared" si="418"/>
        <v>41831.722777777803</v>
      </c>
      <c r="U3800" s="8">
        <f t="shared" si="419"/>
        <v>30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414"/>
        <v>4.0199999999999996</v>
      </c>
      <c r="P3801">
        <f t="shared" si="413"/>
        <v>100.5</v>
      </c>
      <c r="Q3801" t="str">
        <f t="shared" si="415"/>
        <v>theater</v>
      </c>
      <c r="R3801" t="str">
        <f t="shared" si="416"/>
        <v>musical</v>
      </c>
      <c r="S3801" s="9">
        <f t="shared" si="417"/>
        <v>42440.931053240703</v>
      </c>
      <c r="T3801" s="9">
        <f t="shared" si="418"/>
        <v>42410.931053240703</v>
      </c>
      <c r="U3801" s="8">
        <f t="shared" si="419"/>
        <v>30</v>
      </c>
    </row>
    <row r="3802" spans="1:21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414"/>
        <v>4.004545454545454</v>
      </c>
      <c r="P3802">
        <f t="shared" si="413"/>
        <v>55.0625</v>
      </c>
      <c r="Q3802" t="str">
        <f t="shared" si="415"/>
        <v>theater</v>
      </c>
      <c r="R3802" t="str">
        <f t="shared" si="416"/>
        <v>musical</v>
      </c>
      <c r="S3802" s="9">
        <f t="shared" si="417"/>
        <v>42015.207638888904</v>
      </c>
      <c r="T3802" s="9">
        <f t="shared" si="418"/>
        <v>41982.7370717593</v>
      </c>
      <c r="U3802" s="8">
        <f t="shared" si="419"/>
        <v>32.470567129603296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414"/>
        <v>8.52</v>
      </c>
      <c r="P3803">
        <f t="shared" si="413"/>
        <v>47.333333333333336</v>
      </c>
      <c r="Q3803" t="str">
        <f t="shared" si="415"/>
        <v>theater</v>
      </c>
      <c r="R3803" t="str">
        <f t="shared" si="416"/>
        <v>musical</v>
      </c>
      <c r="S3803" s="9">
        <f t="shared" si="417"/>
        <v>42006.676111111097</v>
      </c>
      <c r="T3803" s="9">
        <f t="shared" si="418"/>
        <v>41975.676111111097</v>
      </c>
      <c r="U3803" s="8">
        <f t="shared" si="419"/>
        <v>31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414"/>
        <v>0</v>
      </c>
      <c r="P3804">
        <f t="shared" si="413"/>
        <v>0</v>
      </c>
      <c r="Q3804" t="str">
        <f t="shared" si="415"/>
        <v>theater</v>
      </c>
      <c r="R3804" t="str">
        <f t="shared" si="416"/>
        <v>musical</v>
      </c>
      <c r="S3804" s="9">
        <f t="shared" si="417"/>
        <v>42299.126226851797</v>
      </c>
      <c r="T3804" s="9">
        <f t="shared" si="418"/>
        <v>42269.126226851797</v>
      </c>
      <c r="U3804" s="8">
        <f t="shared" si="419"/>
        <v>30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414"/>
        <v>19.650000000000002</v>
      </c>
      <c r="P3805">
        <f t="shared" si="413"/>
        <v>58.95</v>
      </c>
      <c r="Q3805" t="str">
        <f t="shared" si="415"/>
        <v>theater</v>
      </c>
      <c r="R3805" t="str">
        <f t="shared" si="416"/>
        <v>musical</v>
      </c>
      <c r="S3805" s="9">
        <f t="shared" si="417"/>
        <v>42433.971851851798</v>
      </c>
      <c r="T3805" s="9">
        <f t="shared" si="418"/>
        <v>42403.971851851798</v>
      </c>
      <c r="U3805" s="8">
        <f t="shared" si="419"/>
        <v>30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414"/>
        <v>0</v>
      </c>
      <c r="P3806">
        <f t="shared" si="413"/>
        <v>0</v>
      </c>
      <c r="Q3806" t="str">
        <f t="shared" si="415"/>
        <v>theater</v>
      </c>
      <c r="R3806" t="str">
        <f t="shared" si="416"/>
        <v>musical</v>
      </c>
      <c r="S3806" s="9">
        <f t="shared" si="417"/>
        <v>42582.291666666701</v>
      </c>
      <c r="T3806" s="9">
        <f t="shared" si="418"/>
        <v>42527.009537037004</v>
      </c>
      <c r="U3806" s="8">
        <f t="shared" si="419"/>
        <v>55.28212962969701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414"/>
        <v>2E-3</v>
      </c>
      <c r="P3807">
        <f t="shared" si="413"/>
        <v>1.5</v>
      </c>
      <c r="Q3807" t="str">
        <f t="shared" si="415"/>
        <v>theater</v>
      </c>
      <c r="R3807" t="str">
        <f t="shared" si="416"/>
        <v>musical</v>
      </c>
      <c r="S3807" s="9">
        <f t="shared" si="417"/>
        <v>41909.887037036999</v>
      </c>
      <c r="T3807" s="9">
        <f t="shared" si="418"/>
        <v>41849.887037036999</v>
      </c>
      <c r="U3807" s="8">
        <f t="shared" si="419"/>
        <v>60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414"/>
        <v>6.6666666666666666E-2</v>
      </c>
      <c r="P3808">
        <f t="shared" si="413"/>
        <v>5</v>
      </c>
      <c r="Q3808" t="str">
        <f t="shared" si="415"/>
        <v>theater</v>
      </c>
      <c r="R3808" t="str">
        <f t="shared" si="416"/>
        <v>musical</v>
      </c>
      <c r="S3808" s="9">
        <f t="shared" si="417"/>
        <v>41819.259039351797</v>
      </c>
      <c r="T3808" s="9">
        <f t="shared" si="418"/>
        <v>41799.259039351797</v>
      </c>
      <c r="U3808" s="8">
        <f t="shared" si="419"/>
        <v>20</v>
      </c>
    </row>
    <row r="3809" spans="1:21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414"/>
        <v>30.333333333333336</v>
      </c>
      <c r="P3809">
        <f t="shared" si="413"/>
        <v>50.555555555555557</v>
      </c>
      <c r="Q3809" t="str">
        <f t="shared" si="415"/>
        <v>theater</v>
      </c>
      <c r="R3809" t="str">
        <f t="shared" si="416"/>
        <v>musical</v>
      </c>
      <c r="S3809" s="9">
        <f t="shared" si="417"/>
        <v>42097.909016203703</v>
      </c>
      <c r="T3809" s="9">
        <f t="shared" si="418"/>
        <v>42090.909016203703</v>
      </c>
      <c r="U3809" s="8">
        <f t="shared" si="419"/>
        <v>7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414"/>
        <v>100</v>
      </c>
      <c r="P3810">
        <f t="shared" ref="P3810:P3873" si="420">IF(L3810=0, 0,E3810/L3810)</f>
        <v>41.666666666666664</v>
      </c>
      <c r="Q3810" t="str">
        <f t="shared" si="415"/>
        <v>theater</v>
      </c>
      <c r="R3810" t="str">
        <f t="shared" si="416"/>
        <v>plays</v>
      </c>
      <c r="S3810" s="9">
        <f t="shared" si="417"/>
        <v>42119.412256944401</v>
      </c>
      <c r="T3810" s="9">
        <f t="shared" si="418"/>
        <v>42059.453923611101</v>
      </c>
      <c r="U3810" s="8">
        <f t="shared" si="419"/>
        <v>59.958333333299379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414"/>
        <v>101.25</v>
      </c>
      <c r="P3811">
        <f t="shared" si="420"/>
        <v>53.289473684210527</v>
      </c>
      <c r="Q3811" t="str">
        <f t="shared" si="415"/>
        <v>theater</v>
      </c>
      <c r="R3811" t="str">
        <f t="shared" si="416"/>
        <v>plays</v>
      </c>
      <c r="S3811" s="9">
        <f t="shared" si="417"/>
        <v>41850.958333333299</v>
      </c>
      <c r="T3811" s="9">
        <f t="shared" si="418"/>
        <v>41800.526701388902</v>
      </c>
      <c r="U3811" s="8">
        <f t="shared" si="419"/>
        <v>50.431631944396941</v>
      </c>
    </row>
    <row r="3812" spans="1:21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414"/>
        <v>121.73333333333333</v>
      </c>
      <c r="P3812">
        <f t="shared" si="420"/>
        <v>70.230769230769226</v>
      </c>
      <c r="Q3812" t="str">
        <f t="shared" si="415"/>
        <v>theater</v>
      </c>
      <c r="R3812" t="str">
        <f t="shared" si="416"/>
        <v>plays</v>
      </c>
      <c r="S3812" s="9">
        <f t="shared" si="417"/>
        <v>42084.8073842593</v>
      </c>
      <c r="T3812" s="9">
        <f t="shared" si="418"/>
        <v>42054.849050925899</v>
      </c>
      <c r="U3812" s="8">
        <f t="shared" si="419"/>
        <v>29.958333333401242</v>
      </c>
    </row>
    <row r="3813" spans="1:21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414"/>
        <v>330</v>
      </c>
      <c r="P3813">
        <f t="shared" si="420"/>
        <v>43.421052631578945</v>
      </c>
      <c r="Q3813" t="str">
        <f t="shared" si="415"/>
        <v>theater</v>
      </c>
      <c r="R3813" t="str">
        <f t="shared" si="416"/>
        <v>plays</v>
      </c>
      <c r="S3813" s="9">
        <f t="shared" si="417"/>
        <v>42521.458333333299</v>
      </c>
      <c r="T3813" s="9">
        <f t="shared" si="418"/>
        <v>42487.627002314803</v>
      </c>
      <c r="U3813" s="8">
        <f t="shared" si="419"/>
        <v>33.831331018496712</v>
      </c>
    </row>
    <row r="3814" spans="1:21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414"/>
        <v>109.55</v>
      </c>
      <c r="P3814">
        <f t="shared" si="420"/>
        <v>199.18181818181819</v>
      </c>
      <c r="Q3814" t="str">
        <f t="shared" si="415"/>
        <v>theater</v>
      </c>
      <c r="R3814" t="str">
        <f t="shared" si="416"/>
        <v>plays</v>
      </c>
      <c r="S3814" s="9">
        <f t="shared" si="417"/>
        <v>42156.165972222203</v>
      </c>
      <c r="T3814" s="9">
        <f t="shared" si="418"/>
        <v>42109.751250000001</v>
      </c>
      <c r="U3814" s="8">
        <f t="shared" si="419"/>
        <v>46.414722222201817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414"/>
        <v>100.95190476190474</v>
      </c>
      <c r="P3815">
        <f t="shared" si="420"/>
        <v>78.518148148148143</v>
      </c>
      <c r="Q3815" t="str">
        <f t="shared" si="415"/>
        <v>theater</v>
      </c>
      <c r="R3815" t="str">
        <f t="shared" si="416"/>
        <v>plays</v>
      </c>
      <c r="S3815" s="9">
        <f t="shared" si="417"/>
        <v>42535.904861111099</v>
      </c>
      <c r="T3815" s="9">
        <f t="shared" si="418"/>
        <v>42497.275706018503</v>
      </c>
      <c r="U3815" s="8">
        <f t="shared" si="419"/>
        <v>38.629155092596193</v>
      </c>
    </row>
    <row r="3816" spans="1:21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414"/>
        <v>140.13333333333333</v>
      </c>
      <c r="P3816">
        <f t="shared" si="420"/>
        <v>61.823529411764703</v>
      </c>
      <c r="Q3816" t="str">
        <f t="shared" si="415"/>
        <v>theater</v>
      </c>
      <c r="R3816" t="str">
        <f t="shared" si="416"/>
        <v>plays</v>
      </c>
      <c r="S3816" s="9">
        <f t="shared" si="417"/>
        <v>42095.165972222203</v>
      </c>
      <c r="T3816" s="9">
        <f t="shared" si="418"/>
        <v>42058.904074074097</v>
      </c>
      <c r="U3816" s="8">
        <f t="shared" si="419"/>
        <v>36.261898148106411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414"/>
        <v>100.001</v>
      </c>
      <c r="P3817">
        <f t="shared" si="420"/>
        <v>50.000500000000002</v>
      </c>
      <c r="Q3817" t="str">
        <f t="shared" si="415"/>
        <v>theater</v>
      </c>
      <c r="R3817" t="str">
        <f t="shared" si="416"/>
        <v>plays</v>
      </c>
      <c r="S3817" s="9">
        <f t="shared" si="417"/>
        <v>42236.958333333299</v>
      </c>
      <c r="T3817" s="9">
        <f t="shared" si="418"/>
        <v>42207.259918981501</v>
      </c>
      <c r="U3817" s="8">
        <f t="shared" si="419"/>
        <v>29.698414351798419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414"/>
        <v>119.238</v>
      </c>
      <c r="P3818">
        <f t="shared" si="420"/>
        <v>48.339729729729726</v>
      </c>
      <c r="Q3818" t="str">
        <f t="shared" si="415"/>
        <v>theater</v>
      </c>
      <c r="R3818" t="str">
        <f t="shared" si="416"/>
        <v>plays</v>
      </c>
      <c r="S3818" s="9">
        <f t="shared" si="417"/>
        <v>41837.690081018503</v>
      </c>
      <c r="T3818" s="9">
        <f t="shared" si="418"/>
        <v>41807.690081018503</v>
      </c>
      <c r="U3818" s="8">
        <f t="shared" si="419"/>
        <v>30</v>
      </c>
    </row>
    <row r="3819" spans="1:21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414"/>
        <v>107.25</v>
      </c>
      <c r="P3819">
        <f t="shared" si="420"/>
        <v>107.25</v>
      </c>
      <c r="Q3819" t="str">
        <f t="shared" si="415"/>
        <v>theater</v>
      </c>
      <c r="R3819" t="str">
        <f t="shared" si="416"/>
        <v>plays</v>
      </c>
      <c r="S3819" s="9">
        <f t="shared" si="417"/>
        <v>42301.165972222203</v>
      </c>
      <c r="T3819" s="9">
        <f t="shared" si="418"/>
        <v>42284.696944444397</v>
      </c>
      <c r="U3819" s="8">
        <f t="shared" si="419"/>
        <v>16.469027777806332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414"/>
        <v>227.99999999999997</v>
      </c>
      <c r="P3820">
        <f t="shared" si="420"/>
        <v>57</v>
      </c>
      <c r="Q3820" t="str">
        <f t="shared" si="415"/>
        <v>theater</v>
      </c>
      <c r="R3820" t="str">
        <f t="shared" si="416"/>
        <v>plays</v>
      </c>
      <c r="S3820" s="9">
        <f t="shared" si="417"/>
        <v>42075.800717592603</v>
      </c>
      <c r="T3820" s="9">
        <f t="shared" si="418"/>
        <v>42045.842384259297</v>
      </c>
      <c r="U3820" s="8">
        <f t="shared" si="419"/>
        <v>29.958333333306655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414"/>
        <v>106.4</v>
      </c>
      <c r="P3821">
        <f t="shared" si="420"/>
        <v>40.92307692307692</v>
      </c>
      <c r="Q3821" t="str">
        <f t="shared" si="415"/>
        <v>theater</v>
      </c>
      <c r="R3821" t="str">
        <f t="shared" si="416"/>
        <v>plays</v>
      </c>
      <c r="S3821" s="9">
        <f t="shared" si="417"/>
        <v>42202.876388888901</v>
      </c>
      <c r="T3821" s="9">
        <f t="shared" si="418"/>
        <v>42184.209537037001</v>
      </c>
      <c r="U3821" s="8">
        <f t="shared" si="419"/>
        <v>18.666851851899992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414"/>
        <v>143.33333333333334</v>
      </c>
      <c r="P3822">
        <f t="shared" si="420"/>
        <v>21.5</v>
      </c>
      <c r="Q3822" t="str">
        <f t="shared" si="415"/>
        <v>theater</v>
      </c>
      <c r="R3822" t="str">
        <f t="shared" si="416"/>
        <v>plays</v>
      </c>
      <c r="S3822" s="9">
        <f t="shared" si="417"/>
        <v>42190.651817129597</v>
      </c>
      <c r="T3822" s="9">
        <f t="shared" si="418"/>
        <v>42160.651817129597</v>
      </c>
      <c r="U3822" s="8">
        <f t="shared" si="419"/>
        <v>30</v>
      </c>
    </row>
    <row r="3823" spans="1:21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414"/>
        <v>104.54285714285714</v>
      </c>
      <c r="P3823">
        <f t="shared" si="420"/>
        <v>79.543478260869563</v>
      </c>
      <c r="Q3823" t="str">
        <f t="shared" si="415"/>
        <v>theater</v>
      </c>
      <c r="R3823" t="str">
        <f t="shared" si="416"/>
        <v>plays</v>
      </c>
      <c r="S3823" s="9">
        <f t="shared" si="417"/>
        <v>42373.180636574099</v>
      </c>
      <c r="T3823" s="9">
        <f t="shared" si="418"/>
        <v>42341.180636574099</v>
      </c>
      <c r="U3823" s="8">
        <f t="shared" si="419"/>
        <v>32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414"/>
        <v>110.02000000000001</v>
      </c>
      <c r="P3824">
        <f t="shared" si="420"/>
        <v>72.381578947368425</v>
      </c>
      <c r="Q3824" t="str">
        <f t="shared" si="415"/>
        <v>theater</v>
      </c>
      <c r="R3824" t="str">
        <f t="shared" si="416"/>
        <v>plays</v>
      </c>
      <c r="S3824" s="9">
        <f t="shared" si="417"/>
        <v>42388.957638888904</v>
      </c>
      <c r="T3824" s="9">
        <f t="shared" si="418"/>
        <v>42329.838159722203</v>
      </c>
      <c r="U3824" s="8">
        <f t="shared" si="419"/>
        <v>59.11947916670033</v>
      </c>
    </row>
    <row r="3825" spans="1:21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414"/>
        <v>106</v>
      </c>
      <c r="P3825">
        <f t="shared" si="420"/>
        <v>64.634146341463421</v>
      </c>
      <c r="Q3825" t="str">
        <f t="shared" si="415"/>
        <v>theater</v>
      </c>
      <c r="R3825" t="str">
        <f t="shared" si="416"/>
        <v>plays</v>
      </c>
      <c r="S3825" s="9">
        <f t="shared" si="417"/>
        <v>42205.165972222203</v>
      </c>
      <c r="T3825" s="9">
        <f t="shared" si="418"/>
        <v>42170.910231481503</v>
      </c>
      <c r="U3825" s="8">
        <f t="shared" si="419"/>
        <v>34.255740740700276</v>
      </c>
    </row>
    <row r="3826" spans="1:21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414"/>
        <v>108</v>
      </c>
      <c r="P3826">
        <f t="shared" si="420"/>
        <v>38.571428571428569</v>
      </c>
      <c r="Q3826" t="str">
        <f t="shared" si="415"/>
        <v>theater</v>
      </c>
      <c r="R3826" t="str">
        <f t="shared" si="416"/>
        <v>plays</v>
      </c>
      <c r="S3826" s="9">
        <f t="shared" si="417"/>
        <v>42583.570138888899</v>
      </c>
      <c r="T3826" s="9">
        <f t="shared" si="418"/>
        <v>42571.626192129603</v>
      </c>
      <c r="U3826" s="8">
        <f t="shared" si="419"/>
        <v>11.943946759296523</v>
      </c>
    </row>
    <row r="3827" spans="1:21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414"/>
        <v>105.42</v>
      </c>
      <c r="P3827">
        <f t="shared" si="420"/>
        <v>107.57142857142857</v>
      </c>
      <c r="Q3827" t="str">
        <f t="shared" si="415"/>
        <v>theater</v>
      </c>
      <c r="R3827" t="str">
        <f t="shared" si="416"/>
        <v>plays</v>
      </c>
      <c r="S3827" s="9">
        <f t="shared" si="417"/>
        <v>42172.069606481498</v>
      </c>
      <c r="T3827" s="9">
        <f t="shared" si="418"/>
        <v>42151.069606481498</v>
      </c>
      <c r="U3827" s="8">
        <f t="shared" si="419"/>
        <v>21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414"/>
        <v>119.16666666666667</v>
      </c>
      <c r="P3828">
        <f t="shared" si="420"/>
        <v>27.5</v>
      </c>
      <c r="Q3828" t="str">
        <f t="shared" si="415"/>
        <v>theater</v>
      </c>
      <c r="R3828" t="str">
        <f t="shared" si="416"/>
        <v>plays</v>
      </c>
      <c r="S3828" s="9">
        <f t="shared" si="417"/>
        <v>42131.4235416667</v>
      </c>
      <c r="T3828" s="9">
        <f t="shared" si="418"/>
        <v>42101.4235416667</v>
      </c>
      <c r="U3828" s="8">
        <f t="shared" si="419"/>
        <v>30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414"/>
        <v>152.66666666666666</v>
      </c>
      <c r="P3829">
        <f t="shared" si="420"/>
        <v>70.461538461538467</v>
      </c>
      <c r="Q3829" t="str">
        <f t="shared" si="415"/>
        <v>theater</v>
      </c>
      <c r="R3829" t="str">
        <f t="shared" si="416"/>
        <v>plays</v>
      </c>
      <c r="S3829" s="9">
        <f t="shared" si="417"/>
        <v>42090</v>
      </c>
      <c r="T3829" s="9">
        <f t="shared" si="418"/>
        <v>42034.928252314799</v>
      </c>
      <c r="U3829" s="8">
        <f t="shared" si="419"/>
        <v>55.071747685200535</v>
      </c>
    </row>
    <row r="3830" spans="1:21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414"/>
        <v>100</v>
      </c>
      <c r="P3830">
        <f t="shared" si="420"/>
        <v>178.57142857142858</v>
      </c>
      <c r="Q3830" t="str">
        <f t="shared" si="415"/>
        <v>theater</v>
      </c>
      <c r="R3830" t="str">
        <f t="shared" si="416"/>
        <v>plays</v>
      </c>
      <c r="S3830" s="9">
        <f t="shared" si="417"/>
        <v>42004.569293981498</v>
      </c>
      <c r="T3830" s="9">
        <f t="shared" si="418"/>
        <v>41944.527627314797</v>
      </c>
      <c r="U3830" s="8">
        <f t="shared" si="419"/>
        <v>60.041666666700621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414"/>
        <v>100.2</v>
      </c>
      <c r="P3831">
        <f t="shared" si="420"/>
        <v>62.625</v>
      </c>
      <c r="Q3831" t="str">
        <f t="shared" si="415"/>
        <v>theater</v>
      </c>
      <c r="R3831" t="str">
        <f t="shared" si="416"/>
        <v>plays</v>
      </c>
      <c r="S3831" s="9">
        <f t="shared" si="417"/>
        <v>42613.865405092598</v>
      </c>
      <c r="T3831" s="9">
        <f t="shared" si="418"/>
        <v>42593.865405092598</v>
      </c>
      <c r="U3831" s="8">
        <f t="shared" si="419"/>
        <v>20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414"/>
        <v>225</v>
      </c>
      <c r="P3832">
        <f t="shared" si="420"/>
        <v>75</v>
      </c>
      <c r="Q3832" t="str">
        <f t="shared" si="415"/>
        <v>theater</v>
      </c>
      <c r="R3832" t="str">
        <f t="shared" si="416"/>
        <v>plays</v>
      </c>
      <c r="S3832" s="9">
        <f t="shared" si="417"/>
        <v>42517.740868055596</v>
      </c>
      <c r="T3832" s="9">
        <f t="shared" si="418"/>
        <v>42503.740868055596</v>
      </c>
      <c r="U3832" s="8">
        <f t="shared" si="419"/>
        <v>14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414"/>
        <v>106.02199999999999</v>
      </c>
      <c r="P3833">
        <f t="shared" si="420"/>
        <v>58.901111111111113</v>
      </c>
      <c r="Q3833" t="str">
        <f t="shared" si="415"/>
        <v>theater</v>
      </c>
      <c r="R3833" t="str">
        <f t="shared" si="416"/>
        <v>plays</v>
      </c>
      <c r="S3833" s="9">
        <f t="shared" si="417"/>
        <v>41948.890567129602</v>
      </c>
      <c r="T3833" s="9">
        <f t="shared" si="418"/>
        <v>41927.848900462901</v>
      </c>
      <c r="U3833" s="8">
        <f t="shared" si="419"/>
        <v>21.041666666700621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414"/>
        <v>104.66666666666666</v>
      </c>
      <c r="P3834">
        <f t="shared" si="420"/>
        <v>139.55555555555554</v>
      </c>
      <c r="Q3834" t="str">
        <f t="shared" si="415"/>
        <v>theater</v>
      </c>
      <c r="R3834" t="str">
        <f t="shared" si="416"/>
        <v>plays</v>
      </c>
      <c r="S3834" s="9">
        <f t="shared" si="417"/>
        <v>42420.114988425899</v>
      </c>
      <c r="T3834" s="9">
        <f t="shared" si="418"/>
        <v>42375.114988425899</v>
      </c>
      <c r="U3834" s="8">
        <f t="shared" si="419"/>
        <v>45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414"/>
        <v>116.66666666666667</v>
      </c>
      <c r="P3835">
        <f t="shared" si="420"/>
        <v>70</v>
      </c>
      <c r="Q3835" t="str">
        <f t="shared" si="415"/>
        <v>theater</v>
      </c>
      <c r="R3835" t="str">
        <f t="shared" si="416"/>
        <v>plays</v>
      </c>
      <c r="S3835" s="9">
        <f t="shared" si="417"/>
        <v>41974.797916666699</v>
      </c>
      <c r="T3835" s="9">
        <f t="shared" si="418"/>
        <v>41963.872361111098</v>
      </c>
      <c r="U3835" s="8">
        <f t="shared" si="419"/>
        <v>10.925555555601022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414"/>
        <v>109.03333333333333</v>
      </c>
      <c r="P3836">
        <f t="shared" si="420"/>
        <v>57.385964912280699</v>
      </c>
      <c r="Q3836" t="str">
        <f t="shared" si="415"/>
        <v>theater</v>
      </c>
      <c r="R3836" t="str">
        <f t="shared" si="416"/>
        <v>plays</v>
      </c>
      <c r="S3836" s="9">
        <f t="shared" si="417"/>
        <v>42173.4452199074</v>
      </c>
      <c r="T3836" s="9">
        <f t="shared" si="418"/>
        <v>42143.4452199074</v>
      </c>
      <c r="U3836" s="8">
        <f t="shared" si="419"/>
        <v>30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414"/>
        <v>160</v>
      </c>
      <c r="P3837">
        <f t="shared" si="420"/>
        <v>40</v>
      </c>
      <c r="Q3837" t="str">
        <f t="shared" si="415"/>
        <v>theater</v>
      </c>
      <c r="R3837" t="str">
        <f t="shared" si="416"/>
        <v>plays</v>
      </c>
      <c r="S3837" s="9">
        <f t="shared" si="417"/>
        <v>42481.942222222198</v>
      </c>
      <c r="T3837" s="9">
        <f t="shared" si="418"/>
        <v>42460.942222222198</v>
      </c>
      <c r="U3837" s="8">
        <f t="shared" si="419"/>
        <v>21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414"/>
        <v>112.5</v>
      </c>
      <c r="P3838">
        <f t="shared" si="420"/>
        <v>64.285714285714292</v>
      </c>
      <c r="Q3838" t="str">
        <f t="shared" si="415"/>
        <v>theater</v>
      </c>
      <c r="R3838" t="str">
        <f t="shared" si="416"/>
        <v>plays</v>
      </c>
      <c r="S3838" s="9">
        <f t="shared" si="417"/>
        <v>42585.172916666699</v>
      </c>
      <c r="T3838" s="9">
        <f t="shared" si="418"/>
        <v>42553.926527777803</v>
      </c>
      <c r="U3838" s="8">
        <f t="shared" si="419"/>
        <v>31.246388888896035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414"/>
        <v>102.1</v>
      </c>
      <c r="P3839">
        <f t="shared" si="420"/>
        <v>120.11764705882354</v>
      </c>
      <c r="Q3839" t="str">
        <f t="shared" si="415"/>
        <v>theater</v>
      </c>
      <c r="R3839" t="str">
        <f t="shared" si="416"/>
        <v>plays</v>
      </c>
      <c r="S3839" s="9">
        <f t="shared" si="417"/>
        <v>42188.7657175926</v>
      </c>
      <c r="T3839" s="9">
        <f t="shared" si="418"/>
        <v>42152.7657175926</v>
      </c>
      <c r="U3839" s="8">
        <f t="shared" si="419"/>
        <v>36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414"/>
        <v>100.824</v>
      </c>
      <c r="P3840">
        <f t="shared" si="420"/>
        <v>1008.24</v>
      </c>
      <c r="Q3840" t="str">
        <f t="shared" si="415"/>
        <v>theater</v>
      </c>
      <c r="R3840" t="str">
        <f t="shared" si="416"/>
        <v>plays</v>
      </c>
      <c r="S3840" s="9">
        <f t="shared" si="417"/>
        <v>42146.710752314801</v>
      </c>
      <c r="T3840" s="9">
        <f t="shared" si="418"/>
        <v>42116.710752314801</v>
      </c>
      <c r="U3840" s="8">
        <f t="shared" si="419"/>
        <v>30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414"/>
        <v>101.25</v>
      </c>
      <c r="P3841">
        <f t="shared" si="420"/>
        <v>63.28125</v>
      </c>
      <c r="Q3841" t="str">
        <f t="shared" si="415"/>
        <v>theater</v>
      </c>
      <c r="R3841" t="str">
        <f t="shared" si="416"/>
        <v>plays</v>
      </c>
      <c r="S3841" s="9">
        <f t="shared" si="417"/>
        <v>42215.142638888901</v>
      </c>
      <c r="T3841" s="9">
        <f t="shared" si="418"/>
        <v>42155.142638888901</v>
      </c>
      <c r="U3841" s="8">
        <f t="shared" si="419"/>
        <v>60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414"/>
        <v>6500</v>
      </c>
      <c r="P3842">
        <f t="shared" si="420"/>
        <v>21.666666666666668</v>
      </c>
      <c r="Q3842" t="str">
        <f t="shared" si="415"/>
        <v>theater</v>
      </c>
      <c r="R3842" t="str">
        <f t="shared" si="416"/>
        <v>plays</v>
      </c>
      <c r="S3842" s="9">
        <f t="shared" si="417"/>
        <v>42457.660057870402</v>
      </c>
      <c r="T3842" s="9">
        <f t="shared" si="418"/>
        <v>42432.701724537001</v>
      </c>
      <c r="U3842" s="8">
        <f t="shared" si="419"/>
        <v>24.958333333401242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421">E3843/D3843*100</f>
        <v>8.7200000000000006</v>
      </c>
      <c r="P3843">
        <f t="shared" si="420"/>
        <v>25.647058823529413</v>
      </c>
      <c r="Q3843" t="str">
        <f t="shared" ref="Q3843:Q3906" si="422">LEFT(N3843,_xlfn.NUMBERVALUE(FIND("/",N3843)-1))</f>
        <v>theater</v>
      </c>
      <c r="R3843" t="str">
        <f t="shared" ref="R3843:R3906" si="423">RIGHT(N3843,LEN(N3843)-LEN(Q3843)-1)</f>
        <v>plays</v>
      </c>
      <c r="S3843" s="9">
        <f t="shared" ref="S3843:S3906" si="424">_xlfn.NUMBERVALUE((((I3843/60)/60)/24)+DATE(1970,1,1))</f>
        <v>41840.785729166702</v>
      </c>
      <c r="T3843" s="9">
        <f t="shared" ref="T3843:T3906" si="425">_xlfn.NUMBERVALUE((((J3843/60)/60)/24)+DATE(1970,1,1))</f>
        <v>41780.785729166702</v>
      </c>
      <c r="U3843" s="8">
        <f t="shared" ref="U3843:U3906" si="426">S3843-T3843</f>
        <v>60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421"/>
        <v>21.94</v>
      </c>
      <c r="P3844">
        <f t="shared" si="420"/>
        <v>47.695652173913047</v>
      </c>
      <c r="Q3844" t="str">
        <f t="shared" si="422"/>
        <v>theater</v>
      </c>
      <c r="R3844" t="str">
        <f t="shared" si="423"/>
        <v>plays</v>
      </c>
      <c r="S3844" s="9">
        <f t="shared" si="424"/>
        <v>41770.493657407402</v>
      </c>
      <c r="T3844" s="9">
        <f t="shared" si="425"/>
        <v>41740.493657407402</v>
      </c>
      <c r="U3844" s="8">
        <f t="shared" si="426"/>
        <v>30</v>
      </c>
    </row>
    <row r="3845" spans="1:21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421"/>
        <v>21.3</v>
      </c>
      <c r="P3845">
        <f t="shared" si="420"/>
        <v>56.05263157894737</v>
      </c>
      <c r="Q3845" t="str">
        <f t="shared" si="422"/>
        <v>theater</v>
      </c>
      <c r="R3845" t="str">
        <f t="shared" si="423"/>
        <v>plays</v>
      </c>
      <c r="S3845" s="9">
        <f t="shared" si="424"/>
        <v>41791.072500000002</v>
      </c>
      <c r="T3845" s="9">
        <f t="shared" si="425"/>
        <v>41766.072500000002</v>
      </c>
      <c r="U3845" s="8">
        <f t="shared" si="426"/>
        <v>25</v>
      </c>
    </row>
    <row r="3846" spans="1:21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421"/>
        <v>41.489795918367342</v>
      </c>
      <c r="P3846">
        <f t="shared" si="420"/>
        <v>81.319999999999993</v>
      </c>
      <c r="Q3846" t="str">
        <f t="shared" si="422"/>
        <v>theater</v>
      </c>
      <c r="R3846" t="str">
        <f t="shared" si="423"/>
        <v>plays</v>
      </c>
      <c r="S3846" s="9">
        <f t="shared" si="424"/>
        <v>41793.290972222203</v>
      </c>
      <c r="T3846" s="9">
        <f t="shared" si="425"/>
        <v>41766.617291666698</v>
      </c>
      <c r="U3846" s="8">
        <f t="shared" si="426"/>
        <v>26.673680555504689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421"/>
        <v>2.105</v>
      </c>
      <c r="P3847">
        <f t="shared" si="420"/>
        <v>70.166666666666671</v>
      </c>
      <c r="Q3847" t="str">
        <f t="shared" si="422"/>
        <v>theater</v>
      </c>
      <c r="R3847" t="str">
        <f t="shared" si="423"/>
        <v>plays</v>
      </c>
      <c r="S3847" s="9">
        <f t="shared" si="424"/>
        <v>42278.627013888901</v>
      </c>
      <c r="T3847" s="9">
        <f t="shared" si="425"/>
        <v>42248.627013888901</v>
      </c>
      <c r="U3847" s="8">
        <f t="shared" si="426"/>
        <v>30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421"/>
        <v>2.7</v>
      </c>
      <c r="P3848">
        <f t="shared" si="420"/>
        <v>23.625</v>
      </c>
      <c r="Q3848" t="str">
        <f t="shared" si="422"/>
        <v>theater</v>
      </c>
      <c r="R3848" t="str">
        <f t="shared" si="423"/>
        <v>plays</v>
      </c>
      <c r="S3848" s="9">
        <f t="shared" si="424"/>
        <v>41916.290972222203</v>
      </c>
      <c r="T3848" s="9">
        <f t="shared" si="425"/>
        <v>41885.221550925897</v>
      </c>
      <c r="U3848" s="8">
        <f t="shared" si="426"/>
        <v>31.069421296306245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421"/>
        <v>16.161904761904761</v>
      </c>
      <c r="P3849">
        <f t="shared" si="420"/>
        <v>188.55555555555554</v>
      </c>
      <c r="Q3849" t="str">
        <f t="shared" si="422"/>
        <v>theater</v>
      </c>
      <c r="R3849" t="str">
        <f t="shared" si="423"/>
        <v>plays</v>
      </c>
      <c r="S3849" s="9">
        <f t="shared" si="424"/>
        <v>42204.224432870396</v>
      </c>
      <c r="T3849" s="9">
        <f t="shared" si="425"/>
        <v>42159.224432870396</v>
      </c>
      <c r="U3849" s="8">
        <f t="shared" si="426"/>
        <v>45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421"/>
        <v>16.376923076923077</v>
      </c>
      <c r="P3850">
        <f t="shared" si="420"/>
        <v>49.511627906976742</v>
      </c>
      <c r="Q3850" t="str">
        <f t="shared" si="422"/>
        <v>theater</v>
      </c>
      <c r="R3850" t="str">
        <f t="shared" si="423"/>
        <v>plays</v>
      </c>
      <c r="S3850" s="9">
        <f t="shared" si="424"/>
        <v>42295.817002314798</v>
      </c>
      <c r="T3850" s="9">
        <f t="shared" si="425"/>
        <v>42265.817002314798</v>
      </c>
      <c r="U3850" s="8">
        <f t="shared" si="426"/>
        <v>30</v>
      </c>
    </row>
    <row r="3851" spans="1:21" ht="60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421"/>
        <v>7.043333333333333</v>
      </c>
      <c r="P3851">
        <f t="shared" si="420"/>
        <v>75.464285714285708</v>
      </c>
      <c r="Q3851" t="str">
        <f t="shared" si="422"/>
        <v>theater</v>
      </c>
      <c r="R3851" t="str">
        <f t="shared" si="423"/>
        <v>plays</v>
      </c>
      <c r="S3851" s="9">
        <f t="shared" si="424"/>
        <v>42166.767175925903</v>
      </c>
      <c r="T3851" s="9">
        <f t="shared" si="425"/>
        <v>42136.767175925903</v>
      </c>
      <c r="U3851" s="8">
        <f t="shared" si="426"/>
        <v>30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421"/>
        <v>3.8</v>
      </c>
      <c r="P3852">
        <f t="shared" si="420"/>
        <v>9.5</v>
      </c>
      <c r="Q3852" t="str">
        <f t="shared" si="422"/>
        <v>theater</v>
      </c>
      <c r="R3852" t="str">
        <f t="shared" si="423"/>
        <v>plays</v>
      </c>
      <c r="S3852" s="9">
        <f t="shared" si="424"/>
        <v>42005.124340277798</v>
      </c>
      <c r="T3852" s="9">
        <f t="shared" si="425"/>
        <v>41975.124340277798</v>
      </c>
      <c r="U3852" s="8">
        <f t="shared" si="426"/>
        <v>30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421"/>
        <v>34.08</v>
      </c>
      <c r="P3853">
        <f t="shared" si="420"/>
        <v>35.5</v>
      </c>
      <c r="Q3853" t="str">
        <f t="shared" si="422"/>
        <v>theater</v>
      </c>
      <c r="R3853" t="str">
        <f t="shared" si="423"/>
        <v>plays</v>
      </c>
      <c r="S3853" s="9">
        <f t="shared" si="424"/>
        <v>42202.4395717593</v>
      </c>
      <c r="T3853" s="9">
        <f t="shared" si="425"/>
        <v>42172.4395717593</v>
      </c>
      <c r="U3853" s="8">
        <f t="shared" si="426"/>
        <v>30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421"/>
        <v>0.2</v>
      </c>
      <c r="P3854">
        <f t="shared" si="420"/>
        <v>10</v>
      </c>
      <c r="Q3854" t="str">
        <f t="shared" si="422"/>
        <v>theater</v>
      </c>
      <c r="R3854" t="str">
        <f t="shared" si="423"/>
        <v>plays</v>
      </c>
      <c r="S3854" s="9">
        <f t="shared" si="424"/>
        <v>42090.149027777799</v>
      </c>
      <c r="T3854" s="9">
        <f t="shared" si="425"/>
        <v>42065.190694444398</v>
      </c>
      <c r="U3854" s="8">
        <f t="shared" si="426"/>
        <v>24.958333333401242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421"/>
        <v>2.5999999999999999E-2</v>
      </c>
      <c r="P3855">
        <f t="shared" si="420"/>
        <v>13</v>
      </c>
      <c r="Q3855" t="str">
        <f t="shared" si="422"/>
        <v>theater</v>
      </c>
      <c r="R3855" t="str">
        <f t="shared" si="423"/>
        <v>plays</v>
      </c>
      <c r="S3855" s="9">
        <f t="shared" si="424"/>
        <v>41883.840023148201</v>
      </c>
      <c r="T3855" s="9">
        <f t="shared" si="425"/>
        <v>41848.840023148201</v>
      </c>
      <c r="U3855" s="8">
        <f t="shared" si="426"/>
        <v>35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421"/>
        <v>16.254545454545454</v>
      </c>
      <c r="P3856">
        <f t="shared" si="420"/>
        <v>89.4</v>
      </c>
      <c r="Q3856" t="str">
        <f t="shared" si="422"/>
        <v>theater</v>
      </c>
      <c r="R3856" t="str">
        <f t="shared" si="423"/>
        <v>plays</v>
      </c>
      <c r="S3856" s="9">
        <f t="shared" si="424"/>
        <v>42133.8849305556</v>
      </c>
      <c r="T3856" s="9">
        <f t="shared" si="425"/>
        <v>42103.8849305556</v>
      </c>
      <c r="U3856" s="8">
        <f t="shared" si="426"/>
        <v>30</v>
      </c>
    </row>
    <row r="3857" spans="1:21" ht="60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421"/>
        <v>2.5</v>
      </c>
      <c r="P3857">
        <f t="shared" si="420"/>
        <v>25</v>
      </c>
      <c r="Q3857" t="str">
        <f t="shared" si="422"/>
        <v>theater</v>
      </c>
      <c r="R3857" t="str">
        <f t="shared" si="423"/>
        <v>plays</v>
      </c>
      <c r="S3857" s="9">
        <f t="shared" si="424"/>
        <v>42089.929062499999</v>
      </c>
      <c r="T3857" s="9">
        <f t="shared" si="425"/>
        <v>42059.9707291667</v>
      </c>
      <c r="U3857" s="8">
        <f t="shared" si="426"/>
        <v>29.958333333299379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421"/>
        <v>0.02</v>
      </c>
      <c r="P3858">
        <f t="shared" si="420"/>
        <v>1</v>
      </c>
      <c r="Q3858" t="str">
        <f t="shared" si="422"/>
        <v>theater</v>
      </c>
      <c r="R3858" t="str">
        <f t="shared" si="423"/>
        <v>plays</v>
      </c>
      <c r="S3858" s="9">
        <f t="shared" si="424"/>
        <v>42071.701423611099</v>
      </c>
      <c r="T3858" s="9">
        <f t="shared" si="425"/>
        <v>42041.7430902778</v>
      </c>
      <c r="U3858" s="8">
        <f t="shared" si="426"/>
        <v>29.958333333299379</v>
      </c>
    </row>
    <row r="3859" spans="1:21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421"/>
        <v>5.2</v>
      </c>
      <c r="P3859">
        <f t="shared" si="420"/>
        <v>65</v>
      </c>
      <c r="Q3859" t="str">
        <f t="shared" si="422"/>
        <v>theater</v>
      </c>
      <c r="R3859" t="str">
        <f t="shared" si="423"/>
        <v>plays</v>
      </c>
      <c r="S3859" s="9">
        <f t="shared" si="424"/>
        <v>41852.716666666704</v>
      </c>
      <c r="T3859" s="9">
        <f t="shared" si="425"/>
        <v>41829.737152777801</v>
      </c>
      <c r="U3859" s="8">
        <f t="shared" si="426"/>
        <v>22.979513888902147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421"/>
        <v>2</v>
      </c>
      <c r="P3860">
        <f t="shared" si="420"/>
        <v>10</v>
      </c>
      <c r="Q3860" t="str">
        <f t="shared" si="422"/>
        <v>theater</v>
      </c>
      <c r="R3860" t="str">
        <f t="shared" si="423"/>
        <v>plays</v>
      </c>
      <c r="S3860" s="9">
        <f t="shared" si="424"/>
        <v>42146.875</v>
      </c>
      <c r="T3860" s="9">
        <f t="shared" si="425"/>
        <v>42128.431064814802</v>
      </c>
      <c r="U3860" s="8">
        <f t="shared" si="426"/>
        <v>18.443935185197915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421"/>
        <v>0.04</v>
      </c>
      <c r="P3861">
        <f t="shared" si="420"/>
        <v>1</v>
      </c>
      <c r="Q3861" t="str">
        <f t="shared" si="422"/>
        <v>theater</v>
      </c>
      <c r="R3861" t="str">
        <f t="shared" si="423"/>
        <v>plays</v>
      </c>
      <c r="S3861" s="9">
        <f t="shared" si="424"/>
        <v>41815.875</v>
      </c>
      <c r="T3861" s="9">
        <f t="shared" si="425"/>
        <v>41789.893599536997</v>
      </c>
      <c r="U3861" s="8">
        <f t="shared" si="426"/>
        <v>25.981400463002501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421"/>
        <v>17.666666666666668</v>
      </c>
      <c r="P3862">
        <f t="shared" si="420"/>
        <v>81.538461538461533</v>
      </c>
      <c r="Q3862" t="str">
        <f t="shared" si="422"/>
        <v>theater</v>
      </c>
      <c r="R3862" t="str">
        <f t="shared" si="423"/>
        <v>plays</v>
      </c>
      <c r="S3862" s="9">
        <f t="shared" si="424"/>
        <v>41863.660995370403</v>
      </c>
      <c r="T3862" s="9">
        <f t="shared" si="425"/>
        <v>41833.660995370403</v>
      </c>
      <c r="U3862" s="8">
        <f t="shared" si="426"/>
        <v>30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421"/>
        <v>5</v>
      </c>
      <c r="P3863">
        <f t="shared" si="420"/>
        <v>100</v>
      </c>
      <c r="Q3863" t="str">
        <f t="shared" si="422"/>
        <v>theater</v>
      </c>
      <c r="R3863" t="str">
        <f t="shared" si="423"/>
        <v>plays</v>
      </c>
      <c r="S3863" s="9">
        <f t="shared" si="424"/>
        <v>41955.907638888901</v>
      </c>
      <c r="T3863" s="9">
        <f t="shared" si="425"/>
        <v>41914.590011574102</v>
      </c>
      <c r="U3863" s="8">
        <f t="shared" si="426"/>
        <v>41.317627314798301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421"/>
        <v>1.3333333333333334E-2</v>
      </c>
      <c r="P3864">
        <f t="shared" si="420"/>
        <v>1</v>
      </c>
      <c r="Q3864" t="str">
        <f t="shared" si="422"/>
        <v>theater</v>
      </c>
      <c r="R3864" t="str">
        <f t="shared" si="423"/>
        <v>plays</v>
      </c>
      <c r="S3864" s="9">
        <f t="shared" si="424"/>
        <v>42625.707638888904</v>
      </c>
      <c r="T3864" s="9">
        <f t="shared" si="425"/>
        <v>42611.261064814797</v>
      </c>
      <c r="U3864" s="8">
        <f t="shared" si="426"/>
        <v>14.446574074107048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421"/>
        <v>0</v>
      </c>
      <c r="P3865">
        <f t="shared" si="420"/>
        <v>0</v>
      </c>
      <c r="Q3865" t="str">
        <f t="shared" si="422"/>
        <v>theater</v>
      </c>
      <c r="R3865" t="str">
        <f t="shared" si="423"/>
        <v>plays</v>
      </c>
      <c r="S3865" s="9">
        <f t="shared" si="424"/>
        <v>42313.674826388902</v>
      </c>
      <c r="T3865" s="9">
        <f t="shared" si="425"/>
        <v>42253.633159722202</v>
      </c>
      <c r="U3865" s="8">
        <f t="shared" si="426"/>
        <v>60.041666666700621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421"/>
        <v>1.2</v>
      </c>
      <c r="P3866">
        <f t="shared" si="420"/>
        <v>20</v>
      </c>
      <c r="Q3866" t="str">
        <f t="shared" si="422"/>
        <v>theater</v>
      </c>
      <c r="R3866" t="str">
        <f t="shared" si="423"/>
        <v>plays</v>
      </c>
      <c r="S3866" s="9">
        <f t="shared" si="424"/>
        <v>42325.933495370402</v>
      </c>
      <c r="T3866" s="9">
        <f t="shared" si="425"/>
        <v>42295.891828703701</v>
      </c>
      <c r="U3866" s="8">
        <f t="shared" si="426"/>
        <v>30.041666666700621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421"/>
        <v>26.937422295897225</v>
      </c>
      <c r="P3867">
        <f t="shared" si="420"/>
        <v>46.428571428571431</v>
      </c>
      <c r="Q3867" t="str">
        <f t="shared" si="422"/>
        <v>theater</v>
      </c>
      <c r="R3867" t="str">
        <f t="shared" si="423"/>
        <v>plays</v>
      </c>
      <c r="S3867" s="9">
        <f t="shared" si="424"/>
        <v>41881.229166666701</v>
      </c>
      <c r="T3867" s="9">
        <f t="shared" si="425"/>
        <v>41841.651597222197</v>
      </c>
      <c r="U3867" s="8">
        <f t="shared" si="426"/>
        <v>39.577569444503752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421"/>
        <v>0.54999999999999993</v>
      </c>
      <c r="P3868">
        <f t="shared" si="420"/>
        <v>5.5</v>
      </c>
      <c r="Q3868" t="str">
        <f t="shared" si="422"/>
        <v>theater</v>
      </c>
      <c r="R3868" t="str">
        <f t="shared" si="423"/>
        <v>plays</v>
      </c>
      <c r="S3868" s="9">
        <f t="shared" si="424"/>
        <v>42452.145138888904</v>
      </c>
      <c r="T3868" s="9">
        <f t="shared" si="425"/>
        <v>42402.947002314802</v>
      </c>
      <c r="U3868" s="8">
        <f t="shared" si="426"/>
        <v>49.198136574101227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421"/>
        <v>12.55</v>
      </c>
      <c r="P3869">
        <f t="shared" si="420"/>
        <v>50.2</v>
      </c>
      <c r="Q3869" t="str">
        <f t="shared" si="422"/>
        <v>theater</v>
      </c>
      <c r="R3869" t="str">
        <f t="shared" si="423"/>
        <v>plays</v>
      </c>
      <c r="S3869" s="9">
        <f t="shared" si="424"/>
        <v>42539.814108796301</v>
      </c>
      <c r="T3869" s="9">
        <f t="shared" si="425"/>
        <v>42509.814108796301</v>
      </c>
      <c r="U3869" s="8">
        <f t="shared" si="426"/>
        <v>30</v>
      </c>
    </row>
    <row r="3870" spans="1:2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421"/>
        <v>0.2</v>
      </c>
      <c r="P3870">
        <f t="shared" si="420"/>
        <v>10</v>
      </c>
      <c r="Q3870" t="str">
        <f t="shared" si="422"/>
        <v>theater</v>
      </c>
      <c r="R3870" t="str">
        <f t="shared" si="423"/>
        <v>musical</v>
      </c>
      <c r="S3870" s="9">
        <f t="shared" si="424"/>
        <v>41890.659780092603</v>
      </c>
      <c r="T3870" s="9">
        <f t="shared" si="425"/>
        <v>41865.659780092603</v>
      </c>
      <c r="U3870" s="8">
        <f t="shared" si="426"/>
        <v>25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421"/>
        <v>3.4474868431088401</v>
      </c>
      <c r="P3871">
        <f t="shared" si="420"/>
        <v>30.133333333333333</v>
      </c>
      <c r="Q3871" t="str">
        <f t="shared" si="422"/>
        <v>theater</v>
      </c>
      <c r="R3871" t="str">
        <f t="shared" si="423"/>
        <v>musical</v>
      </c>
      <c r="S3871" s="9">
        <f t="shared" si="424"/>
        <v>42077.132638888899</v>
      </c>
      <c r="T3871" s="9">
        <f t="shared" si="425"/>
        <v>42047.7244444444</v>
      </c>
      <c r="U3871" s="8">
        <f t="shared" si="426"/>
        <v>29.408194444498804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421"/>
        <v>15</v>
      </c>
      <c r="P3872">
        <f t="shared" si="420"/>
        <v>150</v>
      </c>
      <c r="Q3872" t="str">
        <f t="shared" si="422"/>
        <v>theater</v>
      </c>
      <c r="R3872" t="str">
        <f t="shared" si="423"/>
        <v>musical</v>
      </c>
      <c r="S3872" s="9">
        <f t="shared" si="424"/>
        <v>41823.172199074099</v>
      </c>
      <c r="T3872" s="9">
        <f t="shared" si="425"/>
        <v>41793.172199074099</v>
      </c>
      <c r="U3872" s="8">
        <f t="shared" si="426"/>
        <v>30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421"/>
        <v>2.666666666666667</v>
      </c>
      <c r="P3873">
        <f t="shared" si="420"/>
        <v>13.333333333333334</v>
      </c>
      <c r="Q3873" t="str">
        <f t="shared" si="422"/>
        <v>theater</v>
      </c>
      <c r="R3873" t="str">
        <f t="shared" si="423"/>
        <v>musical</v>
      </c>
      <c r="S3873" s="9">
        <f t="shared" si="424"/>
        <v>42823.739004629599</v>
      </c>
      <c r="T3873" s="9">
        <f t="shared" si="425"/>
        <v>42763.780671296299</v>
      </c>
      <c r="U3873" s="8">
        <f t="shared" si="426"/>
        <v>59.958333333299379</v>
      </c>
    </row>
    <row r="3874" spans="1:21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421"/>
        <v>0</v>
      </c>
      <c r="P3874">
        <f t="shared" ref="P3874:P3937" si="427">IF(L3874=0, 0,E3874/L3874)</f>
        <v>0</v>
      </c>
      <c r="Q3874" t="str">
        <f t="shared" si="422"/>
        <v>theater</v>
      </c>
      <c r="R3874" t="str">
        <f t="shared" si="423"/>
        <v>musical</v>
      </c>
      <c r="S3874" s="9">
        <f t="shared" si="424"/>
        <v>42230.145787037</v>
      </c>
      <c r="T3874" s="9">
        <f t="shared" si="425"/>
        <v>42180.145787037</v>
      </c>
      <c r="U3874" s="8">
        <f t="shared" si="426"/>
        <v>50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421"/>
        <v>0</v>
      </c>
      <c r="P3875">
        <f t="shared" si="427"/>
        <v>0</v>
      </c>
      <c r="Q3875" t="str">
        <f t="shared" si="422"/>
        <v>theater</v>
      </c>
      <c r="R3875" t="str">
        <f t="shared" si="423"/>
        <v>musical</v>
      </c>
      <c r="S3875" s="9">
        <f t="shared" si="424"/>
        <v>42285.696006944403</v>
      </c>
      <c r="T3875" s="9">
        <f t="shared" si="425"/>
        <v>42255.696006944403</v>
      </c>
      <c r="U3875" s="8">
        <f t="shared" si="426"/>
        <v>30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421"/>
        <v>0</v>
      </c>
      <c r="P3876">
        <f t="shared" si="427"/>
        <v>0</v>
      </c>
      <c r="Q3876" t="str">
        <f t="shared" si="422"/>
        <v>theater</v>
      </c>
      <c r="R3876" t="str">
        <f t="shared" si="423"/>
        <v>musical</v>
      </c>
      <c r="S3876" s="9">
        <f t="shared" si="424"/>
        <v>42028.041666666701</v>
      </c>
      <c r="T3876" s="9">
        <f t="shared" si="425"/>
        <v>42007.016458333303</v>
      </c>
      <c r="U3876" s="8">
        <f t="shared" si="426"/>
        <v>21.025208333398041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421"/>
        <v>0</v>
      </c>
      <c r="P3877">
        <f t="shared" si="427"/>
        <v>0</v>
      </c>
      <c r="Q3877" t="str">
        <f t="shared" si="422"/>
        <v>theater</v>
      </c>
      <c r="R3877" t="str">
        <f t="shared" si="423"/>
        <v>musical</v>
      </c>
      <c r="S3877" s="9">
        <f t="shared" si="424"/>
        <v>42616.416666666701</v>
      </c>
      <c r="T3877" s="9">
        <f t="shared" si="425"/>
        <v>42615.346817129597</v>
      </c>
      <c r="U3877" s="8">
        <f t="shared" si="426"/>
        <v>1.0698495371034369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421"/>
        <v>52.794871794871788</v>
      </c>
      <c r="P3878">
        <f t="shared" si="427"/>
        <v>44.760869565217391</v>
      </c>
      <c r="Q3878" t="str">
        <f t="shared" si="422"/>
        <v>theater</v>
      </c>
      <c r="R3878" t="str">
        <f t="shared" si="423"/>
        <v>musical</v>
      </c>
      <c r="S3878" s="9">
        <f t="shared" si="424"/>
        <v>42402.624166666697</v>
      </c>
      <c r="T3878" s="9">
        <f t="shared" si="425"/>
        <v>42372.624166666697</v>
      </c>
      <c r="U3878" s="8">
        <f t="shared" si="426"/>
        <v>30</v>
      </c>
    </row>
    <row r="3879" spans="1:21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421"/>
        <v>4.9639999999999995</v>
      </c>
      <c r="P3879">
        <f t="shared" si="427"/>
        <v>88.642857142857139</v>
      </c>
      <c r="Q3879" t="str">
        <f t="shared" si="422"/>
        <v>theater</v>
      </c>
      <c r="R3879" t="str">
        <f t="shared" si="423"/>
        <v>musical</v>
      </c>
      <c r="S3879" s="9">
        <f t="shared" si="424"/>
        <v>42712.677685185197</v>
      </c>
      <c r="T3879" s="9">
        <f t="shared" si="425"/>
        <v>42682.677685185197</v>
      </c>
      <c r="U3879" s="8">
        <f t="shared" si="426"/>
        <v>30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421"/>
        <v>5.5555555555555552E-2</v>
      </c>
      <c r="P3880">
        <f t="shared" si="427"/>
        <v>10</v>
      </c>
      <c r="Q3880" t="str">
        <f t="shared" si="422"/>
        <v>theater</v>
      </c>
      <c r="R3880" t="str">
        <f t="shared" si="423"/>
        <v>musical</v>
      </c>
      <c r="S3880" s="9">
        <f t="shared" si="424"/>
        <v>42185.165972222203</v>
      </c>
      <c r="T3880" s="9">
        <f t="shared" si="425"/>
        <v>42154.818819444401</v>
      </c>
      <c r="U3880" s="8">
        <f t="shared" si="426"/>
        <v>30.347152777801966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421"/>
        <v>0</v>
      </c>
      <c r="P3881">
        <f t="shared" si="427"/>
        <v>0</v>
      </c>
      <c r="Q3881" t="str">
        <f t="shared" si="422"/>
        <v>theater</v>
      </c>
      <c r="R3881" t="str">
        <f t="shared" si="423"/>
        <v>musical</v>
      </c>
      <c r="S3881" s="9">
        <f t="shared" si="424"/>
        <v>42029.861064814802</v>
      </c>
      <c r="T3881" s="9">
        <f t="shared" si="425"/>
        <v>41999.861064814802</v>
      </c>
      <c r="U3881" s="8">
        <f t="shared" si="426"/>
        <v>30</v>
      </c>
    </row>
    <row r="3882" spans="1:21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421"/>
        <v>13.066666666666665</v>
      </c>
      <c r="P3882">
        <f t="shared" si="427"/>
        <v>57.647058823529413</v>
      </c>
      <c r="Q3882" t="str">
        <f t="shared" si="422"/>
        <v>theater</v>
      </c>
      <c r="R3882" t="str">
        <f t="shared" si="423"/>
        <v>musical</v>
      </c>
      <c r="S3882" s="9">
        <f t="shared" si="424"/>
        <v>41850.958333333299</v>
      </c>
      <c r="T3882" s="9">
        <f t="shared" si="425"/>
        <v>41815.815046296302</v>
      </c>
      <c r="U3882" s="8">
        <f t="shared" si="426"/>
        <v>35.143287036997208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421"/>
        <v>5</v>
      </c>
      <c r="P3883">
        <f t="shared" si="427"/>
        <v>25</v>
      </c>
      <c r="Q3883" t="str">
        <f t="shared" si="422"/>
        <v>theater</v>
      </c>
      <c r="R3883" t="str">
        <f t="shared" si="423"/>
        <v>musical</v>
      </c>
      <c r="S3883" s="9">
        <f t="shared" si="424"/>
        <v>42786.018506944398</v>
      </c>
      <c r="T3883" s="9">
        <f t="shared" si="425"/>
        <v>42756.018506944398</v>
      </c>
      <c r="U3883" s="8">
        <f t="shared" si="426"/>
        <v>30</v>
      </c>
    </row>
    <row r="3884" spans="1:21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421"/>
        <v>0</v>
      </c>
      <c r="P3884">
        <f t="shared" si="427"/>
        <v>0</v>
      </c>
      <c r="Q3884" t="str">
        <f t="shared" si="422"/>
        <v>theater</v>
      </c>
      <c r="R3884" t="str">
        <f t="shared" si="423"/>
        <v>musical</v>
      </c>
      <c r="S3884" s="9">
        <f t="shared" si="424"/>
        <v>42400.960416666698</v>
      </c>
      <c r="T3884" s="9">
        <f t="shared" si="425"/>
        <v>42373.983449074098</v>
      </c>
      <c r="U3884" s="8">
        <f t="shared" si="426"/>
        <v>26.976967592599976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421"/>
        <v>0</v>
      </c>
      <c r="P3885">
        <f t="shared" si="427"/>
        <v>0</v>
      </c>
      <c r="Q3885" t="str">
        <f t="shared" si="422"/>
        <v>theater</v>
      </c>
      <c r="R3885" t="str">
        <f t="shared" si="423"/>
        <v>musical</v>
      </c>
      <c r="S3885" s="9">
        <f t="shared" si="424"/>
        <v>41884.602650462999</v>
      </c>
      <c r="T3885" s="9">
        <f t="shared" si="425"/>
        <v>41854.602650462999</v>
      </c>
      <c r="U3885" s="8">
        <f t="shared" si="426"/>
        <v>30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421"/>
        <v>0</v>
      </c>
      <c r="P3886">
        <f t="shared" si="427"/>
        <v>0</v>
      </c>
      <c r="Q3886" t="str">
        <f t="shared" si="422"/>
        <v>theater</v>
      </c>
      <c r="R3886" t="str">
        <f t="shared" si="423"/>
        <v>musical</v>
      </c>
      <c r="S3886" s="9">
        <f t="shared" si="424"/>
        <v>42090.7499074074</v>
      </c>
      <c r="T3886" s="9">
        <f t="shared" si="425"/>
        <v>42065.791574074101</v>
      </c>
      <c r="U3886" s="8">
        <f t="shared" si="426"/>
        <v>24.958333333299379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421"/>
        <v>0</v>
      </c>
      <c r="P3887">
        <f t="shared" si="427"/>
        <v>0</v>
      </c>
      <c r="Q3887" t="str">
        <f t="shared" si="422"/>
        <v>theater</v>
      </c>
      <c r="R3887" t="str">
        <f t="shared" si="423"/>
        <v>musical</v>
      </c>
      <c r="S3887" s="9">
        <f t="shared" si="424"/>
        <v>42499.951284722199</v>
      </c>
      <c r="T3887" s="9">
        <f t="shared" si="425"/>
        <v>42469.951284722199</v>
      </c>
      <c r="U3887" s="8">
        <f t="shared" si="426"/>
        <v>30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421"/>
        <v>0</v>
      </c>
      <c r="P3888">
        <f t="shared" si="427"/>
        <v>0</v>
      </c>
      <c r="Q3888" t="str">
        <f t="shared" si="422"/>
        <v>theater</v>
      </c>
      <c r="R3888" t="str">
        <f t="shared" si="423"/>
        <v>musical</v>
      </c>
      <c r="S3888" s="9">
        <f t="shared" si="424"/>
        <v>41984.228032407402</v>
      </c>
      <c r="T3888" s="9">
        <f t="shared" si="425"/>
        <v>41954.228032407402</v>
      </c>
      <c r="U3888" s="8">
        <f t="shared" si="426"/>
        <v>30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421"/>
        <v>1.7500000000000002</v>
      </c>
      <c r="P3889">
        <f t="shared" si="427"/>
        <v>17.5</v>
      </c>
      <c r="Q3889" t="str">
        <f t="shared" si="422"/>
        <v>theater</v>
      </c>
      <c r="R3889" t="str">
        <f t="shared" si="423"/>
        <v>musical</v>
      </c>
      <c r="S3889" s="9">
        <f t="shared" si="424"/>
        <v>42125.916666666701</v>
      </c>
      <c r="T3889" s="9">
        <f t="shared" si="425"/>
        <v>42079.857974537001</v>
      </c>
      <c r="U3889" s="8">
        <f t="shared" si="426"/>
        <v>46.058692129699921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421"/>
        <v>27.1</v>
      </c>
      <c r="P3890">
        <f t="shared" si="427"/>
        <v>38.714285714285715</v>
      </c>
      <c r="Q3890" t="str">
        <f t="shared" si="422"/>
        <v>theater</v>
      </c>
      <c r="R3890" t="str">
        <f t="shared" si="423"/>
        <v>plays</v>
      </c>
      <c r="S3890" s="9">
        <f t="shared" si="424"/>
        <v>42792.545810185198</v>
      </c>
      <c r="T3890" s="9">
        <f t="shared" si="425"/>
        <v>42762.545810185198</v>
      </c>
      <c r="U3890" s="8">
        <f t="shared" si="426"/>
        <v>30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421"/>
        <v>1.4749999999999999</v>
      </c>
      <c r="P3891">
        <f t="shared" si="427"/>
        <v>13.111111111111111</v>
      </c>
      <c r="Q3891" t="str">
        <f t="shared" si="422"/>
        <v>theater</v>
      </c>
      <c r="R3891" t="str">
        <f t="shared" si="423"/>
        <v>plays</v>
      </c>
      <c r="S3891" s="9">
        <f t="shared" si="424"/>
        <v>42008.976388888899</v>
      </c>
      <c r="T3891" s="9">
        <f t="shared" si="425"/>
        <v>41977.004976851902</v>
      </c>
      <c r="U3891" s="8">
        <f t="shared" si="426"/>
        <v>31.971412036997208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421"/>
        <v>16.826666666666668</v>
      </c>
      <c r="P3892">
        <f t="shared" si="427"/>
        <v>315.5</v>
      </c>
      <c r="Q3892" t="str">
        <f t="shared" si="422"/>
        <v>theater</v>
      </c>
      <c r="R3892" t="str">
        <f t="shared" si="423"/>
        <v>plays</v>
      </c>
      <c r="S3892" s="9">
        <f t="shared" si="424"/>
        <v>42231.758611111101</v>
      </c>
      <c r="T3892" s="9">
        <f t="shared" si="425"/>
        <v>42171.758611111101</v>
      </c>
      <c r="U3892" s="8">
        <f t="shared" si="426"/>
        <v>60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421"/>
        <v>32.5</v>
      </c>
      <c r="P3893">
        <f t="shared" si="427"/>
        <v>37.142857142857146</v>
      </c>
      <c r="Q3893" t="str">
        <f t="shared" si="422"/>
        <v>theater</v>
      </c>
      <c r="R3893" t="str">
        <f t="shared" si="423"/>
        <v>plays</v>
      </c>
      <c r="S3893" s="9">
        <f t="shared" si="424"/>
        <v>42086.207638888904</v>
      </c>
      <c r="T3893" s="9">
        <f t="shared" si="425"/>
        <v>42056.1324537037</v>
      </c>
      <c r="U3893" s="8">
        <f t="shared" si="426"/>
        <v>30.075185185203736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421"/>
        <v>0</v>
      </c>
      <c r="P3894">
        <f t="shared" si="427"/>
        <v>0</v>
      </c>
      <c r="Q3894" t="str">
        <f t="shared" si="422"/>
        <v>theater</v>
      </c>
      <c r="R3894" t="str">
        <f t="shared" si="423"/>
        <v>plays</v>
      </c>
      <c r="S3894" s="9">
        <f t="shared" si="424"/>
        <v>41875.291666666701</v>
      </c>
      <c r="T3894" s="9">
        <f t="shared" si="425"/>
        <v>41867.652280092603</v>
      </c>
      <c r="U3894" s="8">
        <f t="shared" si="426"/>
        <v>7.6393865740974434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421"/>
        <v>21.55</v>
      </c>
      <c r="P3895">
        <f t="shared" si="427"/>
        <v>128.27380952380952</v>
      </c>
      <c r="Q3895" t="str">
        <f t="shared" si="422"/>
        <v>theater</v>
      </c>
      <c r="R3895" t="str">
        <f t="shared" si="423"/>
        <v>plays</v>
      </c>
      <c r="S3895" s="9">
        <f t="shared" si="424"/>
        <v>41821.25</v>
      </c>
      <c r="T3895" s="9">
        <f t="shared" si="425"/>
        <v>41779.6578703704</v>
      </c>
      <c r="U3895" s="8">
        <f t="shared" si="426"/>
        <v>41.592129629600095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421"/>
        <v>3.4666666666666663</v>
      </c>
      <c r="P3896">
        <f t="shared" si="427"/>
        <v>47.272727272727273</v>
      </c>
      <c r="Q3896" t="str">
        <f t="shared" si="422"/>
        <v>theater</v>
      </c>
      <c r="R3896" t="str">
        <f t="shared" si="423"/>
        <v>plays</v>
      </c>
      <c r="S3896" s="9">
        <f t="shared" si="424"/>
        <v>42710.207638888904</v>
      </c>
      <c r="T3896" s="9">
        <f t="shared" si="425"/>
        <v>42679.958472222199</v>
      </c>
      <c r="U3896" s="8">
        <f t="shared" si="426"/>
        <v>30.249166666704696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421"/>
        <v>5</v>
      </c>
      <c r="P3897">
        <f t="shared" si="427"/>
        <v>50</v>
      </c>
      <c r="Q3897" t="str">
        <f t="shared" si="422"/>
        <v>theater</v>
      </c>
      <c r="R3897" t="str">
        <f t="shared" si="423"/>
        <v>plays</v>
      </c>
      <c r="S3897" s="9">
        <f t="shared" si="424"/>
        <v>42063.250208333302</v>
      </c>
      <c r="T3897" s="9">
        <f t="shared" si="425"/>
        <v>42032.250208333302</v>
      </c>
      <c r="U3897" s="8">
        <f t="shared" si="426"/>
        <v>31</v>
      </c>
    </row>
    <row r="3898" spans="1:21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421"/>
        <v>10.625</v>
      </c>
      <c r="P3898">
        <f t="shared" si="427"/>
        <v>42.5</v>
      </c>
      <c r="Q3898" t="str">
        <f t="shared" si="422"/>
        <v>theater</v>
      </c>
      <c r="R3898" t="str">
        <f t="shared" si="423"/>
        <v>plays</v>
      </c>
      <c r="S3898" s="9">
        <f t="shared" si="424"/>
        <v>41807.191874999997</v>
      </c>
      <c r="T3898" s="9">
        <f t="shared" si="425"/>
        <v>41793.191874999997</v>
      </c>
      <c r="U3898" s="8">
        <f t="shared" si="426"/>
        <v>14</v>
      </c>
    </row>
    <row r="3899" spans="1:21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421"/>
        <v>17.599999999999998</v>
      </c>
      <c r="P3899">
        <f t="shared" si="427"/>
        <v>44</v>
      </c>
      <c r="Q3899" t="str">
        <f t="shared" si="422"/>
        <v>theater</v>
      </c>
      <c r="R3899" t="str">
        <f t="shared" si="423"/>
        <v>plays</v>
      </c>
      <c r="S3899" s="9">
        <f t="shared" si="424"/>
        <v>42012.873645833301</v>
      </c>
      <c r="T3899" s="9">
        <f t="shared" si="425"/>
        <v>41982.873645833301</v>
      </c>
      <c r="U3899" s="8">
        <f t="shared" si="426"/>
        <v>30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421"/>
        <v>32.56</v>
      </c>
      <c r="P3900">
        <f t="shared" si="427"/>
        <v>50.875</v>
      </c>
      <c r="Q3900" t="str">
        <f t="shared" si="422"/>
        <v>theater</v>
      </c>
      <c r="R3900" t="str">
        <f t="shared" si="423"/>
        <v>plays</v>
      </c>
      <c r="S3900" s="9">
        <f t="shared" si="424"/>
        <v>42233.666666666701</v>
      </c>
      <c r="T3900" s="9">
        <f t="shared" si="425"/>
        <v>42193.482291666704</v>
      </c>
      <c r="U3900" s="8">
        <f t="shared" si="426"/>
        <v>40.18437499999709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421"/>
        <v>1.25</v>
      </c>
      <c r="P3901">
        <f t="shared" si="427"/>
        <v>62.5</v>
      </c>
      <c r="Q3901" t="str">
        <f t="shared" si="422"/>
        <v>theater</v>
      </c>
      <c r="R3901" t="str">
        <f t="shared" si="423"/>
        <v>plays</v>
      </c>
      <c r="S3901" s="9">
        <f t="shared" si="424"/>
        <v>41863.7750115741</v>
      </c>
      <c r="T3901" s="9">
        <f t="shared" si="425"/>
        <v>41843.7750115741</v>
      </c>
      <c r="U3901" s="8">
        <f t="shared" si="426"/>
        <v>20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421"/>
        <v>5.4</v>
      </c>
      <c r="P3902">
        <f t="shared" si="427"/>
        <v>27</v>
      </c>
      <c r="Q3902" t="str">
        <f t="shared" si="422"/>
        <v>theater</v>
      </c>
      <c r="R3902" t="str">
        <f t="shared" si="423"/>
        <v>plays</v>
      </c>
      <c r="S3902" s="9">
        <f t="shared" si="424"/>
        <v>42166.0924884259</v>
      </c>
      <c r="T3902" s="9">
        <f t="shared" si="425"/>
        <v>42136.0924884259</v>
      </c>
      <c r="U3902" s="8">
        <f t="shared" si="426"/>
        <v>30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421"/>
        <v>0.83333333333333337</v>
      </c>
      <c r="P3903">
        <f t="shared" si="427"/>
        <v>25</v>
      </c>
      <c r="Q3903" t="str">
        <f t="shared" si="422"/>
        <v>theater</v>
      </c>
      <c r="R3903" t="str">
        <f t="shared" si="423"/>
        <v>plays</v>
      </c>
      <c r="S3903" s="9">
        <f t="shared" si="424"/>
        <v>42357.826377314799</v>
      </c>
      <c r="T3903" s="9">
        <f t="shared" si="425"/>
        <v>42317.826377314799</v>
      </c>
      <c r="U3903" s="8">
        <f t="shared" si="426"/>
        <v>40</v>
      </c>
    </row>
    <row r="3904" spans="1:21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421"/>
        <v>48.833333333333336</v>
      </c>
      <c r="P3904">
        <f t="shared" si="427"/>
        <v>47.258064516129032</v>
      </c>
      <c r="Q3904" t="str">
        <f t="shared" si="422"/>
        <v>theater</v>
      </c>
      <c r="R3904" t="str">
        <f t="shared" si="423"/>
        <v>plays</v>
      </c>
      <c r="S3904" s="9">
        <f t="shared" si="424"/>
        <v>42688.5097453704</v>
      </c>
      <c r="T3904" s="9">
        <f t="shared" si="425"/>
        <v>42663.4680787037</v>
      </c>
      <c r="U3904" s="8">
        <f t="shared" si="426"/>
        <v>25.041666666700621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421"/>
        <v>0</v>
      </c>
      <c r="P3905">
        <f t="shared" si="427"/>
        <v>0</v>
      </c>
      <c r="Q3905" t="str">
        <f t="shared" si="422"/>
        <v>theater</v>
      </c>
      <c r="R3905" t="str">
        <f t="shared" si="423"/>
        <v>plays</v>
      </c>
      <c r="S3905" s="9">
        <f t="shared" si="424"/>
        <v>42230.818055555603</v>
      </c>
      <c r="T3905" s="9">
        <f t="shared" si="425"/>
        <v>42186.011168981502</v>
      </c>
      <c r="U3905" s="8">
        <f t="shared" si="426"/>
        <v>44.806886574100645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421"/>
        <v>0.03</v>
      </c>
      <c r="P3906">
        <f t="shared" si="427"/>
        <v>1.5</v>
      </c>
      <c r="Q3906" t="str">
        <f t="shared" si="422"/>
        <v>theater</v>
      </c>
      <c r="R3906" t="str">
        <f t="shared" si="423"/>
        <v>plays</v>
      </c>
      <c r="S3906" s="9">
        <f t="shared" si="424"/>
        <v>42109.211111111101</v>
      </c>
      <c r="T3906" s="9">
        <f t="shared" si="425"/>
        <v>42095.229166666701</v>
      </c>
      <c r="U3906" s="8">
        <f t="shared" si="426"/>
        <v>13.981944444400142</v>
      </c>
    </row>
    <row r="3907" spans="1:21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428">E3907/D3907*100</f>
        <v>11.533333333333333</v>
      </c>
      <c r="P3907">
        <f t="shared" si="427"/>
        <v>24.714285714285715</v>
      </c>
      <c r="Q3907" t="str">
        <f t="shared" ref="Q3907:Q3970" si="429">LEFT(N3907,_xlfn.NUMBERVALUE(FIND("/",N3907)-1))</f>
        <v>theater</v>
      </c>
      <c r="R3907" t="str">
        <f t="shared" ref="R3907:R3970" si="430">RIGHT(N3907,LEN(N3907)-LEN(Q3907)-1)</f>
        <v>plays</v>
      </c>
      <c r="S3907" s="9">
        <f t="shared" ref="S3907:S3970" si="431">_xlfn.NUMBERVALUE((((I3907/60)/60)/24)+DATE(1970,1,1))</f>
        <v>42166.958333333299</v>
      </c>
      <c r="T3907" s="9">
        <f t="shared" ref="T3907:T3970" si="432">_xlfn.NUMBERVALUE((((J3907/60)/60)/24)+DATE(1970,1,1))</f>
        <v>42124.6238773148</v>
      </c>
      <c r="U3907" s="8">
        <f t="shared" ref="U3907:U3970" si="433">S3907-T3907</f>
        <v>42.334456018499623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428"/>
        <v>67.333333333333329</v>
      </c>
      <c r="P3908">
        <f t="shared" si="427"/>
        <v>63.125</v>
      </c>
      <c r="Q3908" t="str">
        <f t="shared" si="429"/>
        <v>theater</v>
      </c>
      <c r="R3908" t="str">
        <f t="shared" si="430"/>
        <v>plays</v>
      </c>
      <c r="S3908" s="9">
        <f t="shared" si="431"/>
        <v>42181.559027777803</v>
      </c>
      <c r="T3908" s="9">
        <f t="shared" si="432"/>
        <v>42143.917743055601</v>
      </c>
      <c r="U3908" s="8">
        <f t="shared" si="433"/>
        <v>37.641284722201817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428"/>
        <v>15.299999999999999</v>
      </c>
      <c r="P3909">
        <f t="shared" si="427"/>
        <v>38.25</v>
      </c>
      <c r="Q3909" t="str">
        <f t="shared" si="429"/>
        <v>theater</v>
      </c>
      <c r="R3909" t="str">
        <f t="shared" si="430"/>
        <v>plays</v>
      </c>
      <c r="S3909" s="9">
        <f t="shared" si="431"/>
        <v>41938.838888888902</v>
      </c>
      <c r="T3909" s="9">
        <f t="shared" si="432"/>
        <v>41906.819513888899</v>
      </c>
      <c r="U3909" s="8">
        <f t="shared" si="433"/>
        <v>32.019375000003492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428"/>
        <v>8.6666666666666679</v>
      </c>
      <c r="P3910">
        <f t="shared" si="427"/>
        <v>16.25</v>
      </c>
      <c r="Q3910" t="str">
        <f t="shared" si="429"/>
        <v>theater</v>
      </c>
      <c r="R3910" t="str">
        <f t="shared" si="430"/>
        <v>plays</v>
      </c>
      <c r="S3910" s="9">
        <f t="shared" si="431"/>
        <v>41849.135370370401</v>
      </c>
      <c r="T3910" s="9">
        <f t="shared" si="432"/>
        <v>41834.135370370401</v>
      </c>
      <c r="U3910" s="8">
        <f t="shared" si="433"/>
        <v>15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428"/>
        <v>0.22499999999999998</v>
      </c>
      <c r="P3911">
        <f t="shared" si="427"/>
        <v>33.75</v>
      </c>
      <c r="Q3911" t="str">
        <f t="shared" si="429"/>
        <v>theater</v>
      </c>
      <c r="R3911" t="str">
        <f t="shared" si="430"/>
        <v>plays</v>
      </c>
      <c r="S3911" s="9">
        <f t="shared" si="431"/>
        <v>41893.3592824074</v>
      </c>
      <c r="T3911" s="9">
        <f t="shared" si="432"/>
        <v>41863.3592824074</v>
      </c>
      <c r="U3911" s="8">
        <f t="shared" si="433"/>
        <v>30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428"/>
        <v>3.0833333333333335</v>
      </c>
      <c r="P3912">
        <f t="shared" si="427"/>
        <v>61.666666666666664</v>
      </c>
      <c r="Q3912" t="str">
        <f t="shared" si="429"/>
        <v>theater</v>
      </c>
      <c r="R3912" t="str">
        <f t="shared" si="430"/>
        <v>plays</v>
      </c>
      <c r="S3912" s="9">
        <f t="shared" si="431"/>
        <v>42254.7569097222</v>
      </c>
      <c r="T3912" s="9">
        <f t="shared" si="432"/>
        <v>42224.7569097222</v>
      </c>
      <c r="U3912" s="8">
        <f t="shared" si="433"/>
        <v>30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428"/>
        <v>37.412500000000001</v>
      </c>
      <c r="P3913">
        <f t="shared" si="427"/>
        <v>83.138888888888886</v>
      </c>
      <c r="Q3913" t="str">
        <f t="shared" si="429"/>
        <v>theater</v>
      </c>
      <c r="R3913" t="str">
        <f t="shared" si="430"/>
        <v>plays</v>
      </c>
      <c r="S3913" s="9">
        <f t="shared" si="431"/>
        <v>41969.853900463</v>
      </c>
      <c r="T3913" s="9">
        <f t="shared" si="432"/>
        <v>41939.8122337963</v>
      </c>
      <c r="U3913" s="8">
        <f t="shared" si="433"/>
        <v>30.041666666700621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428"/>
        <v>6.6666666666666671E-3</v>
      </c>
      <c r="P3914">
        <f t="shared" si="427"/>
        <v>1</v>
      </c>
      <c r="Q3914" t="str">
        <f t="shared" si="429"/>
        <v>theater</v>
      </c>
      <c r="R3914" t="str">
        <f t="shared" si="430"/>
        <v>plays</v>
      </c>
      <c r="S3914" s="9">
        <f t="shared" si="431"/>
        <v>42119.190972222197</v>
      </c>
      <c r="T3914" s="9">
        <f t="shared" si="432"/>
        <v>42059.270023148099</v>
      </c>
      <c r="U3914" s="8">
        <f t="shared" si="433"/>
        <v>59.920949074097734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428"/>
        <v>10</v>
      </c>
      <c r="P3915">
        <f t="shared" si="427"/>
        <v>142.85714285714286</v>
      </c>
      <c r="Q3915" t="str">
        <f t="shared" si="429"/>
        <v>theater</v>
      </c>
      <c r="R3915" t="str">
        <f t="shared" si="430"/>
        <v>plays</v>
      </c>
      <c r="S3915" s="9">
        <f t="shared" si="431"/>
        <v>42338.252881944398</v>
      </c>
      <c r="T3915" s="9">
        <f t="shared" si="432"/>
        <v>42308.211215277799</v>
      </c>
      <c r="U3915" s="8">
        <f t="shared" si="433"/>
        <v>30.041666666598758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428"/>
        <v>36.36</v>
      </c>
      <c r="P3916">
        <f t="shared" si="427"/>
        <v>33.666666666666664</v>
      </c>
      <c r="Q3916" t="str">
        <f t="shared" si="429"/>
        <v>theater</v>
      </c>
      <c r="R3916" t="str">
        <f t="shared" si="430"/>
        <v>plays</v>
      </c>
      <c r="S3916" s="9">
        <f t="shared" si="431"/>
        <v>42134.957638888904</v>
      </c>
      <c r="T3916" s="9">
        <f t="shared" si="432"/>
        <v>42114.818935185198</v>
      </c>
      <c r="U3916" s="8">
        <f t="shared" si="433"/>
        <v>20.138703703705687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428"/>
        <v>0.33333333333333337</v>
      </c>
      <c r="P3917">
        <f t="shared" si="427"/>
        <v>5</v>
      </c>
      <c r="Q3917" t="str">
        <f t="shared" si="429"/>
        <v>theater</v>
      </c>
      <c r="R3917" t="str">
        <f t="shared" si="430"/>
        <v>plays</v>
      </c>
      <c r="S3917" s="9">
        <f t="shared" si="431"/>
        <v>42522.985057870399</v>
      </c>
      <c r="T3917" s="9">
        <f t="shared" si="432"/>
        <v>42492.985057870399</v>
      </c>
      <c r="U3917" s="8">
        <f t="shared" si="433"/>
        <v>30</v>
      </c>
    </row>
    <row r="3918" spans="1:21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428"/>
        <v>0</v>
      </c>
      <c r="P3918">
        <f t="shared" si="427"/>
        <v>0</v>
      </c>
      <c r="Q3918" t="str">
        <f t="shared" si="429"/>
        <v>theater</v>
      </c>
      <c r="R3918" t="str">
        <f t="shared" si="430"/>
        <v>plays</v>
      </c>
      <c r="S3918" s="9">
        <f t="shared" si="431"/>
        <v>42524.471666666701</v>
      </c>
      <c r="T3918" s="9">
        <f t="shared" si="432"/>
        <v>42494.471666666701</v>
      </c>
      <c r="U3918" s="8">
        <f t="shared" si="433"/>
        <v>30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428"/>
        <v>0.2857142857142857</v>
      </c>
      <c r="P3919">
        <f t="shared" si="427"/>
        <v>10</v>
      </c>
      <c r="Q3919" t="str">
        <f t="shared" si="429"/>
        <v>theater</v>
      </c>
      <c r="R3919" t="str">
        <f t="shared" si="430"/>
        <v>plays</v>
      </c>
      <c r="S3919" s="9">
        <f t="shared" si="431"/>
        <v>41893.527326388903</v>
      </c>
      <c r="T3919" s="9">
        <f t="shared" si="432"/>
        <v>41863.527326388903</v>
      </c>
      <c r="U3919" s="8">
        <f t="shared" si="433"/>
        <v>30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428"/>
        <v>0.2</v>
      </c>
      <c r="P3920">
        <f t="shared" si="427"/>
        <v>40</v>
      </c>
      <c r="Q3920" t="str">
        <f t="shared" si="429"/>
        <v>theater</v>
      </c>
      <c r="R3920" t="str">
        <f t="shared" si="430"/>
        <v>plays</v>
      </c>
      <c r="S3920" s="9">
        <f t="shared" si="431"/>
        <v>41855.666666666701</v>
      </c>
      <c r="T3920" s="9">
        <f t="shared" si="432"/>
        <v>41843.664618055598</v>
      </c>
      <c r="U3920" s="8">
        <f t="shared" si="433"/>
        <v>12.002048611102509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428"/>
        <v>1.7999999999999998</v>
      </c>
      <c r="P3921">
        <f t="shared" si="427"/>
        <v>30</v>
      </c>
      <c r="Q3921" t="str">
        <f t="shared" si="429"/>
        <v>theater</v>
      </c>
      <c r="R3921" t="str">
        <f t="shared" si="430"/>
        <v>plays</v>
      </c>
      <c r="S3921" s="9">
        <f t="shared" si="431"/>
        <v>42387</v>
      </c>
      <c r="T3921" s="9">
        <f t="shared" si="432"/>
        <v>42358.684872685197</v>
      </c>
      <c r="U3921" s="8">
        <f t="shared" si="433"/>
        <v>28.315127314803249</v>
      </c>
    </row>
    <row r="3922" spans="1:21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428"/>
        <v>5.4</v>
      </c>
      <c r="P3922">
        <f t="shared" si="427"/>
        <v>45</v>
      </c>
      <c r="Q3922" t="str">
        <f t="shared" si="429"/>
        <v>theater</v>
      </c>
      <c r="R3922" t="str">
        <f t="shared" si="430"/>
        <v>plays</v>
      </c>
      <c r="S3922" s="9">
        <f t="shared" si="431"/>
        <v>42687.428935185198</v>
      </c>
      <c r="T3922" s="9">
        <f t="shared" si="432"/>
        <v>42657.387268518498</v>
      </c>
      <c r="U3922" s="8">
        <f t="shared" si="433"/>
        <v>30.041666666700621</v>
      </c>
    </row>
    <row r="3923" spans="1:21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428"/>
        <v>0</v>
      </c>
      <c r="P3923">
        <f t="shared" si="427"/>
        <v>0</v>
      </c>
      <c r="Q3923" t="str">
        <f t="shared" si="429"/>
        <v>theater</v>
      </c>
      <c r="R3923" t="str">
        <f t="shared" si="430"/>
        <v>plays</v>
      </c>
      <c r="S3923" s="9">
        <f t="shared" si="431"/>
        <v>41938.75</v>
      </c>
      <c r="T3923" s="9">
        <f t="shared" si="432"/>
        <v>41926.542303240698</v>
      </c>
      <c r="U3923" s="8">
        <f t="shared" si="433"/>
        <v>12.207696759302053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428"/>
        <v>8.1333333333333329</v>
      </c>
      <c r="P3924">
        <f t="shared" si="427"/>
        <v>10.166666666666666</v>
      </c>
      <c r="Q3924" t="str">
        <f t="shared" si="429"/>
        <v>theater</v>
      </c>
      <c r="R3924" t="str">
        <f t="shared" si="430"/>
        <v>plays</v>
      </c>
      <c r="S3924" s="9">
        <f t="shared" si="431"/>
        <v>42065.958333333299</v>
      </c>
      <c r="T3924" s="9">
        <f t="shared" si="432"/>
        <v>42020.768634259301</v>
      </c>
      <c r="U3924" s="8">
        <f t="shared" si="433"/>
        <v>45.189699073998781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428"/>
        <v>12.034782608695652</v>
      </c>
      <c r="P3925">
        <f t="shared" si="427"/>
        <v>81.411764705882348</v>
      </c>
      <c r="Q3925" t="str">
        <f t="shared" si="429"/>
        <v>theater</v>
      </c>
      <c r="R3925" t="str">
        <f t="shared" si="430"/>
        <v>plays</v>
      </c>
      <c r="S3925" s="9">
        <f t="shared" si="431"/>
        <v>42103.979988425897</v>
      </c>
      <c r="T3925" s="9">
        <f t="shared" si="432"/>
        <v>42075.979988425897</v>
      </c>
      <c r="U3925" s="8">
        <f t="shared" si="433"/>
        <v>28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428"/>
        <v>15.266666666666667</v>
      </c>
      <c r="P3926">
        <f t="shared" si="427"/>
        <v>57.25</v>
      </c>
      <c r="Q3926" t="str">
        <f t="shared" si="429"/>
        <v>theater</v>
      </c>
      <c r="R3926" t="str">
        <f t="shared" si="430"/>
        <v>plays</v>
      </c>
      <c r="S3926" s="9">
        <f t="shared" si="431"/>
        <v>41816.959745370397</v>
      </c>
      <c r="T3926" s="9">
        <f t="shared" si="432"/>
        <v>41786.959745370397</v>
      </c>
      <c r="U3926" s="8">
        <f t="shared" si="433"/>
        <v>30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428"/>
        <v>10</v>
      </c>
      <c r="P3927">
        <f t="shared" si="427"/>
        <v>5</v>
      </c>
      <c r="Q3927" t="str">
        <f t="shared" si="429"/>
        <v>theater</v>
      </c>
      <c r="R3927" t="str">
        <f t="shared" si="430"/>
        <v>plays</v>
      </c>
      <c r="S3927" s="9">
        <f t="shared" si="431"/>
        <v>41850.870821759301</v>
      </c>
      <c r="T3927" s="9">
        <f t="shared" si="432"/>
        <v>41820.870821759301</v>
      </c>
      <c r="U3927" s="8">
        <f t="shared" si="433"/>
        <v>30</v>
      </c>
    </row>
    <row r="3928" spans="1:21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428"/>
        <v>0.3</v>
      </c>
      <c r="P3928">
        <f t="shared" si="427"/>
        <v>15</v>
      </c>
      <c r="Q3928" t="str">
        <f t="shared" si="429"/>
        <v>theater</v>
      </c>
      <c r="R3928" t="str">
        <f t="shared" si="430"/>
        <v>plays</v>
      </c>
      <c r="S3928" s="9">
        <f t="shared" si="431"/>
        <v>42000.085046296299</v>
      </c>
      <c r="T3928" s="9">
        <f t="shared" si="432"/>
        <v>41970.085046296299</v>
      </c>
      <c r="U3928" s="8">
        <f t="shared" si="433"/>
        <v>30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428"/>
        <v>1</v>
      </c>
      <c r="P3929">
        <f t="shared" si="427"/>
        <v>12.5</v>
      </c>
      <c r="Q3929" t="str">
        <f t="shared" si="429"/>
        <v>theater</v>
      </c>
      <c r="R3929" t="str">
        <f t="shared" si="430"/>
        <v>plays</v>
      </c>
      <c r="S3929" s="9">
        <f t="shared" si="431"/>
        <v>41860.267407407402</v>
      </c>
      <c r="T3929" s="9">
        <f t="shared" si="432"/>
        <v>41830.267407407402</v>
      </c>
      <c r="U3929" s="8">
        <f t="shared" si="433"/>
        <v>30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428"/>
        <v>13.020000000000001</v>
      </c>
      <c r="P3930">
        <f t="shared" si="427"/>
        <v>93</v>
      </c>
      <c r="Q3930" t="str">
        <f t="shared" si="429"/>
        <v>theater</v>
      </c>
      <c r="R3930" t="str">
        <f t="shared" si="430"/>
        <v>plays</v>
      </c>
      <c r="S3930" s="9">
        <f t="shared" si="431"/>
        <v>42293.207638888904</v>
      </c>
      <c r="T3930" s="9">
        <f t="shared" si="432"/>
        <v>42265.683182870402</v>
      </c>
      <c r="U3930" s="8">
        <f t="shared" si="433"/>
        <v>27.524456018501951</v>
      </c>
    </row>
    <row r="3931" spans="1:21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428"/>
        <v>2.2650000000000001</v>
      </c>
      <c r="P3931">
        <f t="shared" si="427"/>
        <v>32.357142857142854</v>
      </c>
      <c r="Q3931" t="str">
        <f t="shared" si="429"/>
        <v>theater</v>
      </c>
      <c r="R3931" t="str">
        <f t="shared" si="430"/>
        <v>plays</v>
      </c>
      <c r="S3931" s="9">
        <f t="shared" si="431"/>
        <v>42631.827141203699</v>
      </c>
      <c r="T3931" s="9">
        <f t="shared" si="432"/>
        <v>42601.827141203699</v>
      </c>
      <c r="U3931" s="8">
        <f t="shared" si="433"/>
        <v>30</v>
      </c>
    </row>
    <row r="3932" spans="1:21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428"/>
        <v>0</v>
      </c>
      <c r="P3932">
        <f t="shared" si="427"/>
        <v>0</v>
      </c>
      <c r="Q3932" t="str">
        <f t="shared" si="429"/>
        <v>theater</v>
      </c>
      <c r="R3932" t="str">
        <f t="shared" si="430"/>
        <v>plays</v>
      </c>
      <c r="S3932" s="9">
        <f t="shared" si="431"/>
        <v>42461.25</v>
      </c>
      <c r="T3932" s="9">
        <f t="shared" si="432"/>
        <v>42433.338750000003</v>
      </c>
      <c r="U3932" s="8">
        <f t="shared" si="433"/>
        <v>27.911249999997381</v>
      </c>
    </row>
    <row r="3933" spans="1:21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428"/>
        <v>0</v>
      </c>
      <c r="P3933">
        <f t="shared" si="427"/>
        <v>0</v>
      </c>
      <c r="Q3933" t="str">
        <f t="shared" si="429"/>
        <v>theater</v>
      </c>
      <c r="R3933" t="str">
        <f t="shared" si="430"/>
        <v>plays</v>
      </c>
      <c r="S3933" s="9">
        <f t="shared" si="431"/>
        <v>42253.151701388902</v>
      </c>
      <c r="T3933" s="9">
        <f t="shared" si="432"/>
        <v>42228.151701388902</v>
      </c>
      <c r="U3933" s="8">
        <f t="shared" si="433"/>
        <v>25</v>
      </c>
    </row>
    <row r="3934" spans="1:21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428"/>
        <v>8.3333333333333332E-3</v>
      </c>
      <c r="P3934">
        <f t="shared" si="427"/>
        <v>1</v>
      </c>
      <c r="Q3934" t="str">
        <f t="shared" si="429"/>
        <v>theater</v>
      </c>
      <c r="R3934" t="str">
        <f t="shared" si="430"/>
        <v>plays</v>
      </c>
      <c r="S3934" s="9">
        <f t="shared" si="431"/>
        <v>42445.126898148097</v>
      </c>
      <c r="T3934" s="9">
        <f t="shared" si="432"/>
        <v>42415.168564814798</v>
      </c>
      <c r="U3934" s="8">
        <f t="shared" si="433"/>
        <v>29.958333333299379</v>
      </c>
    </row>
    <row r="3935" spans="1:21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428"/>
        <v>15.742857142857142</v>
      </c>
      <c r="P3935">
        <f t="shared" si="427"/>
        <v>91.833333333333329</v>
      </c>
      <c r="Q3935" t="str">
        <f t="shared" si="429"/>
        <v>theater</v>
      </c>
      <c r="R3935" t="str">
        <f t="shared" si="430"/>
        <v>plays</v>
      </c>
      <c r="S3935" s="9">
        <f t="shared" si="431"/>
        <v>42568.029861111099</v>
      </c>
      <c r="T3935" s="9">
        <f t="shared" si="432"/>
        <v>42538.968310185199</v>
      </c>
      <c r="U3935" s="8">
        <f t="shared" si="433"/>
        <v>29.061550925900519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428"/>
        <v>11</v>
      </c>
      <c r="P3936">
        <f t="shared" si="427"/>
        <v>45.833333333333336</v>
      </c>
      <c r="Q3936" t="str">
        <f t="shared" si="429"/>
        <v>theater</v>
      </c>
      <c r="R3936" t="str">
        <f t="shared" si="430"/>
        <v>plays</v>
      </c>
      <c r="S3936" s="9">
        <f t="shared" si="431"/>
        <v>42278.541666666701</v>
      </c>
      <c r="T3936" s="9">
        <f t="shared" si="432"/>
        <v>42233.671747685199</v>
      </c>
      <c r="U3936" s="8">
        <f t="shared" si="433"/>
        <v>44.869918981501542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428"/>
        <v>43.833333333333336</v>
      </c>
      <c r="P3937">
        <f t="shared" si="427"/>
        <v>57.173913043478258</v>
      </c>
      <c r="Q3937" t="str">
        <f t="shared" si="429"/>
        <v>theater</v>
      </c>
      <c r="R3937" t="str">
        <f t="shared" si="430"/>
        <v>plays</v>
      </c>
      <c r="S3937" s="9">
        <f t="shared" si="431"/>
        <v>42281.656782407401</v>
      </c>
      <c r="T3937" s="9">
        <f t="shared" si="432"/>
        <v>42221.656782407401</v>
      </c>
      <c r="U3937" s="8">
        <f t="shared" si="433"/>
        <v>60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428"/>
        <v>0</v>
      </c>
      <c r="P3938">
        <f t="shared" ref="P3938:P4001" si="434">IF(L3938=0, 0,E3938/L3938)</f>
        <v>0</v>
      </c>
      <c r="Q3938" t="str">
        <f t="shared" si="429"/>
        <v>theater</v>
      </c>
      <c r="R3938" t="str">
        <f t="shared" si="430"/>
        <v>plays</v>
      </c>
      <c r="S3938" s="9">
        <f t="shared" si="431"/>
        <v>42705.304629629602</v>
      </c>
      <c r="T3938" s="9">
        <f t="shared" si="432"/>
        <v>42675.262962962901</v>
      </c>
      <c r="U3938" s="8">
        <f t="shared" si="433"/>
        <v>30.041666666700621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428"/>
        <v>86.135181975736558</v>
      </c>
      <c r="P3939">
        <f t="shared" si="434"/>
        <v>248.5</v>
      </c>
      <c r="Q3939" t="str">
        <f t="shared" si="429"/>
        <v>theater</v>
      </c>
      <c r="R3939" t="str">
        <f t="shared" si="430"/>
        <v>plays</v>
      </c>
      <c r="S3939" s="9">
        <f t="shared" si="431"/>
        <v>42562.631481481403</v>
      </c>
      <c r="T3939" s="9">
        <f t="shared" si="432"/>
        <v>42534.631481481403</v>
      </c>
      <c r="U3939" s="8">
        <f t="shared" si="433"/>
        <v>28</v>
      </c>
    </row>
    <row r="3940" spans="1:21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428"/>
        <v>12.196620583717358</v>
      </c>
      <c r="P3940">
        <f t="shared" si="434"/>
        <v>79.400000000000006</v>
      </c>
      <c r="Q3940" t="str">
        <f t="shared" si="429"/>
        <v>theater</v>
      </c>
      <c r="R3940" t="str">
        <f t="shared" si="430"/>
        <v>plays</v>
      </c>
      <c r="S3940" s="9">
        <f t="shared" si="431"/>
        <v>42182.905717592599</v>
      </c>
      <c r="T3940" s="9">
        <f t="shared" si="432"/>
        <v>42151.905717592599</v>
      </c>
      <c r="U3940" s="8">
        <f t="shared" si="433"/>
        <v>31</v>
      </c>
    </row>
    <row r="3941" spans="1:21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428"/>
        <v>0.1</v>
      </c>
      <c r="P3941">
        <f t="shared" si="434"/>
        <v>5</v>
      </c>
      <c r="Q3941" t="str">
        <f t="shared" si="429"/>
        <v>theater</v>
      </c>
      <c r="R3941" t="str">
        <f t="shared" si="430"/>
        <v>plays</v>
      </c>
      <c r="S3941" s="9">
        <f t="shared" si="431"/>
        <v>41919.1875</v>
      </c>
      <c r="T3941" s="9">
        <f t="shared" si="432"/>
        <v>41915.400219907402</v>
      </c>
      <c r="U3941" s="8">
        <f t="shared" si="433"/>
        <v>3.7872800925979391</v>
      </c>
    </row>
    <row r="3942" spans="1:21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428"/>
        <v>0.22</v>
      </c>
      <c r="P3942">
        <f t="shared" si="434"/>
        <v>5.5</v>
      </c>
      <c r="Q3942" t="str">
        <f t="shared" si="429"/>
        <v>theater</v>
      </c>
      <c r="R3942" t="str">
        <f t="shared" si="430"/>
        <v>plays</v>
      </c>
      <c r="S3942" s="9">
        <f t="shared" si="431"/>
        <v>42006.492488425902</v>
      </c>
      <c r="T3942" s="9">
        <f t="shared" si="432"/>
        <v>41961.492488425902</v>
      </c>
      <c r="U3942" s="8">
        <f t="shared" si="433"/>
        <v>45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428"/>
        <v>0.90909090909090906</v>
      </c>
      <c r="P3943">
        <f t="shared" si="434"/>
        <v>25</v>
      </c>
      <c r="Q3943" t="str">
        <f t="shared" si="429"/>
        <v>theater</v>
      </c>
      <c r="R3943" t="str">
        <f t="shared" si="430"/>
        <v>plays</v>
      </c>
      <c r="S3943" s="9">
        <f t="shared" si="431"/>
        <v>41968.041666666701</v>
      </c>
      <c r="T3943" s="9">
        <f t="shared" si="432"/>
        <v>41940.587233796301</v>
      </c>
      <c r="U3943" s="8">
        <f t="shared" si="433"/>
        <v>27.454432870399614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428"/>
        <v>0</v>
      </c>
      <c r="P3944">
        <f t="shared" si="434"/>
        <v>0</v>
      </c>
      <c r="Q3944" t="str">
        <f t="shared" si="429"/>
        <v>theater</v>
      </c>
      <c r="R3944" t="str">
        <f t="shared" si="430"/>
        <v>plays</v>
      </c>
      <c r="S3944" s="9">
        <f t="shared" si="431"/>
        <v>42171.904097222199</v>
      </c>
      <c r="T3944" s="9">
        <f t="shared" si="432"/>
        <v>42111.904097222199</v>
      </c>
      <c r="U3944" s="8">
        <f t="shared" si="433"/>
        <v>60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428"/>
        <v>35.64</v>
      </c>
      <c r="P3945">
        <f t="shared" si="434"/>
        <v>137.07692307692307</v>
      </c>
      <c r="Q3945" t="str">
        <f t="shared" si="429"/>
        <v>theater</v>
      </c>
      <c r="R3945" t="str">
        <f t="shared" si="430"/>
        <v>plays</v>
      </c>
      <c r="S3945" s="9">
        <f t="shared" si="431"/>
        <v>42310.701388888898</v>
      </c>
      <c r="T3945" s="9">
        <f t="shared" si="432"/>
        <v>42279.778564814798</v>
      </c>
      <c r="U3945" s="8">
        <f t="shared" si="433"/>
        <v>30.922824074099481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428"/>
        <v>0</v>
      </c>
      <c r="P3946">
        <f t="shared" si="434"/>
        <v>0</v>
      </c>
      <c r="Q3946" t="str">
        <f t="shared" si="429"/>
        <v>theater</v>
      </c>
      <c r="R3946" t="str">
        <f t="shared" si="430"/>
        <v>plays</v>
      </c>
      <c r="S3946" s="9">
        <f t="shared" si="431"/>
        <v>42243.662905092599</v>
      </c>
      <c r="T3946" s="9">
        <f t="shared" si="432"/>
        <v>42213.662905092599</v>
      </c>
      <c r="U3946" s="8">
        <f t="shared" si="433"/>
        <v>30</v>
      </c>
    </row>
    <row r="3947" spans="1:21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428"/>
        <v>0.25</v>
      </c>
      <c r="P3947">
        <f t="shared" si="434"/>
        <v>5</v>
      </c>
      <c r="Q3947" t="str">
        <f t="shared" si="429"/>
        <v>theater</v>
      </c>
      <c r="R3947" t="str">
        <f t="shared" si="430"/>
        <v>plays</v>
      </c>
      <c r="S3947" s="9">
        <f t="shared" si="431"/>
        <v>42139.801712963003</v>
      </c>
      <c r="T3947" s="9">
        <f t="shared" si="432"/>
        <v>42109.801712963003</v>
      </c>
      <c r="U3947" s="8">
        <f t="shared" si="433"/>
        <v>30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428"/>
        <v>3.25</v>
      </c>
      <c r="P3948">
        <f t="shared" si="434"/>
        <v>39</v>
      </c>
      <c r="Q3948" t="str">
        <f t="shared" si="429"/>
        <v>theater</v>
      </c>
      <c r="R3948" t="str">
        <f t="shared" si="430"/>
        <v>plays</v>
      </c>
      <c r="S3948" s="9">
        <f t="shared" si="431"/>
        <v>42063.333333333299</v>
      </c>
      <c r="T3948" s="9">
        <f t="shared" si="432"/>
        <v>42031.833587963003</v>
      </c>
      <c r="U3948" s="8">
        <f t="shared" si="433"/>
        <v>31.499745370296296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428"/>
        <v>3.3666666666666663</v>
      </c>
      <c r="P3949">
        <f t="shared" si="434"/>
        <v>50.5</v>
      </c>
      <c r="Q3949" t="str">
        <f t="shared" si="429"/>
        <v>theater</v>
      </c>
      <c r="R3949" t="str">
        <f t="shared" si="430"/>
        <v>plays</v>
      </c>
      <c r="S3949" s="9">
        <f t="shared" si="431"/>
        <v>42645.1428703704</v>
      </c>
      <c r="T3949" s="9">
        <f t="shared" si="432"/>
        <v>42615.1428703704</v>
      </c>
      <c r="U3949" s="8">
        <f t="shared" si="433"/>
        <v>30</v>
      </c>
    </row>
    <row r="3950" spans="1:21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428"/>
        <v>0</v>
      </c>
      <c r="P3950">
        <f t="shared" si="434"/>
        <v>0</v>
      </c>
      <c r="Q3950" t="str">
        <f t="shared" si="429"/>
        <v>theater</v>
      </c>
      <c r="R3950" t="str">
        <f t="shared" si="430"/>
        <v>plays</v>
      </c>
      <c r="S3950" s="9">
        <f t="shared" si="431"/>
        <v>41889.325497685197</v>
      </c>
      <c r="T3950" s="9">
        <f t="shared" si="432"/>
        <v>41829.325497685197</v>
      </c>
      <c r="U3950" s="8">
        <f t="shared" si="433"/>
        <v>60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428"/>
        <v>15.770000000000001</v>
      </c>
      <c r="P3951">
        <f t="shared" si="434"/>
        <v>49.28125</v>
      </c>
      <c r="Q3951" t="str">
        <f t="shared" si="429"/>
        <v>theater</v>
      </c>
      <c r="R3951" t="str">
        <f t="shared" si="430"/>
        <v>plays</v>
      </c>
      <c r="S3951" s="9">
        <f t="shared" si="431"/>
        <v>42046.120613425897</v>
      </c>
      <c r="T3951" s="9">
        <f t="shared" si="432"/>
        <v>42016.120613425897</v>
      </c>
      <c r="U3951" s="8">
        <f t="shared" si="433"/>
        <v>30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428"/>
        <v>0.625</v>
      </c>
      <c r="P3952">
        <f t="shared" si="434"/>
        <v>25</v>
      </c>
      <c r="Q3952" t="str">
        <f t="shared" si="429"/>
        <v>theater</v>
      </c>
      <c r="R3952" t="str">
        <f t="shared" si="430"/>
        <v>plays</v>
      </c>
      <c r="S3952" s="9">
        <f t="shared" si="431"/>
        <v>42468.774305555598</v>
      </c>
      <c r="T3952" s="9">
        <f t="shared" si="432"/>
        <v>42439.7023148148</v>
      </c>
      <c r="U3952" s="8">
        <f t="shared" si="433"/>
        <v>29.071990740798356</v>
      </c>
    </row>
    <row r="3953" spans="1:21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428"/>
        <v>5.0000000000000001E-4</v>
      </c>
      <c r="P3953">
        <f t="shared" si="434"/>
        <v>1</v>
      </c>
      <c r="Q3953" t="str">
        <f t="shared" si="429"/>
        <v>theater</v>
      </c>
      <c r="R3953" t="str">
        <f t="shared" si="430"/>
        <v>plays</v>
      </c>
      <c r="S3953" s="9">
        <f t="shared" si="431"/>
        <v>42493.784050925897</v>
      </c>
      <c r="T3953" s="9">
        <f t="shared" si="432"/>
        <v>42433.825717592597</v>
      </c>
      <c r="U3953" s="8">
        <f t="shared" si="433"/>
        <v>59.958333333299379</v>
      </c>
    </row>
    <row r="3954" spans="1:21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428"/>
        <v>9.6153846153846159E-2</v>
      </c>
      <c r="P3954">
        <f t="shared" si="434"/>
        <v>25</v>
      </c>
      <c r="Q3954" t="str">
        <f t="shared" si="429"/>
        <v>theater</v>
      </c>
      <c r="R3954" t="str">
        <f t="shared" si="430"/>
        <v>plays</v>
      </c>
      <c r="S3954" s="9">
        <f t="shared" si="431"/>
        <v>42303.790393518502</v>
      </c>
      <c r="T3954" s="9">
        <f t="shared" si="432"/>
        <v>42243.790393518502</v>
      </c>
      <c r="U3954" s="8">
        <f t="shared" si="433"/>
        <v>60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428"/>
        <v>0</v>
      </c>
      <c r="P3955">
        <f t="shared" si="434"/>
        <v>0</v>
      </c>
      <c r="Q3955" t="str">
        <f t="shared" si="429"/>
        <v>theater</v>
      </c>
      <c r="R3955" t="str">
        <f t="shared" si="430"/>
        <v>plays</v>
      </c>
      <c r="S3955" s="9">
        <f t="shared" si="431"/>
        <v>42580.978472222203</v>
      </c>
      <c r="T3955" s="9">
        <f t="shared" si="432"/>
        <v>42550.0484490741</v>
      </c>
      <c r="U3955" s="8">
        <f t="shared" si="433"/>
        <v>30.930023148102919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428"/>
        <v>0</v>
      </c>
      <c r="P3956">
        <f t="shared" si="434"/>
        <v>0</v>
      </c>
      <c r="Q3956" t="str">
        <f t="shared" si="429"/>
        <v>theater</v>
      </c>
      <c r="R3956" t="str">
        <f t="shared" si="430"/>
        <v>plays</v>
      </c>
      <c r="S3956" s="9">
        <f t="shared" si="431"/>
        <v>41834.651203703703</v>
      </c>
      <c r="T3956" s="9">
        <f t="shared" si="432"/>
        <v>41774.651203703703</v>
      </c>
      <c r="U3956" s="8">
        <f t="shared" si="433"/>
        <v>60</v>
      </c>
    </row>
    <row r="3957" spans="1:21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428"/>
        <v>24.285714285714285</v>
      </c>
      <c r="P3957">
        <f t="shared" si="434"/>
        <v>53.125</v>
      </c>
      <c r="Q3957" t="str">
        <f t="shared" si="429"/>
        <v>theater</v>
      </c>
      <c r="R3957" t="str">
        <f t="shared" si="430"/>
        <v>plays</v>
      </c>
      <c r="S3957" s="9">
        <f t="shared" si="431"/>
        <v>42336.890520833302</v>
      </c>
      <c r="T3957" s="9">
        <f t="shared" si="432"/>
        <v>42306.848854166703</v>
      </c>
      <c r="U3957" s="8">
        <f t="shared" si="433"/>
        <v>30.041666666598758</v>
      </c>
    </row>
    <row r="3958" spans="1:21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428"/>
        <v>0</v>
      </c>
      <c r="P3958">
        <f t="shared" si="434"/>
        <v>0</v>
      </c>
      <c r="Q3958" t="str">
        <f t="shared" si="429"/>
        <v>theater</v>
      </c>
      <c r="R3958" t="str">
        <f t="shared" si="430"/>
        <v>plays</v>
      </c>
      <c r="S3958" s="9">
        <f t="shared" si="431"/>
        <v>42485.013888888898</v>
      </c>
      <c r="T3958" s="9">
        <f t="shared" si="432"/>
        <v>42457.932025463</v>
      </c>
      <c r="U3958" s="8">
        <f t="shared" si="433"/>
        <v>27.081863425897609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428"/>
        <v>2.5000000000000001E-2</v>
      </c>
      <c r="P3959">
        <f t="shared" si="434"/>
        <v>7</v>
      </c>
      <c r="Q3959" t="str">
        <f t="shared" si="429"/>
        <v>theater</v>
      </c>
      <c r="R3959" t="str">
        <f t="shared" si="430"/>
        <v>plays</v>
      </c>
      <c r="S3959" s="9">
        <f t="shared" si="431"/>
        <v>42559.976319444402</v>
      </c>
      <c r="T3959" s="9">
        <f t="shared" si="432"/>
        <v>42513.976319444402</v>
      </c>
      <c r="U3959" s="8">
        <f t="shared" si="433"/>
        <v>46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428"/>
        <v>32.049999999999997</v>
      </c>
      <c r="P3960">
        <f t="shared" si="434"/>
        <v>40.0625</v>
      </c>
      <c r="Q3960" t="str">
        <f t="shared" si="429"/>
        <v>theater</v>
      </c>
      <c r="R3960" t="str">
        <f t="shared" si="430"/>
        <v>plays</v>
      </c>
      <c r="S3960" s="9">
        <f t="shared" si="431"/>
        <v>41853.583333333299</v>
      </c>
      <c r="T3960" s="9">
        <f t="shared" si="432"/>
        <v>41816.950370370403</v>
      </c>
      <c r="U3960" s="8">
        <f t="shared" si="433"/>
        <v>36.632962962896272</v>
      </c>
    </row>
    <row r="3961" spans="1:21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428"/>
        <v>24.333333333333336</v>
      </c>
      <c r="P3961">
        <f t="shared" si="434"/>
        <v>24.333333333333332</v>
      </c>
      <c r="Q3961" t="str">
        <f t="shared" si="429"/>
        <v>theater</v>
      </c>
      <c r="R3961" t="str">
        <f t="shared" si="430"/>
        <v>plays</v>
      </c>
      <c r="S3961" s="9">
        <f t="shared" si="431"/>
        <v>41910.788842592599</v>
      </c>
      <c r="T3961" s="9">
        <f t="shared" si="432"/>
        <v>41880.788842592599</v>
      </c>
      <c r="U3961" s="8">
        <f t="shared" si="433"/>
        <v>30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428"/>
        <v>1.5</v>
      </c>
      <c r="P3962">
        <f t="shared" si="434"/>
        <v>11.25</v>
      </c>
      <c r="Q3962" t="str">
        <f t="shared" si="429"/>
        <v>theater</v>
      </c>
      <c r="R3962" t="str">
        <f t="shared" si="430"/>
        <v>plays</v>
      </c>
      <c r="S3962" s="9">
        <f t="shared" si="431"/>
        <v>42372.845555555599</v>
      </c>
      <c r="T3962" s="9">
        <f t="shared" si="432"/>
        <v>42342.845555555599</v>
      </c>
      <c r="U3962" s="8">
        <f t="shared" si="433"/>
        <v>30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428"/>
        <v>0.42</v>
      </c>
      <c r="P3963">
        <f t="shared" si="434"/>
        <v>10.5</v>
      </c>
      <c r="Q3963" t="str">
        <f t="shared" si="429"/>
        <v>theater</v>
      </c>
      <c r="R3963" t="str">
        <f t="shared" si="430"/>
        <v>plays</v>
      </c>
      <c r="S3963" s="9">
        <f t="shared" si="431"/>
        <v>41767.891319444403</v>
      </c>
      <c r="T3963" s="9">
        <f t="shared" si="432"/>
        <v>41745.891319444403</v>
      </c>
      <c r="U3963" s="8">
        <f t="shared" si="433"/>
        <v>22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428"/>
        <v>3.214285714285714</v>
      </c>
      <c r="P3964">
        <f t="shared" si="434"/>
        <v>15</v>
      </c>
      <c r="Q3964" t="str">
        <f t="shared" si="429"/>
        <v>theater</v>
      </c>
      <c r="R3964" t="str">
        <f t="shared" si="430"/>
        <v>plays</v>
      </c>
      <c r="S3964" s="9">
        <f t="shared" si="431"/>
        <v>42336.621458333299</v>
      </c>
      <c r="T3964" s="9">
        <f t="shared" si="432"/>
        <v>42311.621458333299</v>
      </c>
      <c r="U3964" s="8">
        <f t="shared" si="433"/>
        <v>25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428"/>
        <v>0</v>
      </c>
      <c r="P3965">
        <f t="shared" si="434"/>
        <v>0</v>
      </c>
      <c r="Q3965" t="str">
        <f t="shared" si="429"/>
        <v>theater</v>
      </c>
      <c r="R3965" t="str">
        <f t="shared" si="430"/>
        <v>plays</v>
      </c>
      <c r="S3965" s="9">
        <f t="shared" si="431"/>
        <v>42326.195798611101</v>
      </c>
      <c r="T3965" s="9">
        <f t="shared" si="432"/>
        <v>42296.1541319444</v>
      </c>
      <c r="U3965" s="8">
        <f t="shared" si="433"/>
        <v>30.041666666700621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428"/>
        <v>6.3</v>
      </c>
      <c r="P3966">
        <f t="shared" si="434"/>
        <v>42</v>
      </c>
      <c r="Q3966" t="str">
        <f t="shared" si="429"/>
        <v>theater</v>
      </c>
      <c r="R3966" t="str">
        <f t="shared" si="430"/>
        <v>plays</v>
      </c>
      <c r="S3966" s="9">
        <f t="shared" si="431"/>
        <v>42113.680393518502</v>
      </c>
      <c r="T3966" s="9">
        <f t="shared" si="432"/>
        <v>42053.722060185202</v>
      </c>
      <c r="U3966" s="8">
        <f t="shared" si="433"/>
        <v>59.958333333299379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428"/>
        <v>14.249999999999998</v>
      </c>
      <c r="P3967">
        <f t="shared" si="434"/>
        <v>71.25</v>
      </c>
      <c r="Q3967" t="str">
        <f t="shared" si="429"/>
        <v>theater</v>
      </c>
      <c r="R3967" t="str">
        <f t="shared" si="430"/>
        <v>plays</v>
      </c>
      <c r="S3967" s="9">
        <f t="shared" si="431"/>
        <v>42474.194212962997</v>
      </c>
      <c r="T3967" s="9">
        <f t="shared" si="432"/>
        <v>42414.235879629603</v>
      </c>
      <c r="U3967" s="8">
        <f t="shared" si="433"/>
        <v>59.958333333393966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428"/>
        <v>0.6</v>
      </c>
      <c r="P3968">
        <f t="shared" si="434"/>
        <v>22.5</v>
      </c>
      <c r="Q3968" t="str">
        <f t="shared" si="429"/>
        <v>theater</v>
      </c>
      <c r="R3968" t="str">
        <f t="shared" si="430"/>
        <v>plays</v>
      </c>
      <c r="S3968" s="9">
        <f t="shared" si="431"/>
        <v>41844.124305555597</v>
      </c>
      <c r="T3968" s="9">
        <f t="shared" si="432"/>
        <v>41801.711550925902</v>
      </c>
      <c r="U3968" s="8">
        <f t="shared" si="433"/>
        <v>42.412754629694973</v>
      </c>
    </row>
    <row r="3969" spans="1:21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428"/>
        <v>24.117647058823529</v>
      </c>
      <c r="P3969">
        <f t="shared" si="434"/>
        <v>41</v>
      </c>
      <c r="Q3969" t="str">
        <f t="shared" si="429"/>
        <v>theater</v>
      </c>
      <c r="R3969" t="str">
        <f t="shared" si="430"/>
        <v>plays</v>
      </c>
      <c r="S3969" s="9">
        <f t="shared" si="431"/>
        <v>42800.2905902778</v>
      </c>
      <c r="T3969" s="9">
        <f t="shared" si="432"/>
        <v>42770.2905902778</v>
      </c>
      <c r="U3969" s="8">
        <f t="shared" si="433"/>
        <v>30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428"/>
        <v>10.54</v>
      </c>
      <c r="P3970">
        <f t="shared" si="434"/>
        <v>47.909090909090907</v>
      </c>
      <c r="Q3970" t="str">
        <f t="shared" si="429"/>
        <v>theater</v>
      </c>
      <c r="R3970" t="str">
        <f t="shared" si="430"/>
        <v>plays</v>
      </c>
      <c r="S3970" s="9">
        <f t="shared" si="431"/>
        <v>42512.815659722197</v>
      </c>
      <c r="T3970" s="9">
        <f t="shared" si="432"/>
        <v>42452.815659722197</v>
      </c>
      <c r="U3970" s="8">
        <f t="shared" si="433"/>
        <v>60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435">E3971/D3971*100</f>
        <v>7.4690265486725664</v>
      </c>
      <c r="P3971">
        <f t="shared" si="434"/>
        <v>35.166666666666664</v>
      </c>
      <c r="Q3971" t="str">
        <f t="shared" ref="Q3971:Q4034" si="436">LEFT(N3971,_xlfn.NUMBERVALUE(FIND("/",N3971)-1))</f>
        <v>theater</v>
      </c>
      <c r="R3971" t="str">
        <f t="shared" ref="R3971:R4034" si="437">RIGHT(N3971,LEN(N3971)-LEN(Q3971)-1)</f>
        <v>plays</v>
      </c>
      <c r="S3971" s="9">
        <f t="shared" ref="S3971:S4034" si="438">_xlfn.NUMBERVALUE((((I3971/60)/60)/24)+DATE(1970,1,1))</f>
        <v>42611.163194444402</v>
      </c>
      <c r="T3971" s="9">
        <f t="shared" ref="T3971:T4034" si="439">_xlfn.NUMBERVALUE((((J3971/60)/60)/24)+DATE(1970,1,1))</f>
        <v>42601.854699074102</v>
      </c>
      <c r="U3971" s="8">
        <f t="shared" ref="U3971:U4034" si="440">S3971-T3971</f>
        <v>9.3084953703000792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435"/>
        <v>7.3333333333333334E-2</v>
      </c>
      <c r="P3972">
        <f t="shared" si="434"/>
        <v>5.5</v>
      </c>
      <c r="Q3972" t="str">
        <f t="shared" si="436"/>
        <v>theater</v>
      </c>
      <c r="R3972" t="str">
        <f t="shared" si="437"/>
        <v>plays</v>
      </c>
      <c r="S3972" s="9">
        <f t="shared" si="438"/>
        <v>42477.863553240699</v>
      </c>
      <c r="T3972" s="9">
        <f t="shared" si="439"/>
        <v>42447.863553240699</v>
      </c>
      <c r="U3972" s="8">
        <f t="shared" si="440"/>
        <v>30</v>
      </c>
    </row>
    <row r="3973" spans="1:21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435"/>
        <v>0.97142857142857131</v>
      </c>
      <c r="P3973">
        <f t="shared" si="434"/>
        <v>22.666666666666668</v>
      </c>
      <c r="Q3973" t="str">
        <f t="shared" si="436"/>
        <v>theater</v>
      </c>
      <c r="R3973" t="str">
        <f t="shared" si="437"/>
        <v>plays</v>
      </c>
      <c r="S3973" s="9">
        <f t="shared" si="438"/>
        <v>41841.536180555602</v>
      </c>
      <c r="T3973" s="9">
        <f t="shared" si="439"/>
        <v>41811.536180555602</v>
      </c>
      <c r="U3973" s="8">
        <f t="shared" si="440"/>
        <v>30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435"/>
        <v>21.099999999999998</v>
      </c>
      <c r="P3974">
        <f t="shared" si="434"/>
        <v>26.375</v>
      </c>
      <c r="Q3974" t="str">
        <f t="shared" si="436"/>
        <v>theater</v>
      </c>
      <c r="R3974" t="str">
        <f t="shared" si="437"/>
        <v>plays</v>
      </c>
      <c r="S3974" s="9">
        <f t="shared" si="438"/>
        <v>42041.0675231481</v>
      </c>
      <c r="T3974" s="9">
        <f t="shared" si="439"/>
        <v>41981.0675231481</v>
      </c>
      <c r="U3974" s="8">
        <f t="shared" si="440"/>
        <v>60</v>
      </c>
    </row>
    <row r="3975" spans="1:21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435"/>
        <v>78.100000000000009</v>
      </c>
      <c r="P3975">
        <f t="shared" si="434"/>
        <v>105.54054054054055</v>
      </c>
      <c r="Q3975" t="str">
        <f t="shared" si="436"/>
        <v>theater</v>
      </c>
      <c r="R3975" t="str">
        <f t="shared" si="437"/>
        <v>plays</v>
      </c>
      <c r="S3975" s="9">
        <f t="shared" si="438"/>
        <v>42499.166666666701</v>
      </c>
      <c r="T3975" s="9">
        <f t="shared" si="439"/>
        <v>42469.684143518498</v>
      </c>
      <c r="U3975" s="8">
        <f t="shared" si="440"/>
        <v>29.482523148202745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435"/>
        <v>32</v>
      </c>
      <c r="P3976">
        <f t="shared" si="434"/>
        <v>29.09090909090909</v>
      </c>
      <c r="Q3976" t="str">
        <f t="shared" si="436"/>
        <v>theater</v>
      </c>
      <c r="R3976" t="str">
        <f t="shared" si="437"/>
        <v>plays</v>
      </c>
      <c r="S3976" s="9">
        <f t="shared" si="438"/>
        <v>42523.546851851803</v>
      </c>
      <c r="T3976" s="9">
        <f t="shared" si="439"/>
        <v>42493.546851851803</v>
      </c>
      <c r="U3976" s="8">
        <f t="shared" si="440"/>
        <v>30</v>
      </c>
    </row>
    <row r="3977" spans="1:21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435"/>
        <v>0</v>
      </c>
      <c r="P3977">
        <f t="shared" si="434"/>
        <v>0</v>
      </c>
      <c r="Q3977" t="str">
        <f t="shared" si="436"/>
        <v>theater</v>
      </c>
      <c r="R3977" t="str">
        <f t="shared" si="437"/>
        <v>plays</v>
      </c>
      <c r="S3977" s="9">
        <f t="shared" si="438"/>
        <v>42564.866875</v>
      </c>
      <c r="T3977" s="9">
        <f t="shared" si="439"/>
        <v>42534.866875</v>
      </c>
      <c r="U3977" s="8">
        <f t="shared" si="440"/>
        <v>30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435"/>
        <v>47.692307692307693</v>
      </c>
      <c r="P3978">
        <f t="shared" si="434"/>
        <v>62</v>
      </c>
      <c r="Q3978" t="str">
        <f t="shared" si="436"/>
        <v>theater</v>
      </c>
      <c r="R3978" t="str">
        <f t="shared" si="437"/>
        <v>plays</v>
      </c>
      <c r="S3978" s="9">
        <f t="shared" si="438"/>
        <v>41852.291666666701</v>
      </c>
      <c r="T3978" s="9">
        <f t="shared" si="439"/>
        <v>41830.858344907399</v>
      </c>
      <c r="U3978" s="8">
        <f t="shared" si="440"/>
        <v>21.43332175930118</v>
      </c>
    </row>
    <row r="3979" spans="1:21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435"/>
        <v>1.4500000000000002</v>
      </c>
      <c r="P3979">
        <f t="shared" si="434"/>
        <v>217.5</v>
      </c>
      <c r="Q3979" t="str">
        <f t="shared" si="436"/>
        <v>theater</v>
      </c>
      <c r="R3979" t="str">
        <f t="shared" si="437"/>
        <v>plays</v>
      </c>
      <c r="S3979" s="9">
        <f t="shared" si="438"/>
        <v>42573.7885648148</v>
      </c>
      <c r="T3979" s="9">
        <f t="shared" si="439"/>
        <v>42543.7885648148</v>
      </c>
      <c r="U3979" s="8">
        <f t="shared" si="440"/>
        <v>30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435"/>
        <v>10.7</v>
      </c>
      <c r="P3980">
        <f t="shared" si="434"/>
        <v>26.75</v>
      </c>
      <c r="Q3980" t="str">
        <f t="shared" si="436"/>
        <v>theater</v>
      </c>
      <c r="R3980" t="str">
        <f t="shared" si="437"/>
        <v>plays</v>
      </c>
      <c r="S3980" s="9">
        <f t="shared" si="438"/>
        <v>42035.642974536997</v>
      </c>
      <c r="T3980" s="9">
        <f t="shared" si="439"/>
        <v>41975.642974536997</v>
      </c>
      <c r="U3980" s="8">
        <f t="shared" si="440"/>
        <v>60</v>
      </c>
    </row>
    <row r="3981" spans="1:21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435"/>
        <v>1.8333333333333333</v>
      </c>
      <c r="P3981">
        <f t="shared" si="434"/>
        <v>18.333333333333332</v>
      </c>
      <c r="Q3981" t="str">
        <f t="shared" si="436"/>
        <v>theater</v>
      </c>
      <c r="R3981" t="str">
        <f t="shared" si="437"/>
        <v>plays</v>
      </c>
      <c r="S3981" s="9">
        <f t="shared" si="438"/>
        <v>42092.833333333299</v>
      </c>
      <c r="T3981" s="9">
        <f t="shared" si="439"/>
        <v>42069.903437499997</v>
      </c>
      <c r="U3981" s="8">
        <f t="shared" si="440"/>
        <v>22.929895833301998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435"/>
        <v>18</v>
      </c>
      <c r="P3982">
        <f t="shared" si="434"/>
        <v>64.285714285714292</v>
      </c>
      <c r="Q3982" t="str">
        <f t="shared" si="436"/>
        <v>theater</v>
      </c>
      <c r="R3982" t="str">
        <f t="shared" si="437"/>
        <v>plays</v>
      </c>
      <c r="S3982" s="9">
        <f t="shared" si="438"/>
        <v>41825.598923611098</v>
      </c>
      <c r="T3982" s="9">
        <f t="shared" si="439"/>
        <v>41795.598923611098</v>
      </c>
      <c r="U3982" s="8">
        <f t="shared" si="440"/>
        <v>30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435"/>
        <v>4.083333333333333</v>
      </c>
      <c r="P3983">
        <f t="shared" si="434"/>
        <v>175</v>
      </c>
      <c r="Q3983" t="str">
        <f t="shared" si="436"/>
        <v>theater</v>
      </c>
      <c r="R3983" t="str">
        <f t="shared" si="437"/>
        <v>plays</v>
      </c>
      <c r="S3983" s="9">
        <f t="shared" si="438"/>
        <v>42568.179965277799</v>
      </c>
      <c r="T3983" s="9">
        <f t="shared" si="439"/>
        <v>42508.179965277799</v>
      </c>
      <c r="U3983" s="8">
        <f t="shared" si="440"/>
        <v>60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435"/>
        <v>20</v>
      </c>
      <c r="P3984">
        <f t="shared" si="434"/>
        <v>34</v>
      </c>
      <c r="Q3984" t="str">
        <f t="shared" si="436"/>
        <v>theater</v>
      </c>
      <c r="R3984" t="str">
        <f t="shared" si="437"/>
        <v>plays</v>
      </c>
      <c r="S3984" s="9">
        <f t="shared" si="438"/>
        <v>42192.809953703698</v>
      </c>
      <c r="T3984" s="9">
        <f t="shared" si="439"/>
        <v>42132.809953703698</v>
      </c>
      <c r="U3984" s="8">
        <f t="shared" si="440"/>
        <v>60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435"/>
        <v>34.802513464991023</v>
      </c>
      <c r="P3985">
        <f t="shared" si="434"/>
        <v>84.282608695652172</v>
      </c>
      <c r="Q3985" t="str">
        <f t="shared" si="436"/>
        <v>theater</v>
      </c>
      <c r="R3985" t="str">
        <f t="shared" si="437"/>
        <v>plays</v>
      </c>
      <c r="S3985" s="9">
        <f t="shared" si="438"/>
        <v>41779.290972222203</v>
      </c>
      <c r="T3985" s="9">
        <f t="shared" si="439"/>
        <v>41747.869861111103</v>
      </c>
      <c r="U3985" s="8">
        <f t="shared" si="440"/>
        <v>31.42111111109989</v>
      </c>
    </row>
    <row r="3986" spans="1:21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435"/>
        <v>6.3333333333333339</v>
      </c>
      <c r="P3986">
        <f t="shared" si="434"/>
        <v>9.5</v>
      </c>
      <c r="Q3986" t="str">
        <f t="shared" si="436"/>
        <v>theater</v>
      </c>
      <c r="R3986" t="str">
        <f t="shared" si="437"/>
        <v>plays</v>
      </c>
      <c r="S3986" s="9">
        <f t="shared" si="438"/>
        <v>41951</v>
      </c>
      <c r="T3986" s="9">
        <f t="shared" si="439"/>
        <v>41920.963472222204</v>
      </c>
      <c r="U3986" s="8">
        <f t="shared" si="440"/>
        <v>30.036527777796437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435"/>
        <v>32.049999999999997</v>
      </c>
      <c r="P3987">
        <f t="shared" si="434"/>
        <v>33.736842105263158</v>
      </c>
      <c r="Q3987" t="str">
        <f t="shared" si="436"/>
        <v>theater</v>
      </c>
      <c r="R3987" t="str">
        <f t="shared" si="437"/>
        <v>plays</v>
      </c>
      <c r="S3987" s="9">
        <f t="shared" si="438"/>
        <v>42420.878472222197</v>
      </c>
      <c r="T3987" s="9">
        <f t="shared" si="439"/>
        <v>42399.707407407397</v>
      </c>
      <c r="U3987" s="8">
        <f t="shared" si="440"/>
        <v>21.171064814800047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435"/>
        <v>9.76</v>
      </c>
      <c r="P3988">
        <f t="shared" si="434"/>
        <v>37.53846153846154</v>
      </c>
      <c r="Q3988" t="str">
        <f t="shared" si="436"/>
        <v>theater</v>
      </c>
      <c r="R3988" t="str">
        <f t="shared" si="437"/>
        <v>plays</v>
      </c>
      <c r="S3988" s="9">
        <f t="shared" si="438"/>
        <v>42496.5444444444</v>
      </c>
      <c r="T3988" s="9">
        <f t="shared" si="439"/>
        <v>42467.5485416667</v>
      </c>
      <c r="U3988" s="8">
        <f t="shared" si="440"/>
        <v>28.995902777700394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435"/>
        <v>37.75</v>
      </c>
      <c r="P3989">
        <f t="shared" si="434"/>
        <v>11.615384615384615</v>
      </c>
      <c r="Q3989" t="str">
        <f t="shared" si="436"/>
        <v>theater</v>
      </c>
      <c r="R3989" t="str">
        <f t="shared" si="437"/>
        <v>plays</v>
      </c>
      <c r="S3989" s="9">
        <f t="shared" si="438"/>
        <v>41775.924652777801</v>
      </c>
      <c r="T3989" s="9">
        <f t="shared" si="439"/>
        <v>41765.924652777801</v>
      </c>
      <c r="U3989" s="8">
        <f t="shared" si="440"/>
        <v>10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435"/>
        <v>2.1333333333333333</v>
      </c>
      <c r="P3990">
        <f t="shared" si="434"/>
        <v>8</v>
      </c>
      <c r="Q3990" t="str">
        <f t="shared" si="436"/>
        <v>theater</v>
      </c>
      <c r="R3990" t="str">
        <f t="shared" si="437"/>
        <v>plays</v>
      </c>
      <c r="S3990" s="9">
        <f t="shared" si="438"/>
        <v>42245.081168981502</v>
      </c>
      <c r="T3990" s="9">
        <f t="shared" si="439"/>
        <v>42230.081168981502</v>
      </c>
      <c r="U3990" s="8">
        <f t="shared" si="440"/>
        <v>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435"/>
        <v>0</v>
      </c>
      <c r="P3991">
        <f t="shared" si="434"/>
        <v>0</v>
      </c>
      <c r="Q3991" t="str">
        <f t="shared" si="436"/>
        <v>theater</v>
      </c>
      <c r="R3991" t="str">
        <f t="shared" si="437"/>
        <v>plays</v>
      </c>
      <c r="S3991" s="9">
        <f t="shared" si="438"/>
        <v>42316.7914467593</v>
      </c>
      <c r="T3991" s="9">
        <f t="shared" si="439"/>
        <v>42286.749780092599</v>
      </c>
      <c r="U3991" s="8">
        <f t="shared" si="440"/>
        <v>30.041666666700621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435"/>
        <v>4.1818181818181817</v>
      </c>
      <c r="P3992">
        <f t="shared" si="434"/>
        <v>23</v>
      </c>
      <c r="Q3992" t="str">
        <f t="shared" si="436"/>
        <v>theater</v>
      </c>
      <c r="R3992" t="str">
        <f t="shared" si="437"/>
        <v>plays</v>
      </c>
      <c r="S3992" s="9">
        <f t="shared" si="438"/>
        <v>42431.6723726852</v>
      </c>
      <c r="T3992" s="9">
        <f t="shared" si="439"/>
        <v>42401.6723726852</v>
      </c>
      <c r="U3992" s="8">
        <f t="shared" si="440"/>
        <v>30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435"/>
        <v>20</v>
      </c>
      <c r="P3993">
        <f t="shared" si="434"/>
        <v>100</v>
      </c>
      <c r="Q3993" t="str">
        <f t="shared" si="436"/>
        <v>theater</v>
      </c>
      <c r="R3993" t="str">
        <f t="shared" si="437"/>
        <v>plays</v>
      </c>
      <c r="S3993" s="9">
        <f t="shared" si="438"/>
        <v>42155.644467592603</v>
      </c>
      <c r="T3993" s="9">
        <f t="shared" si="439"/>
        <v>42125.644467592603</v>
      </c>
      <c r="U3993" s="8">
        <f t="shared" si="440"/>
        <v>30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435"/>
        <v>5.41</v>
      </c>
      <c r="P3994">
        <f t="shared" si="434"/>
        <v>60.111111111111114</v>
      </c>
      <c r="Q3994" t="str">
        <f t="shared" si="436"/>
        <v>theater</v>
      </c>
      <c r="R3994" t="str">
        <f t="shared" si="437"/>
        <v>plays</v>
      </c>
      <c r="S3994" s="9">
        <f t="shared" si="438"/>
        <v>42349.982164351903</v>
      </c>
      <c r="T3994" s="9">
        <f t="shared" si="439"/>
        <v>42289.940497685202</v>
      </c>
      <c r="U3994" s="8">
        <f t="shared" si="440"/>
        <v>60.041666666700621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435"/>
        <v>6.0000000000000001E-3</v>
      </c>
      <c r="P3995">
        <f t="shared" si="434"/>
        <v>3</v>
      </c>
      <c r="Q3995" t="str">
        <f t="shared" si="436"/>
        <v>theater</v>
      </c>
      <c r="R3995" t="str">
        <f t="shared" si="437"/>
        <v>plays</v>
      </c>
      <c r="S3995" s="9">
        <f t="shared" si="438"/>
        <v>42137.864722222199</v>
      </c>
      <c r="T3995" s="9">
        <f t="shared" si="439"/>
        <v>42107.864722222199</v>
      </c>
      <c r="U3995" s="8">
        <f t="shared" si="440"/>
        <v>30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435"/>
        <v>0.25</v>
      </c>
      <c r="P3996">
        <f t="shared" si="434"/>
        <v>5</v>
      </c>
      <c r="Q3996" t="str">
        <f t="shared" si="436"/>
        <v>theater</v>
      </c>
      <c r="R3996" t="str">
        <f t="shared" si="437"/>
        <v>plays</v>
      </c>
      <c r="S3996" s="9">
        <f t="shared" si="438"/>
        <v>41839.389930555597</v>
      </c>
      <c r="T3996" s="9">
        <f t="shared" si="439"/>
        <v>41809.389930555597</v>
      </c>
      <c r="U3996" s="8">
        <f t="shared" si="440"/>
        <v>30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435"/>
        <v>35</v>
      </c>
      <c r="P3997">
        <f t="shared" si="434"/>
        <v>17.5</v>
      </c>
      <c r="Q3997" t="str">
        <f t="shared" si="436"/>
        <v>theater</v>
      </c>
      <c r="R3997" t="str">
        <f t="shared" si="437"/>
        <v>plays</v>
      </c>
      <c r="S3997" s="9">
        <f t="shared" si="438"/>
        <v>42049.477083333302</v>
      </c>
      <c r="T3997" s="9">
        <f t="shared" si="439"/>
        <v>42019.683761574102</v>
      </c>
      <c r="U3997" s="8">
        <f t="shared" si="440"/>
        <v>29.793321759199898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435"/>
        <v>16.566666666666666</v>
      </c>
      <c r="P3998">
        <f t="shared" si="434"/>
        <v>29.235294117647058</v>
      </c>
      <c r="Q3998" t="str">
        <f t="shared" si="436"/>
        <v>theater</v>
      </c>
      <c r="R3998" t="str">
        <f t="shared" si="437"/>
        <v>plays</v>
      </c>
      <c r="S3998" s="9">
        <f t="shared" si="438"/>
        <v>41963.6694444444</v>
      </c>
      <c r="T3998" s="9">
        <f t="shared" si="439"/>
        <v>41950.266944444404</v>
      </c>
      <c r="U3998" s="8">
        <f t="shared" si="440"/>
        <v>13.402499999996508</v>
      </c>
    </row>
    <row r="3999" spans="1:21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435"/>
        <v>0</v>
      </c>
      <c r="P3999">
        <f t="shared" si="434"/>
        <v>0</v>
      </c>
      <c r="Q3999" t="str">
        <f t="shared" si="436"/>
        <v>theater</v>
      </c>
      <c r="R3999" t="str">
        <f t="shared" si="437"/>
        <v>plays</v>
      </c>
      <c r="S3999" s="9">
        <f t="shared" si="438"/>
        <v>42099.349780092598</v>
      </c>
      <c r="T3999" s="9">
        <f t="shared" si="439"/>
        <v>42069.391446759299</v>
      </c>
      <c r="U3999" s="8">
        <f t="shared" si="440"/>
        <v>29.958333333299379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435"/>
        <v>57.199999999999996</v>
      </c>
      <c r="P4000">
        <f t="shared" si="434"/>
        <v>59.583333333333336</v>
      </c>
      <c r="Q4000" t="str">
        <f t="shared" si="436"/>
        <v>theater</v>
      </c>
      <c r="R4000" t="str">
        <f t="shared" si="437"/>
        <v>plays</v>
      </c>
      <c r="S4000" s="9">
        <f t="shared" si="438"/>
        <v>42091.921597222201</v>
      </c>
      <c r="T4000" s="9">
        <f t="shared" si="439"/>
        <v>42061.963263888902</v>
      </c>
      <c r="U4000" s="8">
        <f t="shared" si="440"/>
        <v>29.958333333299379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435"/>
        <v>16.514285714285716</v>
      </c>
      <c r="P4001">
        <f t="shared" si="434"/>
        <v>82.571428571428569</v>
      </c>
      <c r="Q4001" t="str">
        <f t="shared" si="436"/>
        <v>theater</v>
      </c>
      <c r="R4001" t="str">
        <f t="shared" si="437"/>
        <v>plays</v>
      </c>
      <c r="S4001" s="9">
        <f t="shared" si="438"/>
        <v>41882.827650462998</v>
      </c>
      <c r="T4001" s="9">
        <f t="shared" si="439"/>
        <v>41842.828680555598</v>
      </c>
      <c r="U4001" s="8">
        <f t="shared" si="440"/>
        <v>39.998969907399442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435"/>
        <v>0.125</v>
      </c>
      <c r="P4002">
        <f t="shared" ref="P4002:P4065" si="441">IF(L4002=0, 0,E4002/L4002)</f>
        <v>10</v>
      </c>
      <c r="Q4002" t="str">
        <f t="shared" si="436"/>
        <v>theater</v>
      </c>
      <c r="R4002" t="str">
        <f t="shared" si="437"/>
        <v>plays</v>
      </c>
      <c r="S4002" s="9">
        <f t="shared" si="438"/>
        <v>42497.6036805556</v>
      </c>
      <c r="T4002" s="9">
        <f t="shared" si="439"/>
        <v>42437.645347222198</v>
      </c>
      <c r="U4002" s="8">
        <f t="shared" si="440"/>
        <v>59.958333333401242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435"/>
        <v>37.75</v>
      </c>
      <c r="P4003">
        <f t="shared" si="441"/>
        <v>32.357142857142854</v>
      </c>
      <c r="Q4003" t="str">
        <f t="shared" si="436"/>
        <v>theater</v>
      </c>
      <c r="R4003" t="str">
        <f t="shared" si="437"/>
        <v>plays</v>
      </c>
      <c r="S4003" s="9">
        <f t="shared" si="438"/>
        <v>42795.791666666701</v>
      </c>
      <c r="T4003" s="9">
        <f t="shared" si="439"/>
        <v>42775.964212963001</v>
      </c>
      <c r="U4003" s="8">
        <f t="shared" si="440"/>
        <v>19.827453703699575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435"/>
        <v>1.8399999999999999</v>
      </c>
      <c r="P4004">
        <f t="shared" si="441"/>
        <v>5.75</v>
      </c>
      <c r="Q4004" t="str">
        <f t="shared" si="436"/>
        <v>theater</v>
      </c>
      <c r="R4004" t="str">
        <f t="shared" si="437"/>
        <v>plays</v>
      </c>
      <c r="S4004" s="9">
        <f t="shared" si="438"/>
        <v>41909.043530092596</v>
      </c>
      <c r="T4004" s="9">
        <f t="shared" si="439"/>
        <v>41879.043530092596</v>
      </c>
      <c r="U4004" s="8">
        <f t="shared" si="440"/>
        <v>30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435"/>
        <v>10.050000000000001</v>
      </c>
      <c r="P4005">
        <f t="shared" si="441"/>
        <v>100.5</v>
      </c>
      <c r="Q4005" t="str">
        <f t="shared" si="436"/>
        <v>theater</v>
      </c>
      <c r="R4005" t="str">
        <f t="shared" si="437"/>
        <v>plays</v>
      </c>
      <c r="S4005" s="9">
        <f t="shared" si="438"/>
        <v>42050.587349537003</v>
      </c>
      <c r="T4005" s="9">
        <f t="shared" si="439"/>
        <v>42020.587349537003</v>
      </c>
      <c r="U4005" s="8">
        <f t="shared" si="440"/>
        <v>30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435"/>
        <v>0.2</v>
      </c>
      <c r="P4006">
        <f t="shared" si="441"/>
        <v>1</v>
      </c>
      <c r="Q4006" t="str">
        <f t="shared" si="436"/>
        <v>theater</v>
      </c>
      <c r="R4006" t="str">
        <f t="shared" si="437"/>
        <v>plays</v>
      </c>
      <c r="S4006" s="9">
        <f t="shared" si="438"/>
        <v>41920.162696759297</v>
      </c>
      <c r="T4006" s="9">
        <f t="shared" si="439"/>
        <v>41890.162696759297</v>
      </c>
      <c r="U4006" s="8">
        <f t="shared" si="440"/>
        <v>30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435"/>
        <v>1.3333333333333335</v>
      </c>
      <c r="P4007">
        <f t="shared" si="441"/>
        <v>20</v>
      </c>
      <c r="Q4007" t="str">
        <f t="shared" si="436"/>
        <v>theater</v>
      </c>
      <c r="R4007" t="str">
        <f t="shared" si="437"/>
        <v>plays</v>
      </c>
      <c r="S4007" s="9">
        <f t="shared" si="438"/>
        <v>41932.807696759301</v>
      </c>
      <c r="T4007" s="9">
        <f t="shared" si="439"/>
        <v>41872.807696759301</v>
      </c>
      <c r="U4007" s="8">
        <f t="shared" si="440"/>
        <v>60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435"/>
        <v>6.6666666666666671E-3</v>
      </c>
      <c r="P4008">
        <f t="shared" si="441"/>
        <v>2</v>
      </c>
      <c r="Q4008" t="str">
        <f t="shared" si="436"/>
        <v>theater</v>
      </c>
      <c r="R4008" t="str">
        <f t="shared" si="437"/>
        <v>plays</v>
      </c>
      <c r="S4008" s="9">
        <f t="shared" si="438"/>
        <v>42416.772997685199</v>
      </c>
      <c r="T4008" s="9">
        <f t="shared" si="439"/>
        <v>42391.772997685199</v>
      </c>
      <c r="U4008" s="8">
        <f t="shared" si="440"/>
        <v>25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435"/>
        <v>0.25</v>
      </c>
      <c r="P4009">
        <f t="shared" si="441"/>
        <v>5</v>
      </c>
      <c r="Q4009" t="str">
        <f t="shared" si="436"/>
        <v>theater</v>
      </c>
      <c r="R4009" t="str">
        <f t="shared" si="437"/>
        <v>plays</v>
      </c>
      <c r="S4009" s="9">
        <f t="shared" si="438"/>
        <v>41877.686111111099</v>
      </c>
      <c r="T4009" s="9">
        <f t="shared" si="439"/>
        <v>41848.772928240702</v>
      </c>
      <c r="U4009" s="8">
        <f t="shared" si="440"/>
        <v>28.913182870397577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435"/>
        <v>6</v>
      </c>
      <c r="P4010">
        <f t="shared" si="441"/>
        <v>15</v>
      </c>
      <c r="Q4010" t="str">
        <f t="shared" si="436"/>
        <v>theater</v>
      </c>
      <c r="R4010" t="str">
        <f t="shared" si="437"/>
        <v>plays</v>
      </c>
      <c r="S4010" s="9">
        <f t="shared" si="438"/>
        <v>42207.964201388902</v>
      </c>
      <c r="T4010" s="9">
        <f t="shared" si="439"/>
        <v>42177.964201388902</v>
      </c>
      <c r="U4010" s="8">
        <f t="shared" si="440"/>
        <v>30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435"/>
        <v>3.8860103626943006</v>
      </c>
      <c r="P4011">
        <f t="shared" si="441"/>
        <v>25</v>
      </c>
      <c r="Q4011" t="str">
        <f t="shared" si="436"/>
        <v>theater</v>
      </c>
      <c r="R4011" t="str">
        <f t="shared" si="437"/>
        <v>plays</v>
      </c>
      <c r="S4011" s="9">
        <f t="shared" si="438"/>
        <v>41891.700925925899</v>
      </c>
      <c r="T4011" s="9">
        <f t="shared" si="439"/>
        <v>41851.700925925899</v>
      </c>
      <c r="U4011" s="8">
        <f t="shared" si="440"/>
        <v>40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435"/>
        <v>24.194444444444443</v>
      </c>
      <c r="P4012">
        <f t="shared" si="441"/>
        <v>45.842105263157897</v>
      </c>
      <c r="Q4012" t="str">
        <f t="shared" si="436"/>
        <v>theater</v>
      </c>
      <c r="R4012" t="str">
        <f t="shared" si="437"/>
        <v>plays</v>
      </c>
      <c r="S4012" s="9">
        <f t="shared" si="438"/>
        <v>41938.770439814798</v>
      </c>
      <c r="T4012" s="9">
        <f t="shared" si="439"/>
        <v>41921.770439814798</v>
      </c>
      <c r="U4012" s="8">
        <f t="shared" si="440"/>
        <v>17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435"/>
        <v>7.6</v>
      </c>
      <c r="P4013">
        <f t="shared" si="441"/>
        <v>4.75</v>
      </c>
      <c r="Q4013" t="str">
        <f t="shared" si="436"/>
        <v>theater</v>
      </c>
      <c r="R4013" t="str">
        <f t="shared" si="437"/>
        <v>plays</v>
      </c>
      <c r="S4013" s="9">
        <f t="shared" si="438"/>
        <v>42032.544884259303</v>
      </c>
      <c r="T4013" s="9">
        <f t="shared" si="439"/>
        <v>42002.544884259303</v>
      </c>
      <c r="U4013" s="8">
        <f t="shared" si="440"/>
        <v>30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435"/>
        <v>0</v>
      </c>
      <c r="P4014">
        <f t="shared" si="441"/>
        <v>0</v>
      </c>
      <c r="Q4014" t="str">
        <f t="shared" si="436"/>
        <v>theater</v>
      </c>
      <c r="R4014" t="str">
        <f t="shared" si="437"/>
        <v>plays</v>
      </c>
      <c r="S4014" s="9">
        <f t="shared" si="438"/>
        <v>42126.544548611098</v>
      </c>
      <c r="T4014" s="9">
        <f t="shared" si="439"/>
        <v>42096.544548611098</v>
      </c>
      <c r="U4014" s="8">
        <f t="shared" si="440"/>
        <v>30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435"/>
        <v>1.3</v>
      </c>
      <c r="P4015">
        <f t="shared" si="441"/>
        <v>13</v>
      </c>
      <c r="Q4015" t="str">
        <f t="shared" si="436"/>
        <v>theater</v>
      </c>
      <c r="R4015" t="str">
        <f t="shared" si="437"/>
        <v>plays</v>
      </c>
      <c r="S4015" s="9">
        <f t="shared" si="438"/>
        <v>42051.301192129598</v>
      </c>
      <c r="T4015" s="9">
        <f t="shared" si="439"/>
        <v>42021.301192129598</v>
      </c>
      <c r="U4015" s="8">
        <f t="shared" si="440"/>
        <v>30</v>
      </c>
    </row>
    <row r="4016" spans="1:21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435"/>
        <v>0</v>
      </c>
      <c r="P4016">
        <f t="shared" si="441"/>
        <v>0</v>
      </c>
      <c r="Q4016" t="str">
        <f t="shared" si="436"/>
        <v>theater</v>
      </c>
      <c r="R4016" t="str">
        <f t="shared" si="437"/>
        <v>plays</v>
      </c>
      <c r="S4016" s="9">
        <f t="shared" si="438"/>
        <v>42434.246168981503</v>
      </c>
      <c r="T4016" s="9">
        <f t="shared" si="439"/>
        <v>42419.246168981503</v>
      </c>
      <c r="U4016" s="8">
        <f t="shared" si="440"/>
        <v>15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435"/>
        <v>1.4285714285714287E-2</v>
      </c>
      <c r="P4017">
        <f t="shared" si="441"/>
        <v>1</v>
      </c>
      <c r="Q4017" t="str">
        <f t="shared" si="436"/>
        <v>theater</v>
      </c>
      <c r="R4017" t="str">
        <f t="shared" si="437"/>
        <v>plays</v>
      </c>
      <c r="S4017" s="9">
        <f t="shared" si="438"/>
        <v>42204.780821759203</v>
      </c>
      <c r="T4017" s="9">
        <f t="shared" si="439"/>
        <v>42174.780821759203</v>
      </c>
      <c r="U4017" s="8">
        <f t="shared" si="440"/>
        <v>30</v>
      </c>
    </row>
    <row r="4018" spans="1:21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435"/>
        <v>14.000000000000002</v>
      </c>
      <c r="P4018">
        <f t="shared" si="441"/>
        <v>10</v>
      </c>
      <c r="Q4018" t="str">
        <f t="shared" si="436"/>
        <v>theater</v>
      </c>
      <c r="R4018" t="str">
        <f t="shared" si="437"/>
        <v>plays</v>
      </c>
      <c r="S4018" s="9">
        <f t="shared" si="438"/>
        <v>41899.872685185197</v>
      </c>
      <c r="T4018" s="9">
        <f t="shared" si="439"/>
        <v>41869.872685185197</v>
      </c>
      <c r="U4018" s="8">
        <f t="shared" si="440"/>
        <v>30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435"/>
        <v>1.05</v>
      </c>
      <c r="P4019">
        <f t="shared" si="441"/>
        <v>52.5</v>
      </c>
      <c r="Q4019" t="str">
        <f t="shared" si="436"/>
        <v>theater</v>
      </c>
      <c r="R4019" t="str">
        <f t="shared" si="437"/>
        <v>plays</v>
      </c>
      <c r="S4019" s="9">
        <f t="shared" si="438"/>
        <v>41886.672152777799</v>
      </c>
      <c r="T4019" s="9">
        <f t="shared" si="439"/>
        <v>41856.672152777799</v>
      </c>
      <c r="U4019" s="8">
        <f t="shared" si="440"/>
        <v>30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435"/>
        <v>8.6666666666666679</v>
      </c>
      <c r="P4020">
        <f t="shared" si="441"/>
        <v>32.5</v>
      </c>
      <c r="Q4020" t="str">
        <f t="shared" si="436"/>
        <v>theater</v>
      </c>
      <c r="R4020" t="str">
        <f t="shared" si="437"/>
        <v>plays</v>
      </c>
      <c r="S4020" s="9">
        <f t="shared" si="438"/>
        <v>42650.910972222198</v>
      </c>
      <c r="T4020" s="9">
        <f t="shared" si="439"/>
        <v>42620.910972222198</v>
      </c>
      <c r="U4020" s="8">
        <f t="shared" si="440"/>
        <v>30</v>
      </c>
    </row>
    <row r="4021" spans="1:21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435"/>
        <v>0.82857142857142851</v>
      </c>
      <c r="P4021">
        <f t="shared" si="441"/>
        <v>7.25</v>
      </c>
      <c r="Q4021" t="str">
        <f t="shared" si="436"/>
        <v>theater</v>
      </c>
      <c r="R4021" t="str">
        <f t="shared" si="437"/>
        <v>plays</v>
      </c>
      <c r="S4021" s="9">
        <f t="shared" si="438"/>
        <v>42475.686111111099</v>
      </c>
      <c r="T4021" s="9">
        <f t="shared" si="439"/>
        <v>42417.675879629598</v>
      </c>
      <c r="U4021" s="8">
        <f t="shared" si="440"/>
        <v>58.010231481501251</v>
      </c>
    </row>
    <row r="4022" spans="1:21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435"/>
        <v>16.666666666666664</v>
      </c>
      <c r="P4022">
        <f t="shared" si="441"/>
        <v>33.333333333333336</v>
      </c>
      <c r="Q4022" t="str">
        <f t="shared" si="436"/>
        <v>theater</v>
      </c>
      <c r="R4022" t="str">
        <f t="shared" si="437"/>
        <v>plays</v>
      </c>
      <c r="S4022" s="9">
        <f t="shared" si="438"/>
        <v>42087.1492939815</v>
      </c>
      <c r="T4022" s="9">
        <f t="shared" si="439"/>
        <v>42057.190960648099</v>
      </c>
      <c r="U4022" s="8">
        <f t="shared" si="440"/>
        <v>29.958333333401242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435"/>
        <v>0.83333333333333337</v>
      </c>
      <c r="P4023">
        <f t="shared" si="441"/>
        <v>62.5</v>
      </c>
      <c r="Q4023" t="str">
        <f t="shared" si="436"/>
        <v>theater</v>
      </c>
      <c r="R4023" t="str">
        <f t="shared" si="437"/>
        <v>plays</v>
      </c>
      <c r="S4023" s="9">
        <f t="shared" si="438"/>
        <v>41938.911550925899</v>
      </c>
      <c r="T4023" s="9">
        <f t="shared" si="439"/>
        <v>41878.911550925899</v>
      </c>
      <c r="U4023" s="8">
        <f t="shared" si="440"/>
        <v>60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435"/>
        <v>69.561111111111103</v>
      </c>
      <c r="P4024">
        <f t="shared" si="441"/>
        <v>63.558375634517766</v>
      </c>
      <c r="Q4024" t="str">
        <f t="shared" si="436"/>
        <v>theater</v>
      </c>
      <c r="R4024" t="str">
        <f t="shared" si="437"/>
        <v>plays</v>
      </c>
      <c r="S4024" s="9">
        <f t="shared" si="438"/>
        <v>42036.120833333298</v>
      </c>
      <c r="T4024" s="9">
        <f t="shared" si="439"/>
        <v>41990.584108796298</v>
      </c>
      <c r="U4024" s="8">
        <f t="shared" si="440"/>
        <v>45.536724536999827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435"/>
        <v>0</v>
      </c>
      <c r="P4025">
        <f t="shared" si="441"/>
        <v>0</v>
      </c>
      <c r="Q4025" t="str">
        <f t="shared" si="436"/>
        <v>theater</v>
      </c>
      <c r="R4025" t="str">
        <f t="shared" si="437"/>
        <v>plays</v>
      </c>
      <c r="S4025" s="9">
        <f t="shared" si="438"/>
        <v>42453.957905092597</v>
      </c>
      <c r="T4025" s="9">
        <f t="shared" si="439"/>
        <v>42408.999571759203</v>
      </c>
      <c r="U4025" s="8">
        <f t="shared" si="440"/>
        <v>44.958333333393966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435"/>
        <v>1.25</v>
      </c>
      <c r="P4026">
        <f t="shared" si="441"/>
        <v>10</v>
      </c>
      <c r="Q4026" t="str">
        <f t="shared" si="436"/>
        <v>theater</v>
      </c>
      <c r="R4026" t="str">
        <f t="shared" si="437"/>
        <v>plays</v>
      </c>
      <c r="S4026" s="9">
        <f t="shared" si="438"/>
        <v>42247.670104166697</v>
      </c>
      <c r="T4026" s="9">
        <f t="shared" si="439"/>
        <v>42217.670104166697</v>
      </c>
      <c r="U4026" s="8">
        <f t="shared" si="440"/>
        <v>30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435"/>
        <v>5</v>
      </c>
      <c r="P4027">
        <f t="shared" si="441"/>
        <v>62.5</v>
      </c>
      <c r="Q4027" t="str">
        <f t="shared" si="436"/>
        <v>theater</v>
      </c>
      <c r="R4027" t="str">
        <f t="shared" si="437"/>
        <v>plays</v>
      </c>
      <c r="S4027" s="9">
        <f t="shared" si="438"/>
        <v>42211.237685185202</v>
      </c>
      <c r="T4027" s="9">
        <f t="shared" si="439"/>
        <v>42151.237685185202</v>
      </c>
      <c r="U4027" s="8">
        <f t="shared" si="440"/>
        <v>60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435"/>
        <v>0</v>
      </c>
      <c r="P4028">
        <f t="shared" si="441"/>
        <v>0</v>
      </c>
      <c r="Q4028" t="str">
        <f t="shared" si="436"/>
        <v>theater</v>
      </c>
      <c r="R4028" t="str">
        <f t="shared" si="437"/>
        <v>plays</v>
      </c>
      <c r="S4028" s="9">
        <f t="shared" si="438"/>
        <v>42342.697210648097</v>
      </c>
      <c r="T4028" s="9">
        <f t="shared" si="439"/>
        <v>42282.655543981498</v>
      </c>
      <c r="U4028" s="8">
        <f t="shared" si="440"/>
        <v>60.041666666598758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435"/>
        <v>7.166666666666667</v>
      </c>
      <c r="P4029">
        <f t="shared" si="441"/>
        <v>30.714285714285715</v>
      </c>
      <c r="Q4029" t="str">
        <f t="shared" si="436"/>
        <v>theater</v>
      </c>
      <c r="R4029" t="str">
        <f t="shared" si="437"/>
        <v>plays</v>
      </c>
      <c r="S4029" s="9">
        <f t="shared" si="438"/>
        <v>42789.041666666701</v>
      </c>
      <c r="T4029" s="9">
        <f t="shared" si="439"/>
        <v>42768.970844907402</v>
      </c>
      <c r="U4029" s="8">
        <f t="shared" si="440"/>
        <v>20.070821759298269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435"/>
        <v>28.050000000000004</v>
      </c>
      <c r="P4030">
        <f t="shared" si="441"/>
        <v>51</v>
      </c>
      <c r="Q4030" t="str">
        <f t="shared" si="436"/>
        <v>theater</v>
      </c>
      <c r="R4030" t="str">
        <f t="shared" si="437"/>
        <v>plays</v>
      </c>
      <c r="S4030" s="9">
        <f t="shared" si="438"/>
        <v>41795.938657407401</v>
      </c>
      <c r="T4030" s="9">
        <f t="shared" si="439"/>
        <v>41765.938657407401</v>
      </c>
      <c r="U4030" s="8">
        <f t="shared" si="440"/>
        <v>30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435"/>
        <v>0</v>
      </c>
      <c r="P4031">
        <f t="shared" si="441"/>
        <v>0</v>
      </c>
      <c r="Q4031" t="str">
        <f t="shared" si="436"/>
        <v>theater</v>
      </c>
      <c r="R4031" t="str">
        <f t="shared" si="437"/>
        <v>plays</v>
      </c>
      <c r="S4031" s="9">
        <f t="shared" si="438"/>
        <v>42352.025115740696</v>
      </c>
      <c r="T4031" s="9">
        <f t="shared" si="439"/>
        <v>42322.025115740696</v>
      </c>
      <c r="U4031" s="8">
        <f t="shared" si="440"/>
        <v>30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435"/>
        <v>16</v>
      </c>
      <c r="P4032">
        <f t="shared" si="441"/>
        <v>66.666666666666671</v>
      </c>
      <c r="Q4032" t="str">
        <f t="shared" si="436"/>
        <v>theater</v>
      </c>
      <c r="R4032" t="str">
        <f t="shared" si="437"/>
        <v>plays</v>
      </c>
      <c r="S4032" s="9">
        <f t="shared" si="438"/>
        <v>42403.784027777801</v>
      </c>
      <c r="T4032" s="9">
        <f t="shared" si="439"/>
        <v>42374.6550810185</v>
      </c>
      <c r="U4032" s="8">
        <f t="shared" si="440"/>
        <v>29.128946759301471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435"/>
        <v>0</v>
      </c>
      <c r="P4033">
        <f t="shared" si="441"/>
        <v>0</v>
      </c>
      <c r="Q4033" t="str">
        <f t="shared" si="436"/>
        <v>theater</v>
      </c>
      <c r="R4033" t="str">
        <f t="shared" si="437"/>
        <v>plays</v>
      </c>
      <c r="S4033" s="9">
        <f t="shared" si="438"/>
        <v>41991.626898148097</v>
      </c>
      <c r="T4033" s="9">
        <f t="shared" si="439"/>
        <v>41941.585231481498</v>
      </c>
      <c r="U4033" s="8">
        <f t="shared" si="440"/>
        <v>50.041666666598758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435"/>
        <v>6.8287037037037033</v>
      </c>
      <c r="P4034">
        <f t="shared" si="441"/>
        <v>59</v>
      </c>
      <c r="Q4034" t="str">
        <f t="shared" si="436"/>
        <v>theater</v>
      </c>
      <c r="R4034" t="str">
        <f t="shared" si="437"/>
        <v>plays</v>
      </c>
      <c r="S4034" s="9">
        <f t="shared" si="438"/>
        <v>42353.850879629601</v>
      </c>
      <c r="T4034" s="9">
        <f t="shared" si="439"/>
        <v>42293.809212963002</v>
      </c>
      <c r="U4034" s="8">
        <f t="shared" si="440"/>
        <v>60.041666666598758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442">E4035/D4035*100</f>
        <v>25.698702928870294</v>
      </c>
      <c r="P4035">
        <f t="shared" si="441"/>
        <v>65.340319148936175</v>
      </c>
      <c r="Q4035" t="str">
        <f t="shared" ref="Q4035:Q4098" si="443">LEFT(N4035,_xlfn.NUMBERVALUE(FIND("/",N4035)-1))</f>
        <v>theater</v>
      </c>
      <c r="R4035" t="str">
        <f t="shared" ref="R4035:R4098" si="444">RIGHT(N4035,LEN(N4035)-LEN(Q4035)-1)</f>
        <v>plays</v>
      </c>
      <c r="S4035" s="9">
        <f t="shared" ref="S4035:S4098" si="445">_xlfn.NUMBERVALUE((((I4035/60)/60)/24)+DATE(1970,1,1))</f>
        <v>42645.375</v>
      </c>
      <c r="T4035" s="9">
        <f t="shared" ref="T4035:T4098" si="446">_xlfn.NUMBERVALUE((((J4035/60)/60)/24)+DATE(1970,1,1))</f>
        <v>42614.268796296303</v>
      </c>
      <c r="U4035" s="8">
        <f t="shared" ref="U4035:U4098" si="447">S4035-T4035</f>
        <v>31.106203703697247</v>
      </c>
    </row>
    <row r="4036" spans="1:21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442"/>
        <v>1.4814814814814816</v>
      </c>
      <c r="P4036">
        <f t="shared" si="441"/>
        <v>100</v>
      </c>
      <c r="Q4036" t="str">
        <f t="shared" si="443"/>
        <v>theater</v>
      </c>
      <c r="R4036" t="str">
        <f t="shared" si="444"/>
        <v>plays</v>
      </c>
      <c r="S4036" s="9">
        <f t="shared" si="445"/>
        <v>42097.905671296299</v>
      </c>
      <c r="T4036" s="9">
        <f t="shared" si="446"/>
        <v>42067.947337963</v>
      </c>
      <c r="U4036" s="8">
        <f t="shared" si="447"/>
        <v>29.958333333299379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442"/>
        <v>36.85</v>
      </c>
      <c r="P4037">
        <f t="shared" si="441"/>
        <v>147.4</v>
      </c>
      <c r="Q4037" t="str">
        <f t="shared" si="443"/>
        <v>theater</v>
      </c>
      <c r="R4037" t="str">
        <f t="shared" si="444"/>
        <v>plays</v>
      </c>
      <c r="S4037" s="9">
        <f t="shared" si="445"/>
        <v>41933.8829513889</v>
      </c>
      <c r="T4037" s="9">
        <f t="shared" si="446"/>
        <v>41903.8829513889</v>
      </c>
      <c r="U4037" s="8">
        <f t="shared" si="447"/>
        <v>30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442"/>
        <v>47.05</v>
      </c>
      <c r="P4038">
        <f t="shared" si="441"/>
        <v>166.05882352941177</v>
      </c>
      <c r="Q4038" t="str">
        <f t="shared" si="443"/>
        <v>theater</v>
      </c>
      <c r="R4038" t="str">
        <f t="shared" si="444"/>
        <v>plays</v>
      </c>
      <c r="S4038" s="9">
        <f t="shared" si="445"/>
        <v>41821.9375</v>
      </c>
      <c r="T4038" s="9">
        <f t="shared" si="446"/>
        <v>41804.937083333301</v>
      </c>
      <c r="U4038" s="8">
        <f t="shared" si="447"/>
        <v>17.000416666698584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442"/>
        <v>11.428571428571429</v>
      </c>
      <c r="P4039">
        <f t="shared" si="441"/>
        <v>40</v>
      </c>
      <c r="Q4039" t="str">
        <f t="shared" si="443"/>
        <v>theater</v>
      </c>
      <c r="R4039" t="str">
        <f t="shared" si="444"/>
        <v>plays</v>
      </c>
      <c r="S4039" s="9">
        <f t="shared" si="445"/>
        <v>42514.600694444402</v>
      </c>
      <c r="T4039" s="9">
        <f t="shared" si="446"/>
        <v>42497.070775462998</v>
      </c>
      <c r="U4039" s="8">
        <f t="shared" si="447"/>
        <v>17.529918981403171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442"/>
        <v>12.04</v>
      </c>
      <c r="P4040">
        <f t="shared" si="441"/>
        <v>75.25</v>
      </c>
      <c r="Q4040" t="str">
        <f t="shared" si="443"/>
        <v>theater</v>
      </c>
      <c r="R4040" t="str">
        <f t="shared" si="444"/>
        <v>plays</v>
      </c>
      <c r="S4040" s="9">
        <f t="shared" si="445"/>
        <v>41929.798726851899</v>
      </c>
      <c r="T4040" s="9">
        <f t="shared" si="446"/>
        <v>41869.798726851899</v>
      </c>
      <c r="U4040" s="8">
        <f t="shared" si="447"/>
        <v>60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442"/>
        <v>60</v>
      </c>
      <c r="P4041">
        <f t="shared" si="441"/>
        <v>60</v>
      </c>
      <c r="Q4041" t="str">
        <f t="shared" si="443"/>
        <v>theater</v>
      </c>
      <c r="R4041" t="str">
        <f t="shared" si="444"/>
        <v>plays</v>
      </c>
      <c r="S4041" s="9">
        <f t="shared" si="445"/>
        <v>42339.249305555597</v>
      </c>
      <c r="T4041" s="9">
        <f t="shared" si="446"/>
        <v>42305.670914351896</v>
      </c>
      <c r="U4041" s="8">
        <f t="shared" si="447"/>
        <v>33.578391203700448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442"/>
        <v>31.25</v>
      </c>
      <c r="P4042">
        <f t="shared" si="441"/>
        <v>1250</v>
      </c>
      <c r="Q4042" t="str">
        <f t="shared" si="443"/>
        <v>theater</v>
      </c>
      <c r="R4042" t="str">
        <f t="shared" si="444"/>
        <v>plays</v>
      </c>
      <c r="S4042" s="9">
        <f t="shared" si="445"/>
        <v>42203.125</v>
      </c>
      <c r="T4042" s="9">
        <f t="shared" si="446"/>
        <v>42144.231527777803</v>
      </c>
      <c r="U4042" s="8">
        <f t="shared" si="447"/>
        <v>58.893472222196579</v>
      </c>
    </row>
    <row r="4043" spans="1:21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442"/>
        <v>0.42</v>
      </c>
      <c r="P4043">
        <f t="shared" si="441"/>
        <v>10.5</v>
      </c>
      <c r="Q4043" t="str">
        <f t="shared" si="443"/>
        <v>theater</v>
      </c>
      <c r="R4043" t="str">
        <f t="shared" si="444"/>
        <v>plays</v>
      </c>
      <c r="S4043" s="9">
        <f t="shared" si="445"/>
        <v>42619.474004629599</v>
      </c>
      <c r="T4043" s="9">
        <f t="shared" si="446"/>
        <v>42559.474004629599</v>
      </c>
      <c r="U4043" s="8">
        <f t="shared" si="447"/>
        <v>60</v>
      </c>
    </row>
    <row r="4044" spans="1:21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442"/>
        <v>0.21</v>
      </c>
      <c r="P4044">
        <f t="shared" si="441"/>
        <v>7</v>
      </c>
      <c r="Q4044" t="str">
        <f t="shared" si="443"/>
        <v>theater</v>
      </c>
      <c r="R4044" t="str">
        <f t="shared" si="444"/>
        <v>plays</v>
      </c>
      <c r="S4044" s="9">
        <f t="shared" si="445"/>
        <v>42024.802777777797</v>
      </c>
      <c r="T4044" s="9">
        <f t="shared" si="446"/>
        <v>41995.084074074097</v>
      </c>
      <c r="U4044" s="8">
        <f t="shared" si="447"/>
        <v>29.718703703700157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442"/>
        <v>0</v>
      </c>
      <c r="P4045">
        <f t="shared" si="441"/>
        <v>0</v>
      </c>
      <c r="Q4045" t="str">
        <f t="shared" si="443"/>
        <v>theater</v>
      </c>
      <c r="R4045" t="str">
        <f t="shared" si="444"/>
        <v>plays</v>
      </c>
      <c r="S4045" s="9">
        <f t="shared" si="445"/>
        <v>41963.957465277803</v>
      </c>
      <c r="T4045" s="9">
        <f t="shared" si="446"/>
        <v>41948.957465277803</v>
      </c>
      <c r="U4045" s="8">
        <f t="shared" si="447"/>
        <v>15</v>
      </c>
    </row>
    <row r="4046" spans="1:21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442"/>
        <v>37.5</v>
      </c>
      <c r="P4046">
        <f t="shared" si="441"/>
        <v>56.25</v>
      </c>
      <c r="Q4046" t="str">
        <f t="shared" si="443"/>
        <v>theater</v>
      </c>
      <c r="R4046" t="str">
        <f t="shared" si="444"/>
        <v>plays</v>
      </c>
      <c r="S4046" s="9">
        <f t="shared" si="445"/>
        <v>42104.208333333299</v>
      </c>
      <c r="T4046" s="9">
        <f t="shared" si="446"/>
        <v>42074.219699074099</v>
      </c>
      <c r="U4046" s="8">
        <f t="shared" si="447"/>
        <v>29.988634259199898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442"/>
        <v>0.02</v>
      </c>
      <c r="P4047">
        <f t="shared" si="441"/>
        <v>1</v>
      </c>
      <c r="Q4047" t="str">
        <f t="shared" si="443"/>
        <v>theater</v>
      </c>
      <c r="R4047" t="str">
        <f t="shared" si="444"/>
        <v>plays</v>
      </c>
      <c r="S4047" s="9">
        <f t="shared" si="445"/>
        <v>41872.201261574097</v>
      </c>
      <c r="T4047" s="9">
        <f t="shared" si="446"/>
        <v>41842.201261574097</v>
      </c>
      <c r="U4047" s="8">
        <f t="shared" si="447"/>
        <v>30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442"/>
        <v>8.2142857142857135</v>
      </c>
      <c r="P4048">
        <f t="shared" si="441"/>
        <v>38.333333333333336</v>
      </c>
      <c r="Q4048" t="str">
        <f t="shared" si="443"/>
        <v>theater</v>
      </c>
      <c r="R4048" t="str">
        <f t="shared" si="444"/>
        <v>plays</v>
      </c>
      <c r="S4048" s="9">
        <f t="shared" si="445"/>
        <v>41934.650578703702</v>
      </c>
      <c r="T4048" s="9">
        <f t="shared" si="446"/>
        <v>41904.650578703702</v>
      </c>
      <c r="U4048" s="8">
        <f t="shared" si="447"/>
        <v>30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442"/>
        <v>2.1999999999999997</v>
      </c>
      <c r="P4049">
        <f t="shared" si="441"/>
        <v>27.5</v>
      </c>
      <c r="Q4049" t="str">
        <f t="shared" si="443"/>
        <v>theater</v>
      </c>
      <c r="R4049" t="str">
        <f t="shared" si="444"/>
        <v>plays</v>
      </c>
      <c r="S4049" s="9">
        <f t="shared" si="445"/>
        <v>42015.041666666701</v>
      </c>
      <c r="T4049" s="9">
        <f t="shared" si="446"/>
        <v>41991.022488425901</v>
      </c>
      <c r="U4049" s="8">
        <f t="shared" si="447"/>
        <v>24.019178240800102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442"/>
        <v>17.652941176470588</v>
      </c>
      <c r="P4050">
        <f t="shared" si="441"/>
        <v>32.978021978021978</v>
      </c>
      <c r="Q4050" t="str">
        <f t="shared" si="443"/>
        <v>theater</v>
      </c>
      <c r="R4050" t="str">
        <f t="shared" si="444"/>
        <v>plays</v>
      </c>
      <c r="S4050" s="9">
        <f t="shared" si="445"/>
        <v>42471.4674421296</v>
      </c>
      <c r="T4050" s="9">
        <f t="shared" si="446"/>
        <v>42436.509108796301</v>
      </c>
      <c r="U4050" s="8">
        <f t="shared" si="447"/>
        <v>34.958333333299379</v>
      </c>
    </row>
    <row r="4051" spans="1:21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442"/>
        <v>0.08</v>
      </c>
      <c r="P4051">
        <f t="shared" si="441"/>
        <v>16</v>
      </c>
      <c r="Q4051" t="str">
        <f t="shared" si="443"/>
        <v>theater</v>
      </c>
      <c r="R4051" t="str">
        <f t="shared" si="444"/>
        <v>plays</v>
      </c>
      <c r="S4051" s="9">
        <f t="shared" si="445"/>
        <v>42199.9585069444</v>
      </c>
      <c r="T4051" s="9">
        <f t="shared" si="446"/>
        <v>42169.9585069444</v>
      </c>
      <c r="U4051" s="8">
        <f t="shared" si="447"/>
        <v>30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442"/>
        <v>6.6666666666666666E-2</v>
      </c>
      <c r="P4052">
        <f t="shared" si="441"/>
        <v>1</v>
      </c>
      <c r="Q4052" t="str">
        <f t="shared" si="443"/>
        <v>theater</v>
      </c>
      <c r="R4052" t="str">
        <f t="shared" si="444"/>
        <v>plays</v>
      </c>
      <c r="S4052" s="9">
        <f t="shared" si="445"/>
        <v>41935.636469907397</v>
      </c>
      <c r="T4052" s="9">
        <f t="shared" si="446"/>
        <v>41905.636469907397</v>
      </c>
      <c r="U4052" s="8">
        <f t="shared" si="447"/>
        <v>30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442"/>
        <v>0</v>
      </c>
      <c r="P4053">
        <f t="shared" si="441"/>
        <v>0</v>
      </c>
      <c r="Q4053" t="str">
        <f t="shared" si="443"/>
        <v>theater</v>
      </c>
      <c r="R4053" t="str">
        <f t="shared" si="444"/>
        <v>plays</v>
      </c>
      <c r="S4053" s="9">
        <f t="shared" si="445"/>
        <v>41768.286805555603</v>
      </c>
      <c r="T4053" s="9">
        <f t="shared" si="446"/>
        <v>41761.810150463003</v>
      </c>
      <c r="U4053" s="8">
        <f t="shared" si="447"/>
        <v>6.4766550925996853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442"/>
        <v>37.533333333333339</v>
      </c>
      <c r="P4054">
        <f t="shared" si="441"/>
        <v>86.615384615384613</v>
      </c>
      <c r="Q4054" t="str">
        <f t="shared" si="443"/>
        <v>theater</v>
      </c>
      <c r="R4054" t="str">
        <f t="shared" si="444"/>
        <v>plays</v>
      </c>
      <c r="S4054" s="9">
        <f t="shared" si="445"/>
        <v>41925.878657407397</v>
      </c>
      <c r="T4054" s="9">
        <f t="shared" si="446"/>
        <v>41865.878657407397</v>
      </c>
      <c r="U4054" s="8">
        <f t="shared" si="447"/>
        <v>60</v>
      </c>
    </row>
    <row r="4055" spans="1:21" ht="4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442"/>
        <v>22</v>
      </c>
      <c r="P4055">
        <f t="shared" si="441"/>
        <v>55</v>
      </c>
      <c r="Q4055" t="str">
        <f t="shared" si="443"/>
        <v>theater</v>
      </c>
      <c r="R4055" t="str">
        <f t="shared" si="444"/>
        <v>plays</v>
      </c>
      <c r="S4055" s="9">
        <f t="shared" si="445"/>
        <v>41958.833333333299</v>
      </c>
      <c r="T4055" s="9">
        <f t="shared" si="446"/>
        <v>41928.690138888902</v>
      </c>
      <c r="U4055" s="8">
        <f t="shared" si="447"/>
        <v>30.143194444397523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442"/>
        <v>0</v>
      </c>
      <c r="P4056">
        <f t="shared" si="441"/>
        <v>0</v>
      </c>
      <c r="Q4056" t="str">
        <f t="shared" si="443"/>
        <v>theater</v>
      </c>
      <c r="R4056" t="str">
        <f t="shared" si="444"/>
        <v>plays</v>
      </c>
      <c r="S4056" s="9">
        <f t="shared" si="445"/>
        <v>42644.166666666701</v>
      </c>
      <c r="T4056" s="9">
        <f t="shared" si="446"/>
        <v>42613.841261574104</v>
      </c>
      <c r="U4056" s="8">
        <f t="shared" si="447"/>
        <v>30.325405092597066</v>
      </c>
    </row>
    <row r="4057" spans="1:21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442"/>
        <v>17.62</v>
      </c>
      <c r="P4057">
        <f t="shared" si="441"/>
        <v>41.952380952380949</v>
      </c>
      <c r="Q4057" t="str">
        <f t="shared" si="443"/>
        <v>theater</v>
      </c>
      <c r="R4057" t="str">
        <f t="shared" si="444"/>
        <v>plays</v>
      </c>
      <c r="S4057" s="9">
        <f t="shared" si="445"/>
        <v>41809.648506944402</v>
      </c>
      <c r="T4057" s="9">
        <f t="shared" si="446"/>
        <v>41779.648506944402</v>
      </c>
      <c r="U4057" s="8">
        <f t="shared" si="447"/>
        <v>30</v>
      </c>
    </row>
    <row r="4058" spans="1:21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442"/>
        <v>53</v>
      </c>
      <c r="P4058">
        <f t="shared" si="441"/>
        <v>88.333333333333329</v>
      </c>
      <c r="Q4058" t="str">
        <f t="shared" si="443"/>
        <v>theater</v>
      </c>
      <c r="R4058" t="str">
        <f t="shared" si="444"/>
        <v>plays</v>
      </c>
      <c r="S4058" s="9">
        <f t="shared" si="445"/>
        <v>42554.832638888904</v>
      </c>
      <c r="T4058" s="9">
        <f t="shared" si="446"/>
        <v>42534.933321759301</v>
      </c>
      <c r="U4058" s="8">
        <f t="shared" si="447"/>
        <v>19.899317129602423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442"/>
        <v>22.142857142857142</v>
      </c>
      <c r="P4059">
        <f t="shared" si="441"/>
        <v>129.16666666666666</v>
      </c>
      <c r="Q4059" t="str">
        <f t="shared" si="443"/>
        <v>theater</v>
      </c>
      <c r="R4059" t="str">
        <f t="shared" si="444"/>
        <v>plays</v>
      </c>
      <c r="S4059" s="9">
        <f t="shared" si="445"/>
        <v>42333.958333333299</v>
      </c>
      <c r="T4059" s="9">
        <f t="shared" si="446"/>
        <v>42310.968518518501</v>
      </c>
      <c r="U4059" s="8">
        <f t="shared" si="447"/>
        <v>22.989814814798592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442"/>
        <v>2.5333333333333332</v>
      </c>
      <c r="P4060">
        <f t="shared" si="441"/>
        <v>23.75</v>
      </c>
      <c r="Q4060" t="str">
        <f t="shared" si="443"/>
        <v>theater</v>
      </c>
      <c r="R4060" t="str">
        <f t="shared" si="444"/>
        <v>plays</v>
      </c>
      <c r="S4060" s="9">
        <f t="shared" si="445"/>
        <v>42461.165972222203</v>
      </c>
      <c r="T4060" s="9">
        <f t="shared" si="446"/>
        <v>42446.060694444401</v>
      </c>
      <c r="U4060" s="8">
        <f t="shared" si="447"/>
        <v>15.105277777802257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442"/>
        <v>2.5</v>
      </c>
      <c r="P4061">
        <f t="shared" si="441"/>
        <v>35.714285714285715</v>
      </c>
      <c r="Q4061" t="str">
        <f t="shared" si="443"/>
        <v>theater</v>
      </c>
      <c r="R4061" t="str">
        <f t="shared" si="444"/>
        <v>plays</v>
      </c>
      <c r="S4061" s="9">
        <f t="shared" si="445"/>
        <v>41898.125</v>
      </c>
      <c r="T4061" s="9">
        <f t="shared" si="446"/>
        <v>41866.640648148103</v>
      </c>
      <c r="U4061" s="8">
        <f t="shared" si="447"/>
        <v>31.484351851897372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442"/>
        <v>2.85</v>
      </c>
      <c r="P4062">
        <f t="shared" si="441"/>
        <v>57</v>
      </c>
      <c r="Q4062" t="str">
        <f t="shared" si="443"/>
        <v>theater</v>
      </c>
      <c r="R4062" t="str">
        <f t="shared" si="444"/>
        <v>plays</v>
      </c>
      <c r="S4062" s="9">
        <f t="shared" si="445"/>
        <v>41813.666666666701</v>
      </c>
      <c r="T4062" s="9">
        <f t="shared" si="446"/>
        <v>41779.695092592599</v>
      </c>
      <c r="U4062" s="8">
        <f t="shared" si="447"/>
        <v>33.971574074101227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442"/>
        <v>0</v>
      </c>
      <c r="P4063">
        <f t="shared" si="441"/>
        <v>0</v>
      </c>
      <c r="Q4063" t="str">
        <f t="shared" si="443"/>
        <v>theater</v>
      </c>
      <c r="R4063" t="str">
        <f t="shared" si="444"/>
        <v>plays</v>
      </c>
      <c r="S4063" s="9">
        <f t="shared" si="445"/>
        <v>42481.099803240701</v>
      </c>
      <c r="T4063" s="9">
        <f t="shared" si="446"/>
        <v>42421.141469907401</v>
      </c>
      <c r="U4063" s="8">
        <f t="shared" si="447"/>
        <v>59.958333333299379</v>
      </c>
    </row>
    <row r="4064" spans="1:21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442"/>
        <v>2.4500000000000002</v>
      </c>
      <c r="P4064">
        <f t="shared" si="441"/>
        <v>163.33333333333334</v>
      </c>
      <c r="Q4064" t="str">
        <f t="shared" si="443"/>
        <v>theater</v>
      </c>
      <c r="R4064" t="str">
        <f t="shared" si="444"/>
        <v>plays</v>
      </c>
      <c r="S4064" s="9">
        <f t="shared" si="445"/>
        <v>42553.739212963003</v>
      </c>
      <c r="T4064" s="9">
        <f t="shared" si="446"/>
        <v>42523.739212963003</v>
      </c>
      <c r="U4064" s="8">
        <f t="shared" si="447"/>
        <v>30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442"/>
        <v>1.4210526315789473</v>
      </c>
      <c r="P4065">
        <f t="shared" si="441"/>
        <v>15</v>
      </c>
      <c r="Q4065" t="str">
        <f t="shared" si="443"/>
        <v>theater</v>
      </c>
      <c r="R4065" t="str">
        <f t="shared" si="444"/>
        <v>plays</v>
      </c>
      <c r="S4065" s="9">
        <f t="shared" si="445"/>
        <v>41817.681527777801</v>
      </c>
      <c r="T4065" s="9">
        <f t="shared" si="446"/>
        <v>41787.681527777801</v>
      </c>
      <c r="U4065" s="8">
        <f t="shared" si="447"/>
        <v>30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442"/>
        <v>19.25</v>
      </c>
      <c r="P4066">
        <f t="shared" ref="P4066:P4115" si="448">IF(L4066=0, 0,E4066/L4066)</f>
        <v>64.166666666666671</v>
      </c>
      <c r="Q4066" t="str">
        <f t="shared" si="443"/>
        <v>theater</v>
      </c>
      <c r="R4066" t="str">
        <f t="shared" si="444"/>
        <v>plays</v>
      </c>
      <c r="S4066" s="9">
        <f t="shared" si="445"/>
        <v>42123.588263888902</v>
      </c>
      <c r="T4066" s="9">
        <f t="shared" si="446"/>
        <v>42093.588263888902</v>
      </c>
      <c r="U4066" s="8">
        <f t="shared" si="447"/>
        <v>30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442"/>
        <v>0.67500000000000004</v>
      </c>
      <c r="P4067">
        <f t="shared" si="448"/>
        <v>6.75</v>
      </c>
      <c r="Q4067" t="str">
        <f t="shared" si="443"/>
        <v>theater</v>
      </c>
      <c r="R4067" t="str">
        <f t="shared" si="444"/>
        <v>plays</v>
      </c>
      <c r="S4067" s="9">
        <f t="shared" si="445"/>
        <v>41863.951516203699</v>
      </c>
      <c r="T4067" s="9">
        <f t="shared" si="446"/>
        <v>41833.951516203699</v>
      </c>
      <c r="U4067" s="8">
        <f t="shared" si="447"/>
        <v>30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442"/>
        <v>0.16666666666666669</v>
      </c>
      <c r="P4068">
        <f t="shared" si="448"/>
        <v>25</v>
      </c>
      <c r="Q4068" t="str">
        <f t="shared" si="443"/>
        <v>theater</v>
      </c>
      <c r="R4068" t="str">
        <f t="shared" si="444"/>
        <v>plays</v>
      </c>
      <c r="S4068" s="9">
        <f t="shared" si="445"/>
        <v>42509.039212962998</v>
      </c>
      <c r="T4068" s="9">
        <f t="shared" si="446"/>
        <v>42479.039212962998</v>
      </c>
      <c r="U4068" s="8">
        <f t="shared" si="447"/>
        <v>30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442"/>
        <v>60.9</v>
      </c>
      <c r="P4069">
        <f t="shared" si="448"/>
        <v>179.11764705882354</v>
      </c>
      <c r="Q4069" t="str">
        <f t="shared" si="443"/>
        <v>theater</v>
      </c>
      <c r="R4069" t="str">
        <f t="shared" si="444"/>
        <v>plays</v>
      </c>
      <c r="S4069" s="9">
        <f t="shared" si="445"/>
        <v>42275.117476851898</v>
      </c>
      <c r="T4069" s="9">
        <f t="shared" si="446"/>
        <v>42235.117476851898</v>
      </c>
      <c r="U4069" s="8">
        <f t="shared" si="447"/>
        <v>40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442"/>
        <v>1</v>
      </c>
      <c r="P4070">
        <f t="shared" si="448"/>
        <v>34.950000000000003</v>
      </c>
      <c r="Q4070" t="str">
        <f t="shared" si="443"/>
        <v>theater</v>
      </c>
      <c r="R4070" t="str">
        <f t="shared" si="444"/>
        <v>plays</v>
      </c>
      <c r="S4070" s="9">
        <f t="shared" si="445"/>
        <v>42748.961805555598</v>
      </c>
      <c r="T4070" s="9">
        <f t="shared" si="446"/>
        <v>42718.963599536997</v>
      </c>
      <c r="U4070" s="8">
        <f t="shared" si="447"/>
        <v>29.998206018601195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442"/>
        <v>34.4</v>
      </c>
      <c r="P4071">
        <f t="shared" si="448"/>
        <v>33.07692307692308</v>
      </c>
      <c r="Q4071" t="str">
        <f t="shared" si="443"/>
        <v>theater</v>
      </c>
      <c r="R4071" t="str">
        <f t="shared" si="444"/>
        <v>plays</v>
      </c>
      <c r="S4071" s="9">
        <f t="shared" si="445"/>
        <v>42063.5</v>
      </c>
      <c r="T4071" s="9">
        <f t="shared" si="446"/>
        <v>42022.661527777796</v>
      </c>
      <c r="U4071" s="8">
        <f t="shared" si="447"/>
        <v>40.838472222203563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442"/>
        <v>16.5</v>
      </c>
      <c r="P4072">
        <f t="shared" si="448"/>
        <v>27.5</v>
      </c>
      <c r="Q4072" t="str">
        <f t="shared" si="443"/>
        <v>theater</v>
      </c>
      <c r="R4072" t="str">
        <f t="shared" si="444"/>
        <v>plays</v>
      </c>
      <c r="S4072" s="9">
        <f t="shared" si="445"/>
        <v>42064.125</v>
      </c>
      <c r="T4072" s="9">
        <f t="shared" si="446"/>
        <v>42031.666898148098</v>
      </c>
      <c r="U4072" s="8">
        <f t="shared" si="447"/>
        <v>32.458101851902029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442"/>
        <v>0</v>
      </c>
      <c r="P4073">
        <f t="shared" si="448"/>
        <v>0</v>
      </c>
      <c r="Q4073" t="str">
        <f t="shared" si="443"/>
        <v>theater</v>
      </c>
      <c r="R4073" t="str">
        <f t="shared" si="444"/>
        <v>plays</v>
      </c>
      <c r="S4073" s="9">
        <f t="shared" si="445"/>
        <v>42730.804756944402</v>
      </c>
      <c r="T4073" s="9">
        <f t="shared" si="446"/>
        <v>42700.804756944402</v>
      </c>
      <c r="U4073" s="8">
        <f t="shared" si="447"/>
        <v>30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442"/>
        <v>0.4</v>
      </c>
      <c r="P4074">
        <f t="shared" si="448"/>
        <v>2</v>
      </c>
      <c r="Q4074" t="str">
        <f t="shared" si="443"/>
        <v>theater</v>
      </c>
      <c r="R4074" t="str">
        <f t="shared" si="444"/>
        <v>plays</v>
      </c>
      <c r="S4074" s="9">
        <f t="shared" si="445"/>
        <v>41872.774432870399</v>
      </c>
      <c r="T4074" s="9">
        <f t="shared" si="446"/>
        <v>41812.774432870399</v>
      </c>
      <c r="U4074" s="8">
        <f t="shared" si="447"/>
        <v>60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442"/>
        <v>1.0571428571428572</v>
      </c>
      <c r="P4075">
        <f t="shared" si="448"/>
        <v>18.5</v>
      </c>
      <c r="Q4075" t="str">
        <f t="shared" si="443"/>
        <v>theater</v>
      </c>
      <c r="R4075" t="str">
        <f t="shared" si="444"/>
        <v>plays</v>
      </c>
      <c r="S4075" s="9">
        <f t="shared" si="445"/>
        <v>42133.166666666701</v>
      </c>
      <c r="T4075" s="9">
        <f t="shared" si="446"/>
        <v>42078.345208333303</v>
      </c>
      <c r="U4075" s="8">
        <f t="shared" si="447"/>
        <v>54.821458333397459</v>
      </c>
    </row>
    <row r="4076" spans="1:21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442"/>
        <v>26.727272727272727</v>
      </c>
      <c r="P4076">
        <f t="shared" si="448"/>
        <v>35</v>
      </c>
      <c r="Q4076" t="str">
        <f t="shared" si="443"/>
        <v>theater</v>
      </c>
      <c r="R4076" t="str">
        <f t="shared" si="444"/>
        <v>plays</v>
      </c>
      <c r="S4076" s="9">
        <f t="shared" si="445"/>
        <v>42313.594618055598</v>
      </c>
      <c r="T4076" s="9">
        <f t="shared" si="446"/>
        <v>42283.552951388898</v>
      </c>
      <c r="U4076" s="8">
        <f t="shared" si="447"/>
        <v>30.041666666700621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442"/>
        <v>28.799999999999997</v>
      </c>
      <c r="P4077">
        <f t="shared" si="448"/>
        <v>44.307692307692307</v>
      </c>
      <c r="Q4077" t="str">
        <f t="shared" si="443"/>
        <v>theater</v>
      </c>
      <c r="R4077" t="str">
        <f t="shared" si="444"/>
        <v>plays</v>
      </c>
      <c r="S4077" s="9">
        <f t="shared" si="445"/>
        <v>41820.7277777778</v>
      </c>
      <c r="T4077" s="9">
        <f t="shared" si="446"/>
        <v>41779.045937499999</v>
      </c>
      <c r="U4077" s="8">
        <f t="shared" si="447"/>
        <v>41.681840277800802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442"/>
        <v>0</v>
      </c>
      <c r="P4078">
        <f t="shared" si="448"/>
        <v>0</v>
      </c>
      <c r="Q4078" t="str">
        <f t="shared" si="443"/>
        <v>theater</v>
      </c>
      <c r="R4078" t="str">
        <f t="shared" si="444"/>
        <v>plays</v>
      </c>
      <c r="S4078" s="9">
        <f t="shared" si="445"/>
        <v>41933.827083333301</v>
      </c>
      <c r="T4078" s="9">
        <f t="shared" si="446"/>
        <v>41905.7957060185</v>
      </c>
      <c r="U4078" s="8">
        <f t="shared" si="447"/>
        <v>28.03137731480092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442"/>
        <v>8.9</v>
      </c>
      <c r="P4079">
        <f t="shared" si="448"/>
        <v>222.5</v>
      </c>
      <c r="Q4079" t="str">
        <f t="shared" si="443"/>
        <v>theater</v>
      </c>
      <c r="R4079" t="str">
        <f t="shared" si="444"/>
        <v>plays</v>
      </c>
      <c r="S4079" s="9">
        <f t="shared" si="445"/>
        <v>42725.7105787037</v>
      </c>
      <c r="T4079" s="9">
        <f t="shared" si="446"/>
        <v>42695.7105787037</v>
      </c>
      <c r="U4079" s="8">
        <f t="shared" si="447"/>
        <v>30</v>
      </c>
    </row>
    <row r="4080" spans="1:21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442"/>
        <v>0</v>
      </c>
      <c r="P4080">
        <f t="shared" si="448"/>
        <v>0</v>
      </c>
      <c r="Q4080" t="str">
        <f t="shared" si="443"/>
        <v>theater</v>
      </c>
      <c r="R4080" t="str">
        <f t="shared" si="444"/>
        <v>plays</v>
      </c>
      <c r="S4080" s="9">
        <f t="shared" si="445"/>
        <v>42762.787523148101</v>
      </c>
      <c r="T4080" s="9">
        <f t="shared" si="446"/>
        <v>42732.787523148101</v>
      </c>
      <c r="U4080" s="8">
        <f t="shared" si="447"/>
        <v>30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442"/>
        <v>0.16666666666666669</v>
      </c>
      <c r="P4081">
        <f t="shared" si="448"/>
        <v>5</v>
      </c>
      <c r="Q4081" t="str">
        <f t="shared" si="443"/>
        <v>theater</v>
      </c>
      <c r="R4081" t="str">
        <f t="shared" si="444"/>
        <v>plays</v>
      </c>
      <c r="S4081" s="9">
        <f t="shared" si="445"/>
        <v>42540.938900462999</v>
      </c>
      <c r="T4081" s="9">
        <f t="shared" si="446"/>
        <v>42510.938900462999</v>
      </c>
      <c r="U4081" s="8">
        <f t="shared" si="447"/>
        <v>30</v>
      </c>
    </row>
    <row r="4082" spans="1:21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442"/>
        <v>0</v>
      </c>
      <c r="P4082">
        <f t="shared" si="448"/>
        <v>0</v>
      </c>
      <c r="Q4082" t="str">
        <f t="shared" si="443"/>
        <v>theater</v>
      </c>
      <c r="R4082" t="str">
        <f t="shared" si="444"/>
        <v>plays</v>
      </c>
      <c r="S4082" s="9">
        <f t="shared" si="445"/>
        <v>42535.787499999999</v>
      </c>
      <c r="T4082" s="9">
        <f t="shared" si="446"/>
        <v>42511.698101851798</v>
      </c>
      <c r="U4082" s="8">
        <f t="shared" si="447"/>
        <v>24.089398148200416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442"/>
        <v>15.737410071942445</v>
      </c>
      <c r="P4083">
        <f t="shared" si="448"/>
        <v>29.166666666666668</v>
      </c>
      <c r="Q4083" t="str">
        <f t="shared" si="443"/>
        <v>theater</v>
      </c>
      <c r="R4083" t="str">
        <f t="shared" si="444"/>
        <v>plays</v>
      </c>
      <c r="S4083" s="9">
        <f t="shared" si="445"/>
        <v>42071.539641203701</v>
      </c>
      <c r="T4083" s="9">
        <f t="shared" si="446"/>
        <v>42041.581307870401</v>
      </c>
      <c r="U4083" s="8">
        <f t="shared" si="447"/>
        <v>29.958333333299379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442"/>
        <v>2</v>
      </c>
      <c r="P4084">
        <f t="shared" si="448"/>
        <v>1.5</v>
      </c>
      <c r="Q4084" t="str">
        <f t="shared" si="443"/>
        <v>theater</v>
      </c>
      <c r="R4084" t="str">
        <f t="shared" si="444"/>
        <v>plays</v>
      </c>
      <c r="S4084" s="9">
        <f t="shared" si="445"/>
        <v>42322.958333333299</v>
      </c>
      <c r="T4084" s="9">
        <f t="shared" si="446"/>
        <v>42307.189270833303</v>
      </c>
      <c r="U4084" s="8">
        <f t="shared" si="447"/>
        <v>15.769062499995925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442"/>
        <v>21.685714285714287</v>
      </c>
      <c r="P4085">
        <f t="shared" si="448"/>
        <v>126.5</v>
      </c>
      <c r="Q4085" t="str">
        <f t="shared" si="443"/>
        <v>theater</v>
      </c>
      <c r="R4085" t="str">
        <f t="shared" si="444"/>
        <v>plays</v>
      </c>
      <c r="S4085" s="9">
        <f t="shared" si="445"/>
        <v>42383.761759259301</v>
      </c>
      <c r="T4085" s="9">
        <f t="shared" si="446"/>
        <v>42353.761759259301</v>
      </c>
      <c r="U4085" s="8">
        <f t="shared" si="447"/>
        <v>30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442"/>
        <v>0.33333333333333337</v>
      </c>
      <c r="P4086">
        <f t="shared" si="448"/>
        <v>10</v>
      </c>
      <c r="Q4086" t="str">
        <f t="shared" si="443"/>
        <v>theater</v>
      </c>
      <c r="R4086" t="str">
        <f t="shared" si="444"/>
        <v>plays</v>
      </c>
      <c r="S4086" s="9">
        <f t="shared" si="445"/>
        <v>42652.436412037001</v>
      </c>
      <c r="T4086" s="9">
        <f t="shared" si="446"/>
        <v>42622.436412037001</v>
      </c>
      <c r="U4086" s="8">
        <f t="shared" si="447"/>
        <v>30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442"/>
        <v>0.2857142857142857</v>
      </c>
      <c r="P4087">
        <f t="shared" si="448"/>
        <v>10</v>
      </c>
      <c r="Q4087" t="str">
        <f t="shared" si="443"/>
        <v>theater</v>
      </c>
      <c r="R4087" t="str">
        <f t="shared" si="444"/>
        <v>plays</v>
      </c>
      <c r="S4087" s="9">
        <f t="shared" si="445"/>
        <v>42087.165972222203</v>
      </c>
      <c r="T4087" s="9">
        <f t="shared" si="446"/>
        <v>42058.603877314803</v>
      </c>
      <c r="U4087" s="8">
        <f t="shared" si="447"/>
        <v>28.562094907400024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442"/>
        <v>4.7</v>
      </c>
      <c r="P4088">
        <f t="shared" si="448"/>
        <v>9.4</v>
      </c>
      <c r="Q4088" t="str">
        <f t="shared" si="443"/>
        <v>theater</v>
      </c>
      <c r="R4088" t="str">
        <f t="shared" si="444"/>
        <v>plays</v>
      </c>
      <c r="S4088" s="9">
        <f t="shared" si="445"/>
        <v>42329.166666666701</v>
      </c>
      <c r="T4088" s="9">
        <f t="shared" si="446"/>
        <v>42304.940960648099</v>
      </c>
      <c r="U4088" s="8">
        <f t="shared" si="447"/>
        <v>24.225706018602068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442"/>
        <v>0</v>
      </c>
      <c r="P4089">
        <f t="shared" si="448"/>
        <v>0</v>
      </c>
      <c r="Q4089" t="str">
        <f t="shared" si="443"/>
        <v>theater</v>
      </c>
      <c r="R4089" t="str">
        <f t="shared" si="444"/>
        <v>plays</v>
      </c>
      <c r="S4089" s="9">
        <f t="shared" si="445"/>
        <v>42568.742893518502</v>
      </c>
      <c r="T4089" s="9">
        <f t="shared" si="446"/>
        <v>42538.742893518502</v>
      </c>
      <c r="U4089" s="8">
        <f t="shared" si="447"/>
        <v>30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442"/>
        <v>10.8</v>
      </c>
      <c r="P4090">
        <f t="shared" si="448"/>
        <v>72</v>
      </c>
      <c r="Q4090" t="str">
        <f t="shared" si="443"/>
        <v>theater</v>
      </c>
      <c r="R4090" t="str">
        <f t="shared" si="444"/>
        <v>plays</v>
      </c>
      <c r="S4090" s="9">
        <f t="shared" si="445"/>
        <v>42020.434722222199</v>
      </c>
      <c r="T4090" s="9">
        <f t="shared" si="446"/>
        <v>41990.612546296303</v>
      </c>
      <c r="U4090" s="8">
        <f t="shared" si="447"/>
        <v>29.822175925895863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442"/>
        <v>4.8</v>
      </c>
      <c r="P4091">
        <f t="shared" si="448"/>
        <v>30</v>
      </c>
      <c r="Q4091" t="str">
        <f t="shared" si="443"/>
        <v>theater</v>
      </c>
      <c r="R4091" t="str">
        <f t="shared" si="444"/>
        <v>plays</v>
      </c>
      <c r="S4091" s="9">
        <f t="shared" si="445"/>
        <v>42155.732638888898</v>
      </c>
      <c r="T4091" s="9">
        <f t="shared" si="446"/>
        <v>42122.732499999998</v>
      </c>
      <c r="U4091" s="8">
        <f t="shared" si="447"/>
        <v>33.000138888899528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442"/>
        <v>3.2</v>
      </c>
      <c r="P4092">
        <f t="shared" si="448"/>
        <v>10.666666666666666</v>
      </c>
      <c r="Q4092" t="str">
        <f t="shared" si="443"/>
        <v>theater</v>
      </c>
      <c r="R4092" t="str">
        <f t="shared" si="444"/>
        <v>plays</v>
      </c>
      <c r="S4092" s="9">
        <f t="shared" si="445"/>
        <v>42223.625</v>
      </c>
      <c r="T4092" s="9">
        <f t="shared" si="446"/>
        <v>42209.672881944403</v>
      </c>
      <c r="U4092" s="8">
        <f t="shared" si="447"/>
        <v>13.952118055596657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442"/>
        <v>12.75</v>
      </c>
      <c r="P4093">
        <f t="shared" si="448"/>
        <v>25.5</v>
      </c>
      <c r="Q4093" t="str">
        <f t="shared" si="443"/>
        <v>theater</v>
      </c>
      <c r="R4093" t="str">
        <f t="shared" si="444"/>
        <v>plays</v>
      </c>
      <c r="S4093" s="9">
        <f t="shared" si="445"/>
        <v>42020.506377314799</v>
      </c>
      <c r="T4093" s="9">
        <f t="shared" si="446"/>
        <v>41990.506377314799</v>
      </c>
      <c r="U4093" s="8">
        <f t="shared" si="447"/>
        <v>30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442"/>
        <v>1.8181818181818181E-2</v>
      </c>
      <c r="P4094">
        <f t="shared" si="448"/>
        <v>20</v>
      </c>
      <c r="Q4094" t="str">
        <f t="shared" si="443"/>
        <v>theater</v>
      </c>
      <c r="R4094" t="str">
        <f t="shared" si="444"/>
        <v>plays</v>
      </c>
      <c r="S4094" s="9">
        <f t="shared" si="445"/>
        <v>42099.153321759302</v>
      </c>
      <c r="T4094" s="9">
        <f t="shared" si="446"/>
        <v>42039.194988425901</v>
      </c>
      <c r="U4094" s="8">
        <f t="shared" si="447"/>
        <v>59.958333333401242</v>
      </c>
    </row>
    <row r="4095" spans="1:21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442"/>
        <v>2.4</v>
      </c>
      <c r="P4095">
        <f t="shared" si="448"/>
        <v>15</v>
      </c>
      <c r="Q4095" t="str">
        <f t="shared" si="443"/>
        <v>theater</v>
      </c>
      <c r="R4095" t="str">
        <f t="shared" si="444"/>
        <v>plays</v>
      </c>
      <c r="S4095" s="9">
        <f t="shared" si="445"/>
        <v>42238.815891203703</v>
      </c>
      <c r="T4095" s="9">
        <f t="shared" si="446"/>
        <v>42178.815891203703</v>
      </c>
      <c r="U4095" s="8">
        <f t="shared" si="447"/>
        <v>60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442"/>
        <v>36.5</v>
      </c>
      <c r="P4096">
        <f t="shared" si="448"/>
        <v>91.25</v>
      </c>
      <c r="Q4096" t="str">
        <f t="shared" si="443"/>
        <v>theater</v>
      </c>
      <c r="R4096" t="str">
        <f t="shared" si="444"/>
        <v>plays</v>
      </c>
      <c r="S4096" s="9">
        <f t="shared" si="445"/>
        <v>41934.207638888904</v>
      </c>
      <c r="T4096" s="9">
        <f t="shared" si="446"/>
        <v>41890.086805555598</v>
      </c>
      <c r="U4096" s="8">
        <f t="shared" si="447"/>
        <v>44.1208333333052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442"/>
        <v>2.666666666666667</v>
      </c>
      <c r="P4097">
        <f t="shared" si="448"/>
        <v>800</v>
      </c>
      <c r="Q4097" t="str">
        <f t="shared" si="443"/>
        <v>theater</v>
      </c>
      <c r="R4097" t="str">
        <f t="shared" si="444"/>
        <v>plays</v>
      </c>
      <c r="S4097" s="9">
        <f t="shared" si="445"/>
        <v>42723.031828703701</v>
      </c>
      <c r="T4097" s="9">
        <f t="shared" si="446"/>
        <v>42693.031828703701</v>
      </c>
      <c r="U4097" s="8">
        <f t="shared" si="447"/>
        <v>30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442"/>
        <v>11.428571428571429</v>
      </c>
      <c r="P4098">
        <f t="shared" si="448"/>
        <v>80</v>
      </c>
      <c r="Q4098" t="str">
        <f t="shared" si="443"/>
        <v>theater</v>
      </c>
      <c r="R4098" t="str">
        <f t="shared" si="444"/>
        <v>plays</v>
      </c>
      <c r="S4098" s="9">
        <f t="shared" si="445"/>
        <v>42794.368750000001</v>
      </c>
      <c r="T4098" s="9">
        <f t="shared" si="446"/>
        <v>42750.530312499999</v>
      </c>
      <c r="U4098" s="8">
        <f t="shared" si="447"/>
        <v>43.838437500002328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449">E4099/D4099*100</f>
        <v>0</v>
      </c>
      <c r="P4099">
        <f t="shared" si="448"/>
        <v>0</v>
      </c>
      <c r="Q4099" t="str">
        <f t="shared" ref="Q4099:Q4115" si="450">LEFT(N4099,_xlfn.NUMBERVALUE(FIND("/",N4099)-1))</f>
        <v>theater</v>
      </c>
      <c r="R4099" t="str">
        <f t="shared" ref="R4099:R4115" si="451">RIGHT(N4099,LEN(N4099)-LEN(Q4099)-1)</f>
        <v>plays</v>
      </c>
      <c r="S4099" s="9">
        <f t="shared" ref="S4099:S4115" si="452">_xlfn.NUMBERVALUE((((I4099/60)/60)/24)+DATE(1970,1,1))</f>
        <v>42400.996527777803</v>
      </c>
      <c r="T4099" s="9">
        <f t="shared" ref="T4099:T4115" si="453">_xlfn.NUMBERVALUE((((J4099/60)/60)/24)+DATE(1970,1,1))</f>
        <v>42344.824502314797</v>
      </c>
      <c r="U4099" s="8">
        <f t="shared" ref="U4099:U4115" si="454">S4099-T4099</f>
        <v>56.172025463005411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449"/>
        <v>0</v>
      </c>
      <c r="P4100">
        <f t="shared" si="448"/>
        <v>0</v>
      </c>
      <c r="Q4100" t="str">
        <f t="shared" si="450"/>
        <v>theater</v>
      </c>
      <c r="R4100" t="str">
        <f t="shared" si="451"/>
        <v>plays</v>
      </c>
      <c r="S4100" s="9">
        <f t="shared" si="452"/>
        <v>42525.722187500003</v>
      </c>
      <c r="T4100" s="9">
        <f t="shared" si="453"/>
        <v>42495.722187500003</v>
      </c>
      <c r="U4100" s="8">
        <f t="shared" si="454"/>
        <v>30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449"/>
        <v>1.1111111111111112</v>
      </c>
      <c r="P4101">
        <f t="shared" si="448"/>
        <v>50</v>
      </c>
      <c r="Q4101" t="str">
        <f t="shared" si="450"/>
        <v>theater</v>
      </c>
      <c r="R4101" t="str">
        <f t="shared" si="451"/>
        <v>plays</v>
      </c>
      <c r="S4101" s="9">
        <f t="shared" si="452"/>
        <v>42615.850381944401</v>
      </c>
      <c r="T4101" s="9">
        <f t="shared" si="453"/>
        <v>42570.850381944401</v>
      </c>
      <c r="U4101" s="8">
        <f t="shared" si="454"/>
        <v>45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449"/>
        <v>0</v>
      </c>
      <c r="P4102">
        <f t="shared" si="448"/>
        <v>0</v>
      </c>
      <c r="Q4102" t="str">
        <f t="shared" si="450"/>
        <v>theater</v>
      </c>
      <c r="R4102" t="str">
        <f t="shared" si="451"/>
        <v>plays</v>
      </c>
      <c r="S4102" s="9">
        <f t="shared" si="452"/>
        <v>41937.124884259298</v>
      </c>
      <c r="T4102" s="9">
        <f t="shared" si="453"/>
        <v>41927.124884259298</v>
      </c>
      <c r="U4102" s="8">
        <f t="shared" si="454"/>
        <v>10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449"/>
        <v>0</v>
      </c>
      <c r="P4103">
        <f t="shared" si="448"/>
        <v>0</v>
      </c>
      <c r="Q4103" t="str">
        <f t="shared" si="450"/>
        <v>theater</v>
      </c>
      <c r="R4103" t="str">
        <f t="shared" si="451"/>
        <v>plays</v>
      </c>
      <c r="S4103" s="9">
        <f t="shared" si="452"/>
        <v>42760.903726851902</v>
      </c>
      <c r="T4103" s="9">
        <f t="shared" si="453"/>
        <v>42730.903726851902</v>
      </c>
      <c r="U4103" s="8">
        <f t="shared" si="454"/>
        <v>30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449"/>
        <v>27.400000000000002</v>
      </c>
      <c r="P4104">
        <f t="shared" si="448"/>
        <v>22.833333333333332</v>
      </c>
      <c r="Q4104" t="str">
        <f t="shared" si="450"/>
        <v>theater</v>
      </c>
      <c r="R4104" t="str">
        <f t="shared" si="451"/>
        <v>plays</v>
      </c>
      <c r="S4104" s="9">
        <f t="shared" si="452"/>
        <v>42505.848067129598</v>
      </c>
      <c r="T4104" s="9">
        <f t="shared" si="453"/>
        <v>42475.848067129598</v>
      </c>
      <c r="U4104" s="8">
        <f t="shared" si="454"/>
        <v>30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449"/>
        <v>10</v>
      </c>
      <c r="P4105">
        <f t="shared" si="448"/>
        <v>16.666666666666668</v>
      </c>
      <c r="Q4105" t="str">
        <f t="shared" si="450"/>
        <v>theater</v>
      </c>
      <c r="R4105" t="str">
        <f t="shared" si="451"/>
        <v>plays</v>
      </c>
      <c r="S4105" s="9">
        <f t="shared" si="452"/>
        <v>42242.7722222222</v>
      </c>
      <c r="T4105" s="9">
        <f t="shared" si="453"/>
        <v>42188.832939814798</v>
      </c>
      <c r="U4105" s="8">
        <f t="shared" si="454"/>
        <v>53.939282407402061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449"/>
        <v>21.366666666666667</v>
      </c>
      <c r="P4106">
        <f t="shared" si="448"/>
        <v>45.785714285714285</v>
      </c>
      <c r="Q4106" t="str">
        <f t="shared" si="450"/>
        <v>theater</v>
      </c>
      <c r="R4106" t="str">
        <f t="shared" si="451"/>
        <v>plays</v>
      </c>
      <c r="S4106" s="9">
        <f t="shared" si="452"/>
        <v>42670.278171296297</v>
      </c>
      <c r="T4106" s="9">
        <f t="shared" si="453"/>
        <v>42640.278171296297</v>
      </c>
      <c r="U4106" s="8">
        <f t="shared" si="454"/>
        <v>30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449"/>
        <v>6.9696969696969706</v>
      </c>
      <c r="P4107">
        <f t="shared" si="448"/>
        <v>383.33333333333331</v>
      </c>
      <c r="Q4107" t="str">
        <f t="shared" si="450"/>
        <v>theater</v>
      </c>
      <c r="R4107" t="str">
        <f t="shared" si="451"/>
        <v>plays</v>
      </c>
      <c r="S4107" s="9">
        <f t="shared" si="452"/>
        <v>42730.010520833297</v>
      </c>
      <c r="T4107" s="9">
        <f t="shared" si="453"/>
        <v>42697.010520833297</v>
      </c>
      <c r="U4107" s="8">
        <f t="shared" si="454"/>
        <v>33</v>
      </c>
    </row>
    <row r="4108" spans="1:21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449"/>
        <v>70.599999999999994</v>
      </c>
      <c r="P4108">
        <f t="shared" si="448"/>
        <v>106.96969696969697</v>
      </c>
      <c r="Q4108" t="str">
        <f t="shared" si="450"/>
        <v>theater</v>
      </c>
      <c r="R4108" t="str">
        <f t="shared" si="451"/>
        <v>plays</v>
      </c>
      <c r="S4108" s="9">
        <f t="shared" si="452"/>
        <v>42096.041666666701</v>
      </c>
      <c r="T4108" s="9">
        <f t="shared" si="453"/>
        <v>42053.049375000002</v>
      </c>
      <c r="U4108" s="8">
        <f t="shared" si="454"/>
        <v>42.992291666698293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449"/>
        <v>2.0500000000000003</v>
      </c>
      <c r="P4109">
        <f t="shared" si="448"/>
        <v>10.25</v>
      </c>
      <c r="Q4109" t="str">
        <f t="shared" si="450"/>
        <v>theater</v>
      </c>
      <c r="R4109" t="str">
        <f t="shared" si="451"/>
        <v>plays</v>
      </c>
      <c r="S4109" s="9">
        <f t="shared" si="452"/>
        <v>41906.916678240697</v>
      </c>
      <c r="T4109" s="9">
        <f t="shared" si="453"/>
        <v>41883.916678240697</v>
      </c>
      <c r="U4109" s="8">
        <f t="shared" si="454"/>
        <v>23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449"/>
        <v>1.9666666666666666</v>
      </c>
      <c r="P4110">
        <f t="shared" si="448"/>
        <v>59</v>
      </c>
      <c r="Q4110" t="str">
        <f t="shared" si="450"/>
        <v>theater</v>
      </c>
      <c r="R4110" t="str">
        <f t="shared" si="451"/>
        <v>plays</v>
      </c>
      <c r="S4110" s="9">
        <f t="shared" si="452"/>
        <v>42797.208333333299</v>
      </c>
      <c r="T4110" s="9">
        <f t="shared" si="453"/>
        <v>42767.031678240703</v>
      </c>
      <c r="U4110" s="8">
        <f t="shared" si="454"/>
        <v>30.176655092596775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449"/>
        <v>0</v>
      </c>
      <c r="P4111">
        <f t="shared" si="448"/>
        <v>0</v>
      </c>
      <c r="Q4111" t="str">
        <f t="shared" si="450"/>
        <v>theater</v>
      </c>
      <c r="R4111" t="str">
        <f t="shared" si="451"/>
        <v>plays</v>
      </c>
      <c r="S4111" s="9">
        <f t="shared" si="452"/>
        <v>42337.581064814804</v>
      </c>
      <c r="T4111" s="9">
        <f t="shared" si="453"/>
        <v>42307.539398148103</v>
      </c>
      <c r="U4111" s="8">
        <f t="shared" si="454"/>
        <v>30.041666666700621</v>
      </c>
    </row>
    <row r="4112" spans="1:21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449"/>
        <v>28.666666666666668</v>
      </c>
      <c r="P4112">
        <f t="shared" si="448"/>
        <v>14.333333333333334</v>
      </c>
      <c r="Q4112" t="str">
        <f t="shared" si="450"/>
        <v>theater</v>
      </c>
      <c r="R4112" t="str">
        <f t="shared" si="451"/>
        <v>plays</v>
      </c>
      <c r="S4112" s="9">
        <f t="shared" si="452"/>
        <v>42572.626747685201</v>
      </c>
      <c r="T4112" s="9">
        <f t="shared" si="453"/>
        <v>42512.626747685201</v>
      </c>
      <c r="U4112" s="8">
        <f t="shared" si="454"/>
        <v>60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449"/>
        <v>3.1333333333333333</v>
      </c>
      <c r="P4113">
        <f t="shared" si="448"/>
        <v>15.666666666666666</v>
      </c>
      <c r="Q4113" t="str">
        <f t="shared" si="450"/>
        <v>theater</v>
      </c>
      <c r="R4113" t="str">
        <f t="shared" si="451"/>
        <v>plays</v>
      </c>
      <c r="S4113" s="9">
        <f t="shared" si="452"/>
        <v>42059.135879629597</v>
      </c>
      <c r="T4113" s="9">
        <f t="shared" si="453"/>
        <v>42029.135879629597</v>
      </c>
      <c r="U4113" s="8">
        <f t="shared" si="454"/>
        <v>30</v>
      </c>
    </row>
    <row r="4114" spans="1:21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449"/>
        <v>0.04</v>
      </c>
      <c r="P4114">
        <f t="shared" si="448"/>
        <v>1</v>
      </c>
      <c r="Q4114" t="str">
        <f t="shared" si="450"/>
        <v>theater</v>
      </c>
      <c r="R4114" t="str">
        <f t="shared" si="451"/>
        <v>plays</v>
      </c>
      <c r="S4114" s="9">
        <f t="shared" si="452"/>
        <v>42428</v>
      </c>
      <c r="T4114" s="9">
        <f t="shared" si="453"/>
        <v>42400.946597222202</v>
      </c>
      <c r="U4114" s="8">
        <f t="shared" si="454"/>
        <v>27.053402777797601</v>
      </c>
    </row>
    <row r="4115" spans="1:21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449"/>
        <v>0.2</v>
      </c>
      <c r="P4115">
        <f t="shared" si="448"/>
        <v>1</v>
      </c>
      <c r="Q4115" t="str">
        <f t="shared" si="450"/>
        <v>theater</v>
      </c>
      <c r="R4115" t="str">
        <f t="shared" si="451"/>
        <v>plays</v>
      </c>
      <c r="S4115" s="9">
        <f t="shared" si="452"/>
        <v>42377.273611111101</v>
      </c>
      <c r="T4115" s="9">
        <f t="shared" si="453"/>
        <v>42358.573182870401</v>
      </c>
      <c r="U4115" s="8">
        <f t="shared" si="454"/>
        <v>18.700428240699694</v>
      </c>
    </row>
  </sheetData>
  <autoFilter ref="A1:T4115" xr:uid="{00000000-0001-0000-0000-000000000000}"/>
  <conditionalFormatting sqref="F2:F4115">
    <cfRule type="expression" dxfId="9" priority="2">
      <formula>IF(F2="successful",TRUE,FALSE)</formula>
    </cfRule>
    <cfRule type="expression" dxfId="8" priority="3">
      <formula>IF(F2="failed",TRUE,FALSE)</formula>
    </cfRule>
    <cfRule type="expression" dxfId="7" priority="4">
      <formula>IF(F2="canceled",TRUE,FALSE)</formula>
    </cfRule>
    <cfRule type="expression" dxfId="6" priority="5">
      <formula>IF(F2="live",TRUE,FALSE)</formula>
    </cfRule>
  </conditionalFormatting>
  <conditionalFormatting sqref="O2:O4115">
    <cfRule type="colorScale" priority="1">
      <colorScale>
        <cfvo type="num" val="0"/>
        <cfvo type="percentile" val="100"/>
        <cfvo type="num" val="200"/>
        <color rgb="FFC00000"/>
        <color rgb="FF00B050"/>
        <color rgb="FF0000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04FFD-BFBD-41CA-B410-CF613ABF8AEB}">
  <dimension ref="B2:G94"/>
  <sheetViews>
    <sheetView workbookViewId="0">
      <selection activeCell="E23" sqref="E23"/>
    </sheetView>
  </sheetViews>
  <sheetFormatPr defaultRowHeight="15" x14ac:dyDescent="0.25"/>
  <cols>
    <col min="2" max="2" width="16.85546875" bestFit="1" customWidth="1"/>
    <col min="3" max="3" width="16.28515625" bestFit="1" customWidth="1"/>
    <col min="4" max="4" width="6.140625" bestFit="1" customWidth="1"/>
    <col min="5" max="5" width="8.85546875" bestFit="1" customWidth="1"/>
    <col min="6" max="7" width="11.28515625" bestFit="1" customWidth="1"/>
    <col min="8" max="8" width="16" bestFit="1" customWidth="1"/>
    <col min="9" max="9" width="13.7109375" bestFit="1" customWidth="1"/>
    <col min="10" max="10" width="16.28515625" bestFit="1" customWidth="1"/>
    <col min="11" max="11" width="6.140625" bestFit="1" customWidth="1"/>
    <col min="12" max="12" width="4.28515625" bestFit="1" customWidth="1"/>
    <col min="13" max="13" width="10" bestFit="1" customWidth="1"/>
    <col min="14" max="14" width="11.28515625" bestFit="1" customWidth="1"/>
    <col min="15" max="15" width="14" bestFit="1" customWidth="1"/>
    <col min="16" max="16" width="17" bestFit="1" customWidth="1"/>
    <col min="17" max="17" width="14" bestFit="1" customWidth="1"/>
    <col min="18" max="18" width="22.140625" bestFit="1" customWidth="1"/>
    <col min="19" max="19" width="19" bestFit="1" customWidth="1"/>
    <col min="20" max="20" width="8" bestFit="1" customWidth="1"/>
    <col min="21" max="28" width="5" bestFit="1" customWidth="1"/>
    <col min="29" max="29" width="11" bestFit="1" customWidth="1"/>
    <col min="30" max="30" width="6.140625" bestFit="1" customWidth="1"/>
    <col min="32" max="32" width="11.85546875" bestFit="1" customWidth="1"/>
    <col min="33" max="40" width="5" bestFit="1" customWidth="1"/>
    <col min="41" max="41" width="15" bestFit="1" customWidth="1"/>
    <col min="42" max="42" width="11.28515625" bestFit="1" customWidth="1"/>
  </cols>
  <sheetData>
    <row r="2" spans="2:7" x14ac:dyDescent="0.25">
      <c r="B2" s="5" t="s">
        <v>8323</v>
      </c>
      <c r="C2" s="5" t="s">
        <v>8321</v>
      </c>
    </row>
    <row r="3" spans="2:7" x14ac:dyDescent="0.25">
      <c r="B3" s="5" t="s">
        <v>8310</v>
      </c>
      <c r="C3" t="s">
        <v>8219</v>
      </c>
      <c r="D3" t="s">
        <v>8221</v>
      </c>
      <c r="E3" t="s">
        <v>8220</v>
      </c>
      <c r="F3" t="s">
        <v>8222</v>
      </c>
      <c r="G3" t="s">
        <v>8311</v>
      </c>
    </row>
    <row r="4" spans="2:7" x14ac:dyDescent="0.25">
      <c r="B4" s="6" t="s">
        <v>8312</v>
      </c>
      <c r="C4" s="7">
        <v>300</v>
      </c>
      <c r="D4" s="7">
        <v>180</v>
      </c>
      <c r="E4" s="7">
        <v>40</v>
      </c>
      <c r="F4" s="7"/>
      <c r="G4" s="7">
        <v>520</v>
      </c>
    </row>
    <row r="5" spans="2:7" x14ac:dyDescent="0.25">
      <c r="B5" s="6" t="s">
        <v>8313</v>
      </c>
      <c r="C5" s="7">
        <v>34</v>
      </c>
      <c r="D5" s="7">
        <v>140</v>
      </c>
      <c r="E5" s="7">
        <v>20</v>
      </c>
      <c r="F5" s="7">
        <v>6</v>
      </c>
      <c r="G5" s="7">
        <v>200</v>
      </c>
    </row>
    <row r="6" spans="2:7" x14ac:dyDescent="0.25">
      <c r="B6" s="6" t="s">
        <v>8319</v>
      </c>
      <c r="C6" s="7">
        <v>80</v>
      </c>
      <c r="D6" s="7">
        <v>140</v>
      </c>
      <c r="E6" s="7"/>
      <c r="F6" s="7"/>
      <c r="G6" s="7">
        <v>220</v>
      </c>
    </row>
    <row r="7" spans="2:7" x14ac:dyDescent="0.25">
      <c r="B7" s="6" t="s">
        <v>8314</v>
      </c>
      <c r="C7" s="7"/>
      <c r="D7" s="7"/>
      <c r="E7" s="7">
        <v>24</v>
      </c>
      <c r="F7" s="7"/>
      <c r="G7" s="7">
        <v>24</v>
      </c>
    </row>
    <row r="8" spans="2:7" x14ac:dyDescent="0.25">
      <c r="B8" s="6" t="s">
        <v>8315</v>
      </c>
      <c r="C8" s="7">
        <v>540</v>
      </c>
      <c r="D8" s="7">
        <v>120</v>
      </c>
      <c r="E8" s="7">
        <v>20</v>
      </c>
      <c r="F8" s="7">
        <v>20</v>
      </c>
      <c r="G8" s="7">
        <v>700</v>
      </c>
    </row>
    <row r="9" spans="2:7" x14ac:dyDescent="0.25">
      <c r="B9" s="6" t="s">
        <v>8320</v>
      </c>
      <c r="C9" s="7">
        <v>103</v>
      </c>
      <c r="D9" s="7">
        <v>117</v>
      </c>
      <c r="E9" s="7"/>
      <c r="F9" s="7"/>
      <c r="G9" s="7">
        <v>220</v>
      </c>
    </row>
    <row r="10" spans="2:7" x14ac:dyDescent="0.25">
      <c r="B10" s="6" t="s">
        <v>8316</v>
      </c>
      <c r="C10" s="7">
        <v>80</v>
      </c>
      <c r="D10" s="7">
        <v>127</v>
      </c>
      <c r="E10" s="7">
        <v>30</v>
      </c>
      <c r="F10" s="7"/>
      <c r="G10" s="7">
        <v>237</v>
      </c>
    </row>
    <row r="11" spans="2:7" x14ac:dyDescent="0.25">
      <c r="B11" s="6" t="s">
        <v>8317</v>
      </c>
      <c r="C11" s="7">
        <v>209</v>
      </c>
      <c r="D11" s="7">
        <v>213</v>
      </c>
      <c r="E11" s="7">
        <v>178</v>
      </c>
      <c r="F11" s="7"/>
      <c r="G11" s="7">
        <v>600</v>
      </c>
    </row>
    <row r="12" spans="2:7" x14ac:dyDescent="0.25">
      <c r="B12" s="6" t="s">
        <v>8318</v>
      </c>
      <c r="C12" s="7">
        <v>839</v>
      </c>
      <c r="D12" s="7">
        <v>493</v>
      </c>
      <c r="E12" s="7">
        <v>37</v>
      </c>
      <c r="F12" s="7">
        <v>24</v>
      </c>
      <c r="G12" s="7">
        <v>1393</v>
      </c>
    </row>
    <row r="13" spans="2:7" x14ac:dyDescent="0.25">
      <c r="B13" s="6" t="s">
        <v>8311</v>
      </c>
      <c r="C13" s="7">
        <v>2185</v>
      </c>
      <c r="D13" s="7">
        <v>1530</v>
      </c>
      <c r="E13" s="7">
        <v>349</v>
      </c>
      <c r="F13" s="7">
        <v>50</v>
      </c>
      <c r="G13" s="7">
        <v>4114</v>
      </c>
    </row>
    <row r="23" spans="2:7" x14ac:dyDescent="0.25">
      <c r="B23" s="5" t="s">
        <v>8323</v>
      </c>
      <c r="C23" s="5" t="s">
        <v>8321</v>
      </c>
    </row>
    <row r="24" spans="2:7" x14ac:dyDescent="0.25">
      <c r="B24" s="5" t="s">
        <v>8310</v>
      </c>
      <c r="C24" t="s">
        <v>8219</v>
      </c>
      <c r="D24" t="s">
        <v>8221</v>
      </c>
      <c r="E24" t="s">
        <v>8220</v>
      </c>
      <c r="F24" t="s">
        <v>8222</v>
      </c>
      <c r="G24" t="s">
        <v>8311</v>
      </c>
    </row>
    <row r="25" spans="2:7" x14ac:dyDescent="0.25">
      <c r="B25" s="6" t="s">
        <v>8328</v>
      </c>
      <c r="C25" s="7"/>
      <c r="D25" s="7">
        <v>100</v>
      </c>
      <c r="E25" s="7"/>
      <c r="F25" s="7"/>
      <c r="G25" s="7">
        <v>100</v>
      </c>
    </row>
    <row r="26" spans="2:7" x14ac:dyDescent="0.25">
      <c r="B26" s="6" t="s">
        <v>8329</v>
      </c>
      <c r="C26" s="7"/>
      <c r="D26" s="7"/>
      <c r="E26" s="7">
        <v>20</v>
      </c>
      <c r="F26" s="7"/>
      <c r="G26" s="7">
        <v>20</v>
      </c>
    </row>
    <row r="27" spans="2:7" x14ac:dyDescent="0.25">
      <c r="B27" s="6" t="s">
        <v>8330</v>
      </c>
      <c r="C27" s="7"/>
      <c r="D27" s="7"/>
      <c r="E27" s="7">
        <v>24</v>
      </c>
      <c r="F27" s="7"/>
      <c r="G27" s="7">
        <v>24</v>
      </c>
    </row>
    <row r="28" spans="2:7" x14ac:dyDescent="0.25">
      <c r="B28" s="6" t="s">
        <v>8331</v>
      </c>
      <c r="C28" s="7"/>
      <c r="D28" s="7">
        <v>40</v>
      </c>
      <c r="E28" s="7"/>
      <c r="F28" s="7"/>
      <c r="G28" s="7">
        <v>40</v>
      </c>
    </row>
    <row r="29" spans="2:7" x14ac:dyDescent="0.25">
      <c r="B29" s="6" t="s">
        <v>8332</v>
      </c>
      <c r="C29" s="7">
        <v>40</v>
      </c>
      <c r="D29" s="7"/>
      <c r="E29" s="7"/>
      <c r="F29" s="7"/>
      <c r="G29" s="7">
        <v>40</v>
      </c>
    </row>
    <row r="30" spans="2:7" x14ac:dyDescent="0.25">
      <c r="B30" s="6" t="s">
        <v>8333</v>
      </c>
      <c r="C30" s="7">
        <v>180</v>
      </c>
      <c r="D30" s="7"/>
      <c r="E30" s="7"/>
      <c r="F30" s="7"/>
      <c r="G30" s="7">
        <v>180</v>
      </c>
    </row>
    <row r="31" spans="2:7" x14ac:dyDescent="0.25">
      <c r="B31" s="6" t="s">
        <v>8334</v>
      </c>
      <c r="C31" s="7"/>
      <c r="D31" s="7">
        <v>80</v>
      </c>
      <c r="E31" s="7"/>
      <c r="F31" s="7"/>
      <c r="G31" s="7">
        <v>80</v>
      </c>
    </row>
    <row r="32" spans="2:7" x14ac:dyDescent="0.25">
      <c r="B32" s="6" t="s">
        <v>8335</v>
      </c>
      <c r="C32" s="7">
        <v>40</v>
      </c>
      <c r="D32" s="7"/>
      <c r="E32" s="7"/>
      <c r="F32" s="7"/>
      <c r="G32" s="7">
        <v>40</v>
      </c>
    </row>
    <row r="33" spans="2:7" x14ac:dyDescent="0.25">
      <c r="B33" s="6" t="s">
        <v>8336</v>
      </c>
      <c r="C33" s="7"/>
      <c r="D33" s="7">
        <v>40</v>
      </c>
      <c r="E33" s="7"/>
      <c r="F33" s="7">
        <v>20</v>
      </c>
      <c r="G33" s="7">
        <v>60</v>
      </c>
    </row>
    <row r="34" spans="2:7" x14ac:dyDescent="0.25">
      <c r="B34" s="6" t="s">
        <v>8337</v>
      </c>
      <c r="C34" s="7"/>
      <c r="D34" s="7">
        <v>40</v>
      </c>
      <c r="E34" s="7"/>
      <c r="F34" s="7"/>
      <c r="G34" s="7">
        <v>40</v>
      </c>
    </row>
    <row r="35" spans="2:7" x14ac:dyDescent="0.25">
      <c r="B35" s="6" t="s">
        <v>8338</v>
      </c>
      <c r="C35" s="7"/>
      <c r="D35" s="7">
        <v>120</v>
      </c>
      <c r="E35" s="7">
        <v>20</v>
      </c>
      <c r="F35" s="7"/>
      <c r="G35" s="7">
        <v>140</v>
      </c>
    </row>
    <row r="36" spans="2:7" x14ac:dyDescent="0.25">
      <c r="B36" s="6" t="s">
        <v>8339</v>
      </c>
      <c r="C36" s="7"/>
      <c r="D36" s="7">
        <v>20</v>
      </c>
      <c r="E36" s="7"/>
      <c r="F36" s="7"/>
      <c r="G36" s="7">
        <v>20</v>
      </c>
    </row>
    <row r="37" spans="2:7" x14ac:dyDescent="0.25">
      <c r="B37" s="6" t="s">
        <v>8324</v>
      </c>
      <c r="C37" s="7">
        <v>140</v>
      </c>
      <c r="D37" s="7"/>
      <c r="E37" s="7"/>
      <c r="F37" s="7"/>
      <c r="G37" s="7">
        <v>140</v>
      </c>
    </row>
    <row r="38" spans="2:7" x14ac:dyDescent="0.25">
      <c r="B38" s="6" t="s">
        <v>8340</v>
      </c>
      <c r="C38" s="7">
        <v>140</v>
      </c>
      <c r="D38" s="7">
        <v>20</v>
      </c>
      <c r="E38" s="7"/>
      <c r="F38" s="7"/>
      <c r="G38" s="7">
        <v>160</v>
      </c>
    </row>
    <row r="39" spans="2:7" x14ac:dyDescent="0.25">
      <c r="B39" s="6" t="s">
        <v>8341</v>
      </c>
      <c r="C39" s="7"/>
      <c r="D39" s="7">
        <v>60</v>
      </c>
      <c r="E39" s="7"/>
      <c r="F39" s="7"/>
      <c r="G39" s="7">
        <v>60</v>
      </c>
    </row>
    <row r="40" spans="2:7" x14ac:dyDescent="0.25">
      <c r="B40" s="6" t="s">
        <v>8342</v>
      </c>
      <c r="C40" s="7">
        <v>9</v>
      </c>
      <c r="D40" s="7">
        <v>11</v>
      </c>
      <c r="E40" s="7"/>
      <c r="F40" s="7"/>
      <c r="G40" s="7">
        <v>20</v>
      </c>
    </row>
    <row r="41" spans="2:7" x14ac:dyDescent="0.25">
      <c r="B41" s="6" t="s">
        <v>8343</v>
      </c>
      <c r="C41" s="7">
        <v>20</v>
      </c>
      <c r="D41" s="7"/>
      <c r="E41" s="7"/>
      <c r="F41" s="7"/>
      <c r="G41" s="7">
        <v>20</v>
      </c>
    </row>
    <row r="42" spans="2:7" x14ac:dyDescent="0.25">
      <c r="B42" s="6" t="s">
        <v>8344</v>
      </c>
      <c r="C42" s="7"/>
      <c r="D42" s="7">
        <v>40</v>
      </c>
      <c r="E42" s="7"/>
      <c r="F42" s="7"/>
      <c r="G42" s="7">
        <v>40</v>
      </c>
    </row>
    <row r="43" spans="2:7" x14ac:dyDescent="0.25">
      <c r="B43" s="6" t="s">
        <v>8345</v>
      </c>
      <c r="C43" s="7">
        <v>60</v>
      </c>
      <c r="D43" s="7">
        <v>60</v>
      </c>
      <c r="E43" s="7">
        <v>20</v>
      </c>
      <c r="F43" s="7"/>
      <c r="G43" s="7">
        <v>140</v>
      </c>
    </row>
    <row r="44" spans="2:7" x14ac:dyDescent="0.25">
      <c r="B44" s="6" t="s">
        <v>8346</v>
      </c>
      <c r="C44" s="7"/>
      <c r="D44" s="7">
        <v>20</v>
      </c>
      <c r="E44" s="7"/>
      <c r="F44" s="7"/>
      <c r="G44" s="7">
        <v>20</v>
      </c>
    </row>
    <row r="45" spans="2:7" x14ac:dyDescent="0.25">
      <c r="B45" s="6" t="s">
        <v>8347</v>
      </c>
      <c r="C45" s="7">
        <v>60</v>
      </c>
      <c r="D45" s="7"/>
      <c r="E45" s="7"/>
      <c r="F45" s="7"/>
      <c r="G45" s="7">
        <v>60</v>
      </c>
    </row>
    <row r="46" spans="2:7" x14ac:dyDescent="0.25">
      <c r="B46" s="6" t="s">
        <v>8348</v>
      </c>
      <c r="C46" s="7"/>
      <c r="D46" s="7">
        <v>20</v>
      </c>
      <c r="E46" s="7"/>
      <c r="F46" s="7"/>
      <c r="G46" s="7">
        <v>20</v>
      </c>
    </row>
    <row r="47" spans="2:7" x14ac:dyDescent="0.25">
      <c r="B47" s="6" t="s">
        <v>8349</v>
      </c>
      <c r="C47" s="7">
        <v>103</v>
      </c>
      <c r="D47" s="7">
        <v>57</v>
      </c>
      <c r="E47" s="7"/>
      <c r="F47" s="7"/>
      <c r="G47" s="7">
        <v>160</v>
      </c>
    </row>
    <row r="48" spans="2:7" x14ac:dyDescent="0.25">
      <c r="B48" s="6" t="s">
        <v>8350</v>
      </c>
      <c r="C48" s="7"/>
      <c r="D48" s="7">
        <v>20</v>
      </c>
      <c r="E48" s="7"/>
      <c r="F48" s="7"/>
      <c r="G48" s="7">
        <v>20</v>
      </c>
    </row>
    <row r="49" spans="2:7" x14ac:dyDescent="0.25">
      <c r="B49" s="6" t="s">
        <v>8325</v>
      </c>
      <c r="C49" s="7">
        <v>694</v>
      </c>
      <c r="D49" s="7">
        <v>353</v>
      </c>
      <c r="E49" s="7"/>
      <c r="F49" s="7">
        <v>19</v>
      </c>
      <c r="G49" s="7">
        <v>1066</v>
      </c>
    </row>
    <row r="50" spans="2:7" x14ac:dyDescent="0.25">
      <c r="B50" s="6" t="s">
        <v>8326</v>
      </c>
      <c r="C50" s="7">
        <v>40</v>
      </c>
      <c r="D50" s="7"/>
      <c r="E50" s="7"/>
      <c r="F50" s="7"/>
      <c r="G50" s="7">
        <v>40</v>
      </c>
    </row>
    <row r="51" spans="2:7" x14ac:dyDescent="0.25">
      <c r="B51" s="6" t="s">
        <v>8351</v>
      </c>
      <c r="C51" s="7">
        <v>20</v>
      </c>
      <c r="D51" s="7"/>
      <c r="E51" s="7"/>
      <c r="F51" s="7"/>
      <c r="G51" s="7">
        <v>20</v>
      </c>
    </row>
    <row r="52" spans="2:7" x14ac:dyDescent="0.25">
      <c r="B52" s="6" t="s">
        <v>8352</v>
      </c>
      <c r="C52" s="7"/>
      <c r="D52" s="7">
        <v>20</v>
      </c>
      <c r="E52" s="7"/>
      <c r="F52" s="7"/>
      <c r="G52" s="7">
        <v>20</v>
      </c>
    </row>
    <row r="53" spans="2:7" x14ac:dyDescent="0.25">
      <c r="B53" s="6" t="s">
        <v>8353</v>
      </c>
      <c r="C53" s="7">
        <v>260</v>
      </c>
      <c r="D53" s="7"/>
      <c r="E53" s="7"/>
      <c r="F53" s="7"/>
      <c r="G53" s="7">
        <v>260</v>
      </c>
    </row>
    <row r="54" spans="2:7" x14ac:dyDescent="0.25">
      <c r="B54" s="6" t="s">
        <v>8354</v>
      </c>
      <c r="C54" s="7"/>
      <c r="D54" s="7"/>
      <c r="E54" s="7">
        <v>40</v>
      </c>
      <c r="F54" s="7"/>
      <c r="G54" s="7">
        <v>40</v>
      </c>
    </row>
    <row r="55" spans="2:7" x14ac:dyDescent="0.25">
      <c r="B55" s="6" t="s">
        <v>8355</v>
      </c>
      <c r="C55" s="7">
        <v>60</v>
      </c>
      <c r="D55" s="7"/>
      <c r="E55" s="7"/>
      <c r="F55" s="7"/>
      <c r="G55" s="7">
        <v>60</v>
      </c>
    </row>
    <row r="56" spans="2:7" x14ac:dyDescent="0.25">
      <c r="B56" s="6" t="s">
        <v>8356</v>
      </c>
      <c r="C56" s="7">
        <v>34</v>
      </c>
      <c r="D56" s="7"/>
      <c r="E56" s="7"/>
      <c r="F56" s="7">
        <v>6</v>
      </c>
      <c r="G56" s="7">
        <v>40</v>
      </c>
    </row>
    <row r="57" spans="2:7" x14ac:dyDescent="0.25">
      <c r="B57" s="6" t="s">
        <v>8357</v>
      </c>
      <c r="C57" s="7">
        <v>40</v>
      </c>
      <c r="D57" s="7">
        <v>2</v>
      </c>
      <c r="E57" s="7">
        <v>18</v>
      </c>
      <c r="F57" s="7"/>
      <c r="G57" s="7">
        <v>60</v>
      </c>
    </row>
    <row r="58" spans="2:7" x14ac:dyDescent="0.25">
      <c r="B58" s="6" t="s">
        <v>8358</v>
      </c>
      <c r="C58" s="7">
        <v>85</v>
      </c>
      <c r="D58" s="7">
        <v>80</v>
      </c>
      <c r="E58" s="7">
        <v>17</v>
      </c>
      <c r="F58" s="7">
        <v>5</v>
      </c>
      <c r="G58" s="7">
        <v>187</v>
      </c>
    </row>
    <row r="59" spans="2:7" x14ac:dyDescent="0.25">
      <c r="B59" s="6" t="s">
        <v>8359</v>
      </c>
      <c r="C59" s="7">
        <v>80</v>
      </c>
      <c r="D59" s="7"/>
      <c r="E59" s="7"/>
      <c r="F59" s="7"/>
      <c r="G59" s="7">
        <v>80</v>
      </c>
    </row>
    <row r="60" spans="2:7" x14ac:dyDescent="0.25">
      <c r="B60" s="6" t="s">
        <v>8327</v>
      </c>
      <c r="C60" s="7">
        <v>60</v>
      </c>
      <c r="D60" s="7"/>
      <c r="E60" s="7"/>
      <c r="F60" s="7"/>
      <c r="G60" s="7">
        <v>60</v>
      </c>
    </row>
    <row r="61" spans="2:7" x14ac:dyDescent="0.25">
      <c r="B61" s="6" t="s">
        <v>8360</v>
      </c>
      <c r="C61" s="7"/>
      <c r="D61" s="7">
        <v>47</v>
      </c>
      <c r="E61" s="7">
        <v>10</v>
      </c>
      <c r="F61" s="7"/>
      <c r="G61" s="7">
        <v>57</v>
      </c>
    </row>
    <row r="62" spans="2:7" x14ac:dyDescent="0.25">
      <c r="B62" s="6" t="s">
        <v>8361</v>
      </c>
      <c r="C62" s="7"/>
      <c r="D62" s="7">
        <v>100</v>
      </c>
      <c r="E62" s="7"/>
      <c r="F62" s="7"/>
      <c r="G62" s="7">
        <v>100</v>
      </c>
    </row>
    <row r="63" spans="2:7" x14ac:dyDescent="0.25">
      <c r="B63" s="6" t="s">
        <v>8362</v>
      </c>
      <c r="C63" s="7">
        <v>20</v>
      </c>
      <c r="D63" s="7">
        <v>120</v>
      </c>
      <c r="E63" s="7">
        <v>60</v>
      </c>
      <c r="F63" s="7"/>
      <c r="G63" s="7">
        <v>200</v>
      </c>
    </row>
    <row r="64" spans="2:7" x14ac:dyDescent="0.25">
      <c r="B64" s="6" t="s">
        <v>8363</v>
      </c>
      <c r="C64" s="7"/>
      <c r="D64" s="7">
        <v>60</v>
      </c>
      <c r="E64" s="7">
        <v>100</v>
      </c>
      <c r="F64" s="7"/>
      <c r="G64" s="7">
        <v>160</v>
      </c>
    </row>
    <row r="65" spans="2:7" x14ac:dyDescent="0.25">
      <c r="B65" s="6" t="s">
        <v>8364</v>
      </c>
      <c r="C65" s="7"/>
      <c r="D65" s="7"/>
      <c r="E65" s="7">
        <v>20</v>
      </c>
      <c r="F65" s="7"/>
      <c r="G65" s="7">
        <v>20</v>
      </c>
    </row>
    <row r="66" spans="2:7" x14ac:dyDescent="0.25">
      <c r="B66" s="6" t="s">
        <v>8311</v>
      </c>
      <c r="C66" s="7">
        <v>2185</v>
      </c>
      <c r="D66" s="7">
        <v>1530</v>
      </c>
      <c r="E66" s="7">
        <v>349</v>
      </c>
      <c r="F66" s="7">
        <v>50</v>
      </c>
      <c r="G66" s="7">
        <v>4114</v>
      </c>
    </row>
    <row r="76" spans="2:7" x14ac:dyDescent="0.25">
      <c r="B76" s="5" t="s">
        <v>8380</v>
      </c>
      <c r="C76" t="s">
        <v>8322</v>
      </c>
    </row>
    <row r="77" spans="2:7" x14ac:dyDescent="0.25">
      <c r="B77" s="5" t="s">
        <v>8308</v>
      </c>
      <c r="C77" t="s">
        <v>8322</v>
      </c>
    </row>
    <row r="78" spans="2:7" x14ac:dyDescent="0.25">
      <c r="B78" s="5" t="s">
        <v>8259</v>
      </c>
      <c r="C78" t="s">
        <v>8322</v>
      </c>
    </row>
    <row r="80" spans="2:7" x14ac:dyDescent="0.25">
      <c r="B80" s="5" t="s">
        <v>8381</v>
      </c>
      <c r="C80" s="5" t="s">
        <v>8321</v>
      </c>
    </row>
    <row r="81" spans="2:6" x14ac:dyDescent="0.25">
      <c r="B81" s="5" t="s">
        <v>8310</v>
      </c>
      <c r="C81" t="s">
        <v>8219</v>
      </c>
      <c r="D81" t="s">
        <v>8221</v>
      </c>
      <c r="E81" t="s">
        <v>8220</v>
      </c>
      <c r="F81" t="s">
        <v>8311</v>
      </c>
    </row>
    <row r="82" spans="2:6" x14ac:dyDescent="0.25">
      <c r="B82" s="6" t="s">
        <v>8374</v>
      </c>
      <c r="C82" s="7">
        <v>182</v>
      </c>
      <c r="D82" s="7">
        <v>149</v>
      </c>
      <c r="E82" s="7">
        <v>34</v>
      </c>
      <c r="F82" s="7">
        <v>365</v>
      </c>
    </row>
    <row r="83" spans="2:6" x14ac:dyDescent="0.25">
      <c r="B83" s="6" t="s">
        <v>8375</v>
      </c>
      <c r="C83" s="7">
        <v>202</v>
      </c>
      <c r="D83" s="7">
        <v>106</v>
      </c>
      <c r="E83" s="7">
        <v>27</v>
      </c>
      <c r="F83" s="7">
        <v>335</v>
      </c>
    </row>
    <row r="84" spans="2:6" x14ac:dyDescent="0.25">
      <c r="B84" s="6" t="s">
        <v>8376</v>
      </c>
      <c r="C84" s="7">
        <v>180</v>
      </c>
      <c r="D84" s="7">
        <v>108</v>
      </c>
      <c r="E84" s="7">
        <v>28</v>
      </c>
      <c r="F84" s="7">
        <v>316</v>
      </c>
    </row>
    <row r="85" spans="2:6" x14ac:dyDescent="0.25">
      <c r="B85" s="6" t="s">
        <v>8377</v>
      </c>
      <c r="C85" s="7">
        <v>192</v>
      </c>
      <c r="D85" s="7">
        <v>102</v>
      </c>
      <c r="E85" s="7">
        <v>27</v>
      </c>
      <c r="F85" s="7">
        <v>321</v>
      </c>
    </row>
    <row r="86" spans="2:6" x14ac:dyDescent="0.25">
      <c r="B86" s="6" t="s">
        <v>8368</v>
      </c>
      <c r="C86" s="7">
        <v>234</v>
      </c>
      <c r="D86" s="7">
        <v>126</v>
      </c>
      <c r="E86" s="7">
        <v>26</v>
      </c>
      <c r="F86" s="7">
        <v>386</v>
      </c>
    </row>
    <row r="87" spans="2:6" x14ac:dyDescent="0.25">
      <c r="B87" s="6" t="s">
        <v>8378</v>
      </c>
      <c r="C87" s="7">
        <v>211</v>
      </c>
      <c r="D87" s="7">
        <v>147</v>
      </c>
      <c r="E87" s="7">
        <v>27</v>
      </c>
      <c r="F87" s="7">
        <v>385</v>
      </c>
    </row>
    <row r="88" spans="2:6" x14ac:dyDescent="0.25">
      <c r="B88" s="6" t="s">
        <v>8369</v>
      </c>
      <c r="C88" s="7">
        <v>194</v>
      </c>
      <c r="D88" s="7">
        <v>150</v>
      </c>
      <c r="E88" s="7">
        <v>43</v>
      </c>
      <c r="F88" s="7">
        <v>387</v>
      </c>
    </row>
    <row r="89" spans="2:6" x14ac:dyDescent="0.25">
      <c r="B89" s="6" t="s">
        <v>8370</v>
      </c>
      <c r="C89" s="7">
        <v>166</v>
      </c>
      <c r="D89" s="7">
        <v>134</v>
      </c>
      <c r="E89" s="7">
        <v>33</v>
      </c>
      <c r="F89" s="7">
        <v>333</v>
      </c>
    </row>
    <row r="90" spans="2:6" x14ac:dyDescent="0.25">
      <c r="B90" s="6" t="s">
        <v>8371</v>
      </c>
      <c r="C90" s="7">
        <v>147</v>
      </c>
      <c r="D90" s="7">
        <v>127</v>
      </c>
      <c r="E90" s="7">
        <v>24</v>
      </c>
      <c r="F90" s="7">
        <v>298</v>
      </c>
    </row>
    <row r="91" spans="2:6" x14ac:dyDescent="0.25">
      <c r="B91" s="6" t="s">
        <v>8372</v>
      </c>
      <c r="C91" s="7">
        <v>183</v>
      </c>
      <c r="D91" s="7">
        <v>149</v>
      </c>
      <c r="E91" s="7">
        <v>20</v>
      </c>
      <c r="F91" s="7">
        <v>352</v>
      </c>
    </row>
    <row r="92" spans="2:6" x14ac:dyDescent="0.25">
      <c r="B92" s="6" t="s">
        <v>8373</v>
      </c>
      <c r="C92" s="7">
        <v>183</v>
      </c>
      <c r="D92" s="7">
        <v>114</v>
      </c>
      <c r="E92" s="7">
        <v>37</v>
      </c>
      <c r="F92" s="7">
        <v>334</v>
      </c>
    </row>
    <row r="93" spans="2:6" x14ac:dyDescent="0.25">
      <c r="B93" s="6" t="s">
        <v>8379</v>
      </c>
      <c r="C93" s="7">
        <v>111</v>
      </c>
      <c r="D93" s="7">
        <v>118</v>
      </c>
      <c r="E93" s="7">
        <v>23</v>
      </c>
      <c r="F93" s="7">
        <v>252</v>
      </c>
    </row>
    <row r="94" spans="2:6" x14ac:dyDescent="0.25">
      <c r="B94" s="6" t="s">
        <v>8311</v>
      </c>
      <c r="C94" s="7">
        <v>2185</v>
      </c>
      <c r="D94" s="7">
        <v>1530</v>
      </c>
      <c r="E94" s="7">
        <v>349</v>
      </c>
      <c r="F94" s="7">
        <v>4064</v>
      </c>
    </row>
  </sheetData>
  <pageMargins left="0.7" right="0.7" top="0.75" bottom="0.75" header="0.3" footer="0.3"/>
  <pageSetup orientation="portrait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96498-B645-43E8-8EFD-699396B08112}">
  <dimension ref="B7:J154"/>
  <sheetViews>
    <sheetView tabSelected="1" topLeftCell="A28" workbookViewId="0">
      <selection activeCell="D43" sqref="D43"/>
    </sheetView>
  </sheetViews>
  <sheetFormatPr defaultRowHeight="15" x14ac:dyDescent="0.25"/>
  <cols>
    <col min="2" max="2" width="17.85546875" bestFit="1" customWidth="1"/>
    <col min="3" max="3" width="17.28515625" bestFit="1" customWidth="1"/>
    <col min="4" max="4" width="14.28515625" bestFit="1" customWidth="1"/>
    <col min="5" max="5" width="17" bestFit="1" customWidth="1"/>
    <col min="6" max="6" width="13.5703125" bestFit="1" customWidth="1"/>
    <col min="7" max="7" width="20" style="10" bestFit="1" customWidth="1"/>
    <col min="8" max="8" width="17" style="10" bestFit="1" customWidth="1"/>
    <col min="9" max="9" width="19.85546875" style="10" bestFit="1" customWidth="1"/>
    <col min="10" max="10" width="18.5703125" bestFit="1" customWidth="1"/>
    <col min="11" max="11" width="7.85546875" bestFit="1" customWidth="1"/>
    <col min="12" max="12" width="6.140625" bestFit="1" customWidth="1"/>
    <col min="13" max="13" width="7.85546875" bestFit="1" customWidth="1"/>
    <col min="14" max="15" width="10" bestFit="1" customWidth="1"/>
    <col min="16" max="16" width="7.85546875" bestFit="1" customWidth="1"/>
    <col min="17" max="17" width="10" bestFit="1" customWidth="1"/>
    <col min="18" max="18" width="7.85546875" bestFit="1" customWidth="1"/>
    <col min="19" max="20" width="10" bestFit="1" customWidth="1"/>
    <col min="21" max="21" width="7.85546875" bestFit="1" customWidth="1"/>
    <col min="22" max="22" width="6.140625" bestFit="1" customWidth="1"/>
    <col min="23" max="23" width="7.85546875" bestFit="1" customWidth="1"/>
    <col min="24" max="24" width="10" bestFit="1" customWidth="1"/>
    <col min="25" max="25" width="7.85546875" bestFit="1" customWidth="1"/>
    <col min="26" max="26" width="10" bestFit="1" customWidth="1"/>
    <col min="27" max="27" width="7.85546875" bestFit="1" customWidth="1"/>
    <col min="28" max="29" width="10" bestFit="1" customWidth="1"/>
    <col min="30" max="30" width="8.85546875" bestFit="1" customWidth="1"/>
    <col min="31" max="31" width="10" bestFit="1" customWidth="1"/>
    <col min="32" max="32" width="8.85546875" bestFit="1" customWidth="1"/>
    <col min="33" max="34" width="10" bestFit="1" customWidth="1"/>
    <col min="35" max="35" width="8.85546875" bestFit="1" customWidth="1"/>
    <col min="36" max="36" width="10" bestFit="1" customWidth="1"/>
    <col min="37" max="39" width="8.85546875" bestFit="1" customWidth="1"/>
    <col min="40" max="41" width="10" bestFit="1" customWidth="1"/>
    <col min="42" max="42" width="8.85546875" bestFit="1" customWidth="1"/>
    <col min="43" max="43" width="10" bestFit="1" customWidth="1"/>
    <col min="44" max="46" width="8.85546875" bestFit="1" customWidth="1"/>
    <col min="47" max="50" width="10" bestFit="1" customWidth="1"/>
    <col min="51" max="51" width="8.85546875" bestFit="1" customWidth="1"/>
    <col min="52" max="52" width="10" bestFit="1" customWidth="1"/>
    <col min="53" max="53" width="8.85546875" bestFit="1" customWidth="1"/>
    <col min="54" max="54" width="10" bestFit="1" customWidth="1"/>
    <col min="55" max="55" width="8.85546875" bestFit="1" customWidth="1"/>
    <col min="56" max="59" width="10" bestFit="1" customWidth="1"/>
    <col min="60" max="60" width="8.85546875" bestFit="1" customWidth="1"/>
    <col min="61" max="61" width="6.140625" bestFit="1" customWidth="1"/>
    <col min="62" max="62" width="8.85546875" bestFit="1" customWidth="1"/>
    <col min="63" max="63" width="6.140625" bestFit="1" customWidth="1"/>
    <col min="64" max="64" width="8.85546875" bestFit="1" customWidth="1"/>
    <col min="65" max="66" width="10" bestFit="1" customWidth="1"/>
    <col min="67" max="67" width="8.85546875" bestFit="1" customWidth="1"/>
    <col min="68" max="68" width="10" bestFit="1" customWidth="1"/>
    <col min="69" max="69" width="8.85546875" bestFit="1" customWidth="1"/>
    <col min="70" max="70" width="10" bestFit="1" customWidth="1"/>
    <col min="71" max="71" width="8.85546875" bestFit="1" customWidth="1"/>
    <col min="72" max="72" width="10" bestFit="1" customWidth="1"/>
    <col min="73" max="73" width="8.85546875" bestFit="1" customWidth="1"/>
    <col min="74" max="75" width="10" bestFit="1" customWidth="1"/>
    <col min="76" max="76" width="8.85546875" bestFit="1" customWidth="1"/>
    <col min="77" max="79" width="10" bestFit="1" customWidth="1"/>
    <col min="80" max="80" width="8.85546875" bestFit="1" customWidth="1"/>
    <col min="81" max="82" width="10" bestFit="1" customWidth="1"/>
    <col min="83" max="83" width="8.85546875" bestFit="1" customWidth="1"/>
    <col min="84" max="85" width="10" bestFit="1" customWidth="1"/>
    <col min="86" max="86" width="8.85546875" bestFit="1" customWidth="1"/>
    <col min="87" max="87" width="10" bestFit="1" customWidth="1"/>
    <col min="88" max="88" width="8.85546875" bestFit="1" customWidth="1"/>
    <col min="89" max="89" width="10" bestFit="1" customWidth="1"/>
    <col min="90" max="90" width="8.85546875" bestFit="1" customWidth="1"/>
    <col min="91" max="91" width="10" bestFit="1" customWidth="1"/>
    <col min="92" max="92" width="8.85546875" bestFit="1" customWidth="1"/>
    <col min="93" max="96" width="10" bestFit="1" customWidth="1"/>
    <col min="97" max="97" width="8.85546875" bestFit="1" customWidth="1"/>
    <col min="98" max="98" width="6.140625" bestFit="1" customWidth="1"/>
    <col min="99" max="101" width="8.85546875" bestFit="1" customWidth="1"/>
    <col min="102" max="102" width="6.140625" bestFit="1" customWidth="1"/>
    <col min="103" max="103" width="8.85546875" bestFit="1" customWidth="1"/>
    <col min="104" max="104" width="6.140625" bestFit="1" customWidth="1"/>
    <col min="105" max="105" width="8.85546875" bestFit="1" customWidth="1"/>
    <col min="106" max="106" width="6.140625" bestFit="1" customWidth="1"/>
    <col min="107" max="107" width="8.85546875" bestFit="1" customWidth="1"/>
    <col min="108" max="109" width="10" bestFit="1" customWidth="1"/>
    <col min="110" max="110" width="8.85546875" bestFit="1" customWidth="1"/>
    <col min="111" max="111" width="6.140625" bestFit="1" customWidth="1"/>
    <col min="112" max="112" width="8.85546875" bestFit="1" customWidth="1"/>
    <col min="113" max="115" width="10" bestFit="1" customWidth="1"/>
    <col min="116" max="116" width="8.85546875" bestFit="1" customWidth="1"/>
    <col min="117" max="118" width="10" bestFit="1" customWidth="1"/>
    <col min="119" max="119" width="8.85546875" bestFit="1" customWidth="1"/>
    <col min="120" max="122" width="10" bestFit="1" customWidth="1"/>
    <col min="123" max="123" width="8.85546875" bestFit="1" customWidth="1"/>
    <col min="124" max="124" width="10" bestFit="1" customWidth="1"/>
    <col min="125" max="125" width="8.85546875" bestFit="1" customWidth="1"/>
    <col min="126" max="126" width="6.140625" bestFit="1" customWidth="1"/>
    <col min="127" max="127" width="8.85546875" bestFit="1" customWidth="1"/>
    <col min="128" max="128" width="10" bestFit="1" customWidth="1"/>
    <col min="129" max="129" width="8.85546875" bestFit="1" customWidth="1"/>
    <col min="130" max="130" width="6.140625" bestFit="1" customWidth="1"/>
    <col min="131" max="131" width="8.85546875" bestFit="1" customWidth="1"/>
    <col min="132" max="134" width="10" bestFit="1" customWidth="1"/>
    <col min="135" max="135" width="8.85546875" bestFit="1" customWidth="1"/>
    <col min="136" max="136" width="10" bestFit="1" customWidth="1"/>
    <col min="137" max="137" width="8.85546875" bestFit="1" customWidth="1"/>
    <col min="138" max="138" width="10" bestFit="1" customWidth="1"/>
    <col min="139" max="139" width="8.85546875" bestFit="1" customWidth="1"/>
    <col min="140" max="141" width="10" bestFit="1" customWidth="1"/>
    <col min="142" max="142" width="8.85546875" bestFit="1" customWidth="1"/>
    <col min="143" max="143" width="10" bestFit="1" customWidth="1"/>
    <col min="144" max="144" width="8.85546875" bestFit="1" customWidth="1"/>
    <col min="145" max="145" width="5.85546875" bestFit="1" customWidth="1"/>
    <col min="146" max="148" width="8.85546875" bestFit="1" customWidth="1"/>
    <col min="149" max="150" width="10" bestFit="1" customWidth="1"/>
    <col min="151" max="151" width="8.85546875" bestFit="1" customWidth="1"/>
    <col min="152" max="152" width="10" bestFit="1" customWidth="1"/>
    <col min="153" max="153" width="8.85546875" bestFit="1" customWidth="1"/>
    <col min="154" max="155" width="10" bestFit="1" customWidth="1"/>
    <col min="156" max="156" width="8.85546875" bestFit="1" customWidth="1"/>
    <col min="157" max="158" width="10" bestFit="1" customWidth="1"/>
    <col min="159" max="161" width="8.85546875" bestFit="1" customWidth="1"/>
    <col min="162" max="162" width="10" bestFit="1" customWidth="1"/>
    <col min="163" max="163" width="8.85546875" bestFit="1" customWidth="1"/>
    <col min="164" max="164" width="10" bestFit="1" customWidth="1"/>
    <col min="165" max="165" width="8.85546875" bestFit="1" customWidth="1"/>
    <col min="166" max="166" width="10" bestFit="1" customWidth="1"/>
    <col min="167" max="167" width="8.85546875" bestFit="1" customWidth="1"/>
    <col min="168" max="168" width="10" bestFit="1" customWidth="1"/>
    <col min="169" max="169" width="8.85546875" bestFit="1" customWidth="1"/>
    <col min="170" max="173" width="10" bestFit="1" customWidth="1"/>
    <col min="174" max="174" width="9.85546875" bestFit="1" customWidth="1"/>
    <col min="175" max="175" width="6.85546875" bestFit="1" customWidth="1"/>
    <col min="176" max="176" width="9.85546875" bestFit="1" customWidth="1"/>
    <col min="177" max="177" width="10" bestFit="1" customWidth="1"/>
    <col min="178" max="178" width="9.85546875" bestFit="1" customWidth="1"/>
    <col min="179" max="179" width="10" bestFit="1" customWidth="1"/>
    <col min="180" max="180" width="9.85546875" bestFit="1" customWidth="1"/>
    <col min="181" max="183" width="10" bestFit="1" customWidth="1"/>
    <col min="184" max="184" width="9.85546875" bestFit="1" customWidth="1"/>
    <col min="185" max="185" width="6.85546875" bestFit="1" customWidth="1"/>
    <col min="186" max="186" width="9.85546875" bestFit="1" customWidth="1"/>
    <col min="187" max="188" width="10" bestFit="1" customWidth="1"/>
    <col min="189" max="189" width="9.85546875" bestFit="1" customWidth="1"/>
    <col min="190" max="192" width="10" bestFit="1" customWidth="1"/>
    <col min="193" max="193" width="9.85546875" bestFit="1" customWidth="1"/>
    <col min="194" max="196" width="10" bestFit="1" customWidth="1"/>
    <col min="197" max="197" width="9.85546875" bestFit="1" customWidth="1"/>
    <col min="198" max="199" width="10" bestFit="1" customWidth="1"/>
    <col min="200" max="200" width="9.85546875" bestFit="1" customWidth="1"/>
    <col min="201" max="201" width="10" bestFit="1" customWidth="1"/>
    <col min="202" max="202" width="9.85546875" bestFit="1" customWidth="1"/>
    <col min="203" max="203" width="10" bestFit="1" customWidth="1"/>
    <col min="204" max="204" width="9.85546875" bestFit="1" customWidth="1"/>
    <col min="205" max="205" width="10" bestFit="1" customWidth="1"/>
    <col min="206" max="206" width="9.85546875" bestFit="1" customWidth="1"/>
    <col min="207" max="207" width="10" bestFit="1" customWidth="1"/>
    <col min="208" max="208" width="9.85546875" bestFit="1" customWidth="1"/>
    <col min="209" max="210" width="10" bestFit="1" customWidth="1"/>
    <col min="211" max="211" width="9.85546875" bestFit="1" customWidth="1"/>
    <col min="212" max="212" width="10" bestFit="1" customWidth="1"/>
    <col min="213" max="213" width="9.85546875" bestFit="1" customWidth="1"/>
    <col min="214" max="217" width="10" bestFit="1" customWidth="1"/>
    <col min="218" max="218" width="9.85546875" bestFit="1" customWidth="1"/>
    <col min="219" max="219" width="10" bestFit="1" customWidth="1"/>
    <col min="220" max="220" width="9.85546875" bestFit="1" customWidth="1"/>
    <col min="221" max="221" width="10" bestFit="1" customWidth="1"/>
    <col min="222" max="222" width="9.85546875" bestFit="1" customWidth="1"/>
    <col min="223" max="223" width="10" bestFit="1" customWidth="1"/>
    <col min="224" max="224" width="9.85546875" bestFit="1" customWidth="1"/>
    <col min="225" max="225" width="10" bestFit="1" customWidth="1"/>
    <col min="226" max="226" width="12.42578125" bestFit="1" customWidth="1"/>
    <col min="227" max="228" width="10" bestFit="1" customWidth="1"/>
    <col min="229" max="229" width="9.85546875" bestFit="1" customWidth="1"/>
    <col min="230" max="231" width="10" bestFit="1" customWidth="1"/>
    <col min="232" max="232" width="9.85546875" bestFit="1" customWidth="1"/>
    <col min="233" max="233" width="8.85546875" bestFit="1" customWidth="1"/>
    <col min="234" max="234" width="9.85546875" bestFit="1" customWidth="1"/>
    <col min="235" max="236" width="10" bestFit="1" customWidth="1"/>
    <col min="237" max="237" width="9.85546875" bestFit="1" customWidth="1"/>
    <col min="238" max="240" width="10" bestFit="1" customWidth="1"/>
    <col min="241" max="241" width="9.85546875" bestFit="1" customWidth="1"/>
    <col min="242" max="243" width="10" bestFit="1" customWidth="1"/>
    <col min="244" max="244" width="9.85546875" bestFit="1" customWidth="1"/>
    <col min="245" max="245" width="6.85546875" bestFit="1" customWidth="1"/>
    <col min="246" max="246" width="9.85546875" bestFit="1" customWidth="1"/>
    <col min="247" max="247" width="8.85546875" bestFit="1" customWidth="1"/>
    <col min="248" max="248" width="9.85546875" bestFit="1" customWidth="1"/>
    <col min="249" max="250" width="10" bestFit="1" customWidth="1"/>
    <col min="251" max="251" width="9.85546875" bestFit="1" customWidth="1"/>
    <col min="252" max="252" width="6.85546875" bestFit="1" customWidth="1"/>
    <col min="253" max="253" width="9.85546875" bestFit="1" customWidth="1"/>
    <col min="254" max="254" width="10" bestFit="1" customWidth="1"/>
    <col min="255" max="255" width="9.85546875" bestFit="1" customWidth="1"/>
    <col min="256" max="256" width="10" bestFit="1" customWidth="1"/>
    <col min="257" max="257" width="12.42578125" bestFit="1" customWidth="1"/>
    <col min="258" max="258" width="6.85546875" bestFit="1" customWidth="1"/>
    <col min="259" max="259" width="9.85546875" bestFit="1" customWidth="1"/>
    <col min="260" max="262" width="10" bestFit="1" customWidth="1"/>
    <col min="263" max="263" width="9.85546875" bestFit="1" customWidth="1"/>
    <col min="264" max="264" width="10" bestFit="1" customWidth="1"/>
    <col min="265" max="265" width="9.85546875" bestFit="1" customWidth="1"/>
    <col min="266" max="267" width="10" bestFit="1" customWidth="1"/>
    <col min="268" max="268" width="9.85546875" bestFit="1" customWidth="1"/>
    <col min="269" max="270" width="10" bestFit="1" customWidth="1"/>
    <col min="271" max="271" width="9.85546875" bestFit="1" customWidth="1"/>
    <col min="272" max="272" width="10" bestFit="1" customWidth="1"/>
    <col min="273" max="273" width="9.85546875" bestFit="1" customWidth="1"/>
    <col min="274" max="274" width="6.85546875" bestFit="1" customWidth="1"/>
    <col min="275" max="275" width="9.85546875" bestFit="1" customWidth="1"/>
    <col min="276" max="277" width="10" bestFit="1" customWidth="1"/>
    <col min="278" max="278" width="9.85546875" bestFit="1" customWidth="1"/>
    <col min="279" max="279" width="10" bestFit="1" customWidth="1"/>
    <col min="280" max="280" width="9.85546875" bestFit="1" customWidth="1"/>
    <col min="281" max="281" width="10" bestFit="1" customWidth="1"/>
    <col min="282" max="282" width="9.85546875" bestFit="1" customWidth="1"/>
    <col min="283" max="285" width="10" bestFit="1" customWidth="1"/>
    <col min="286" max="286" width="9.85546875" bestFit="1" customWidth="1"/>
    <col min="287" max="287" width="6.85546875" bestFit="1" customWidth="1"/>
    <col min="288" max="288" width="9.85546875" bestFit="1" customWidth="1"/>
    <col min="289" max="289" width="10" bestFit="1" customWidth="1"/>
    <col min="290" max="290" width="9.85546875" bestFit="1" customWidth="1"/>
    <col min="291" max="291" width="10" bestFit="1" customWidth="1"/>
    <col min="292" max="292" width="9.85546875" bestFit="1" customWidth="1"/>
    <col min="293" max="296" width="10" bestFit="1" customWidth="1"/>
    <col min="297" max="297" width="9.85546875" bestFit="1" customWidth="1"/>
    <col min="298" max="298" width="10" bestFit="1" customWidth="1"/>
    <col min="299" max="299" width="9.85546875" bestFit="1" customWidth="1"/>
    <col min="300" max="300" width="10" bestFit="1" customWidth="1"/>
    <col min="301" max="301" width="9.85546875" bestFit="1" customWidth="1"/>
    <col min="302" max="302" width="10" bestFit="1" customWidth="1"/>
    <col min="303" max="303" width="9.85546875" bestFit="1" customWidth="1"/>
    <col min="304" max="304" width="10" bestFit="1" customWidth="1"/>
    <col min="305" max="305" width="9.85546875" bestFit="1" customWidth="1"/>
    <col min="306" max="308" width="10" bestFit="1" customWidth="1"/>
    <col min="309" max="309" width="9.85546875" bestFit="1" customWidth="1"/>
    <col min="310" max="310" width="6.85546875" bestFit="1" customWidth="1"/>
    <col min="311" max="311" width="9.85546875" bestFit="1" customWidth="1"/>
    <col min="312" max="315" width="10" bestFit="1" customWidth="1"/>
    <col min="316" max="316" width="9.85546875" bestFit="1" customWidth="1"/>
    <col min="317" max="318" width="10" bestFit="1" customWidth="1"/>
    <col min="319" max="319" width="9.85546875" bestFit="1" customWidth="1"/>
    <col min="320" max="320" width="10" bestFit="1" customWidth="1"/>
    <col min="321" max="321" width="9.85546875" bestFit="1" customWidth="1"/>
    <col min="322" max="322" width="6.85546875" bestFit="1" customWidth="1"/>
    <col min="323" max="323" width="9.85546875" bestFit="1" customWidth="1"/>
    <col min="324" max="324" width="10" bestFit="1" customWidth="1"/>
    <col min="325" max="325" width="9.85546875" bestFit="1" customWidth="1"/>
    <col min="326" max="326" width="6.85546875" bestFit="1" customWidth="1"/>
    <col min="327" max="327" width="9.85546875" bestFit="1" customWidth="1"/>
    <col min="328" max="328" width="6.85546875" bestFit="1" customWidth="1"/>
    <col min="329" max="329" width="9.85546875" bestFit="1" customWidth="1"/>
    <col min="330" max="330" width="6.85546875" bestFit="1" customWidth="1"/>
    <col min="331" max="331" width="9.85546875" bestFit="1" customWidth="1"/>
    <col min="332" max="333" width="10" bestFit="1" customWidth="1"/>
    <col min="334" max="334" width="9.85546875" bestFit="1" customWidth="1"/>
    <col min="335" max="335" width="10" bestFit="1" customWidth="1"/>
    <col min="336" max="336" width="9.85546875" bestFit="1" customWidth="1"/>
    <col min="337" max="337" width="8.85546875" bestFit="1" customWidth="1"/>
    <col min="338" max="338" width="9.85546875" bestFit="1" customWidth="1"/>
    <col min="339" max="342" width="10" bestFit="1" customWidth="1"/>
    <col min="343" max="343" width="9.85546875" bestFit="1" customWidth="1"/>
    <col min="344" max="344" width="10" bestFit="1" customWidth="1"/>
    <col min="345" max="345" width="9.85546875" bestFit="1" customWidth="1"/>
    <col min="346" max="346" width="6.85546875" bestFit="1" customWidth="1"/>
    <col min="347" max="347" width="9.85546875" bestFit="1" customWidth="1"/>
    <col min="348" max="349" width="10" bestFit="1" customWidth="1"/>
    <col min="350" max="350" width="9.85546875" bestFit="1" customWidth="1"/>
    <col min="351" max="352" width="10" bestFit="1" customWidth="1"/>
    <col min="353" max="353" width="9.85546875" bestFit="1" customWidth="1"/>
    <col min="354" max="354" width="6.85546875" bestFit="1" customWidth="1"/>
    <col min="355" max="355" width="9.85546875" bestFit="1" customWidth="1"/>
    <col min="356" max="356" width="6.85546875" bestFit="1" customWidth="1"/>
    <col min="357" max="357" width="9.85546875" bestFit="1" customWidth="1"/>
    <col min="358" max="358" width="6.85546875" bestFit="1" customWidth="1"/>
    <col min="359" max="359" width="9.85546875" bestFit="1" customWidth="1"/>
    <col min="360" max="361" width="10" bestFit="1" customWidth="1"/>
    <col min="362" max="362" width="9.85546875" bestFit="1" customWidth="1"/>
    <col min="363" max="363" width="8.85546875" bestFit="1" customWidth="1"/>
    <col min="364" max="364" width="9.85546875" bestFit="1" customWidth="1"/>
    <col min="365" max="365" width="10" bestFit="1" customWidth="1"/>
    <col min="366" max="366" width="9.85546875" bestFit="1" customWidth="1"/>
    <col min="367" max="368" width="10" bestFit="1" customWidth="1"/>
    <col min="369" max="369" width="9.85546875" bestFit="1" customWidth="1"/>
    <col min="370" max="370" width="10" bestFit="1" customWidth="1"/>
    <col min="371" max="371" width="9.85546875" bestFit="1" customWidth="1"/>
    <col min="372" max="372" width="6.85546875" bestFit="1" customWidth="1"/>
    <col min="373" max="373" width="9.85546875" bestFit="1" customWidth="1"/>
    <col min="374" max="374" width="6.85546875" bestFit="1" customWidth="1"/>
    <col min="375" max="375" width="9.85546875" bestFit="1" customWidth="1"/>
    <col min="376" max="379" width="10" bestFit="1" customWidth="1"/>
    <col min="380" max="380" width="9.85546875" bestFit="1" customWidth="1"/>
    <col min="381" max="381" width="6.85546875" bestFit="1" customWidth="1"/>
    <col min="382" max="382" width="9.85546875" bestFit="1" customWidth="1"/>
    <col min="383" max="384" width="10" bestFit="1" customWidth="1"/>
    <col min="385" max="385" width="9.85546875" bestFit="1" customWidth="1"/>
    <col min="386" max="386" width="10" bestFit="1" customWidth="1"/>
    <col min="387" max="387" width="9.85546875" bestFit="1" customWidth="1"/>
    <col min="388" max="388" width="10" bestFit="1" customWidth="1"/>
    <col min="389" max="389" width="9.85546875" bestFit="1" customWidth="1"/>
    <col min="390" max="391" width="10" bestFit="1" customWidth="1"/>
    <col min="392" max="392" width="9.85546875" bestFit="1" customWidth="1"/>
    <col min="393" max="393" width="6.85546875" bestFit="1" customWidth="1"/>
    <col min="394" max="394" width="9.85546875" bestFit="1" customWidth="1"/>
    <col min="395" max="395" width="6.85546875" bestFit="1" customWidth="1"/>
    <col min="396" max="396" width="9.85546875" bestFit="1" customWidth="1"/>
    <col min="397" max="397" width="10" bestFit="1" customWidth="1"/>
    <col min="398" max="398" width="9.85546875" bestFit="1" customWidth="1"/>
    <col min="399" max="399" width="6.85546875" bestFit="1" customWidth="1"/>
    <col min="400" max="400" width="9.85546875" bestFit="1" customWidth="1"/>
    <col min="401" max="401" width="10" bestFit="1" customWidth="1"/>
    <col min="402" max="402" width="9.85546875" bestFit="1" customWidth="1"/>
    <col min="403" max="404" width="8.85546875" bestFit="1" customWidth="1"/>
    <col min="405" max="405" width="9.85546875" bestFit="1" customWidth="1"/>
    <col min="406" max="406" width="10" bestFit="1" customWidth="1"/>
    <col min="407" max="407" width="9.85546875" bestFit="1" customWidth="1"/>
    <col min="408" max="408" width="10" bestFit="1" customWidth="1"/>
    <col min="409" max="409" width="9.85546875" bestFit="1" customWidth="1"/>
    <col min="410" max="410" width="10" bestFit="1" customWidth="1"/>
    <col min="411" max="411" width="9.85546875" bestFit="1" customWidth="1"/>
    <col min="412" max="415" width="10" bestFit="1" customWidth="1"/>
    <col min="416" max="416" width="9.85546875" bestFit="1" customWidth="1"/>
    <col min="417" max="417" width="6.85546875" bestFit="1" customWidth="1"/>
    <col min="418" max="418" width="9.85546875" bestFit="1" customWidth="1"/>
    <col min="419" max="420" width="6.85546875" bestFit="1" customWidth="1"/>
    <col min="421" max="421" width="9.85546875" bestFit="1" customWidth="1"/>
    <col min="422" max="422" width="6.85546875" bestFit="1" customWidth="1"/>
    <col min="423" max="423" width="9.85546875" bestFit="1" customWidth="1"/>
    <col min="424" max="426" width="10" bestFit="1" customWidth="1"/>
    <col min="427" max="427" width="9.85546875" bestFit="1" customWidth="1"/>
    <col min="428" max="428" width="6.85546875" bestFit="1" customWidth="1"/>
    <col min="429" max="429" width="9.85546875" bestFit="1" customWidth="1"/>
    <col min="430" max="431" width="10" bestFit="1" customWidth="1"/>
    <col min="432" max="432" width="9.85546875" bestFit="1" customWidth="1"/>
    <col min="433" max="433" width="8.85546875" bestFit="1" customWidth="1"/>
    <col min="434" max="434" width="9.85546875" bestFit="1" customWidth="1"/>
    <col min="435" max="436" width="10" bestFit="1" customWidth="1"/>
    <col min="437" max="437" width="9.85546875" bestFit="1" customWidth="1"/>
    <col min="438" max="438" width="10" bestFit="1" customWidth="1"/>
    <col min="439" max="439" width="9.85546875" bestFit="1" customWidth="1"/>
    <col min="440" max="440" width="6.85546875" bestFit="1" customWidth="1"/>
    <col min="441" max="441" width="9.85546875" bestFit="1" customWidth="1"/>
    <col min="442" max="444" width="10" bestFit="1" customWidth="1"/>
    <col min="445" max="445" width="9.85546875" bestFit="1" customWidth="1"/>
    <col min="446" max="446" width="10" bestFit="1" customWidth="1"/>
    <col min="447" max="447" width="9.85546875" bestFit="1" customWidth="1"/>
    <col min="448" max="448" width="10" bestFit="1" customWidth="1"/>
    <col min="449" max="449" width="9.85546875" bestFit="1" customWidth="1"/>
    <col min="450" max="451" width="10" bestFit="1" customWidth="1"/>
    <col min="452" max="452" width="9.85546875" bestFit="1" customWidth="1"/>
    <col min="453" max="453" width="10" bestFit="1" customWidth="1"/>
    <col min="454" max="454" width="9.85546875" bestFit="1" customWidth="1"/>
    <col min="455" max="456" width="10" bestFit="1" customWidth="1"/>
    <col min="457" max="457" width="9.85546875" bestFit="1" customWidth="1"/>
    <col min="458" max="458" width="10" bestFit="1" customWidth="1"/>
    <col min="459" max="459" width="9.85546875" bestFit="1" customWidth="1"/>
    <col min="460" max="460" width="6.85546875" bestFit="1" customWidth="1"/>
    <col min="461" max="461" width="9.85546875" bestFit="1" customWidth="1"/>
    <col min="462" max="462" width="10" bestFit="1" customWidth="1"/>
    <col min="463" max="463" width="9.85546875" bestFit="1" customWidth="1"/>
    <col min="464" max="467" width="10" bestFit="1" customWidth="1"/>
    <col min="468" max="468" width="9.85546875" bestFit="1" customWidth="1"/>
    <col min="469" max="469" width="6.85546875" bestFit="1" customWidth="1"/>
    <col min="470" max="470" width="9.85546875" bestFit="1" customWidth="1"/>
    <col min="471" max="471" width="6.85546875" bestFit="1" customWidth="1"/>
    <col min="472" max="472" width="9.85546875" bestFit="1" customWidth="1"/>
    <col min="473" max="473" width="6.85546875" bestFit="1" customWidth="1"/>
    <col min="474" max="474" width="9.85546875" bestFit="1" customWidth="1"/>
    <col min="475" max="475" width="10" bestFit="1" customWidth="1"/>
    <col min="476" max="476" width="9.85546875" bestFit="1" customWidth="1"/>
    <col min="477" max="477" width="10" bestFit="1" customWidth="1"/>
    <col min="478" max="478" width="9.85546875" bestFit="1" customWidth="1"/>
    <col min="479" max="479" width="10" bestFit="1" customWidth="1"/>
    <col min="480" max="480" width="9.85546875" bestFit="1" customWidth="1"/>
    <col min="481" max="483" width="10" bestFit="1" customWidth="1"/>
    <col min="484" max="484" width="9.85546875" bestFit="1" customWidth="1"/>
    <col min="485" max="485" width="10" bestFit="1" customWidth="1"/>
    <col min="486" max="486" width="12.42578125" bestFit="1" customWidth="1"/>
    <col min="487" max="487" width="6.85546875" bestFit="1" customWidth="1"/>
    <col min="488" max="488" width="9.85546875" bestFit="1" customWidth="1"/>
    <col min="489" max="490" width="10" bestFit="1" customWidth="1"/>
    <col min="491" max="491" width="9.85546875" bestFit="1" customWidth="1"/>
    <col min="492" max="492" width="6.85546875" bestFit="1" customWidth="1"/>
    <col min="493" max="493" width="9.85546875" bestFit="1" customWidth="1"/>
    <col min="494" max="494" width="10" bestFit="1" customWidth="1"/>
    <col min="495" max="495" width="9.85546875" bestFit="1" customWidth="1"/>
    <col min="496" max="496" width="10" bestFit="1" customWidth="1"/>
    <col min="497" max="497" width="9.85546875" bestFit="1" customWidth="1"/>
    <col min="498" max="498" width="6.85546875" bestFit="1" customWidth="1"/>
    <col min="499" max="499" width="9.85546875" bestFit="1" customWidth="1"/>
    <col min="500" max="503" width="10" bestFit="1" customWidth="1"/>
    <col min="504" max="504" width="9.85546875" bestFit="1" customWidth="1"/>
    <col min="505" max="505" width="6.85546875" bestFit="1" customWidth="1"/>
    <col min="506" max="506" width="9.85546875" bestFit="1" customWidth="1"/>
    <col min="507" max="507" width="6.85546875" bestFit="1" customWidth="1"/>
    <col min="508" max="508" width="9.85546875" bestFit="1" customWidth="1"/>
    <col min="509" max="509" width="10" bestFit="1" customWidth="1"/>
    <col min="510" max="510" width="9.85546875" bestFit="1" customWidth="1"/>
    <col min="511" max="511" width="10" bestFit="1" customWidth="1"/>
    <col min="512" max="512" width="9.85546875" bestFit="1" customWidth="1"/>
    <col min="513" max="515" width="10" bestFit="1" customWidth="1"/>
    <col min="516" max="516" width="9.85546875" bestFit="1" customWidth="1"/>
    <col min="517" max="518" width="10" bestFit="1" customWidth="1"/>
    <col min="519" max="519" width="9.85546875" bestFit="1" customWidth="1"/>
    <col min="520" max="520" width="6.85546875" bestFit="1" customWidth="1"/>
    <col min="521" max="521" width="9.85546875" bestFit="1" customWidth="1"/>
    <col min="522" max="522" width="10" bestFit="1" customWidth="1"/>
    <col min="523" max="523" width="9.85546875" bestFit="1" customWidth="1"/>
    <col min="524" max="524" width="10" bestFit="1" customWidth="1"/>
    <col min="525" max="525" width="9.85546875" bestFit="1" customWidth="1"/>
    <col min="526" max="528" width="10" bestFit="1" customWidth="1"/>
    <col min="529" max="529" width="9.85546875" bestFit="1" customWidth="1"/>
    <col min="530" max="530" width="6.85546875" bestFit="1" customWidth="1"/>
    <col min="531" max="531" width="9.85546875" bestFit="1" customWidth="1"/>
    <col min="532" max="533" width="10" bestFit="1" customWidth="1"/>
    <col min="534" max="534" width="9.85546875" bestFit="1" customWidth="1"/>
    <col min="535" max="535" width="10" bestFit="1" customWidth="1"/>
    <col min="536" max="536" width="9.85546875" bestFit="1" customWidth="1"/>
    <col min="537" max="540" width="10" bestFit="1" customWidth="1"/>
    <col min="541" max="541" width="9.85546875" bestFit="1" customWidth="1"/>
    <col min="542" max="542" width="10" bestFit="1" customWidth="1"/>
    <col min="543" max="543" width="9.85546875" bestFit="1" customWidth="1"/>
    <col min="544" max="544" width="8.85546875" bestFit="1" customWidth="1"/>
    <col min="545" max="545" width="9.85546875" bestFit="1" customWidth="1"/>
    <col min="546" max="546" width="10" bestFit="1" customWidth="1"/>
    <col min="547" max="547" width="9.85546875" bestFit="1" customWidth="1"/>
    <col min="548" max="549" width="10" bestFit="1" customWidth="1"/>
    <col min="550" max="550" width="9.85546875" bestFit="1" customWidth="1"/>
    <col min="551" max="552" width="10" bestFit="1" customWidth="1"/>
    <col min="553" max="553" width="9.85546875" bestFit="1" customWidth="1"/>
    <col min="554" max="557" width="10" bestFit="1" customWidth="1"/>
    <col min="558" max="558" width="9.85546875" bestFit="1" customWidth="1"/>
    <col min="559" max="559" width="10" bestFit="1" customWidth="1"/>
    <col min="560" max="560" width="9.85546875" bestFit="1" customWidth="1"/>
    <col min="561" max="561" width="10" bestFit="1" customWidth="1"/>
    <col min="562" max="562" width="9.85546875" bestFit="1" customWidth="1"/>
    <col min="563" max="563" width="10" bestFit="1" customWidth="1"/>
    <col min="564" max="564" width="9.85546875" bestFit="1" customWidth="1"/>
    <col min="565" max="565" width="10" bestFit="1" customWidth="1"/>
    <col min="566" max="566" width="9.85546875" bestFit="1" customWidth="1"/>
    <col min="567" max="569" width="10" bestFit="1" customWidth="1"/>
    <col min="570" max="570" width="9.85546875" bestFit="1" customWidth="1"/>
    <col min="571" max="571" width="10" bestFit="1" customWidth="1"/>
    <col min="572" max="572" width="9.85546875" bestFit="1" customWidth="1"/>
    <col min="573" max="574" width="10" bestFit="1" customWidth="1"/>
    <col min="575" max="575" width="9.85546875" bestFit="1" customWidth="1"/>
    <col min="576" max="576" width="6.85546875" bestFit="1" customWidth="1"/>
    <col min="577" max="577" width="9.85546875" bestFit="1" customWidth="1"/>
    <col min="578" max="578" width="6.85546875" bestFit="1" customWidth="1"/>
    <col min="579" max="579" width="9.85546875" bestFit="1" customWidth="1"/>
    <col min="580" max="580" width="6.85546875" bestFit="1" customWidth="1"/>
    <col min="581" max="581" width="9.85546875" bestFit="1" customWidth="1"/>
    <col min="582" max="582" width="10" bestFit="1" customWidth="1"/>
    <col min="583" max="583" width="9.85546875" bestFit="1" customWidth="1"/>
    <col min="584" max="586" width="10" bestFit="1" customWidth="1"/>
    <col min="587" max="587" width="9.85546875" bestFit="1" customWidth="1"/>
    <col min="588" max="588" width="6.85546875" bestFit="1" customWidth="1"/>
    <col min="589" max="589" width="9.85546875" bestFit="1" customWidth="1"/>
    <col min="590" max="590" width="10" bestFit="1" customWidth="1"/>
    <col min="591" max="591" width="9.85546875" bestFit="1" customWidth="1"/>
    <col min="592" max="592" width="6.85546875" bestFit="1" customWidth="1"/>
    <col min="593" max="593" width="9.85546875" bestFit="1" customWidth="1"/>
    <col min="594" max="595" width="10" bestFit="1" customWidth="1"/>
    <col min="596" max="596" width="9.85546875" bestFit="1" customWidth="1"/>
    <col min="597" max="597" width="6.85546875" bestFit="1" customWidth="1"/>
    <col min="598" max="598" width="9.85546875" bestFit="1" customWidth="1"/>
    <col min="599" max="599" width="10" bestFit="1" customWidth="1"/>
    <col min="600" max="600" width="9.85546875" bestFit="1" customWidth="1"/>
    <col min="601" max="602" width="10" bestFit="1" customWidth="1"/>
    <col min="603" max="603" width="9.85546875" bestFit="1" customWidth="1"/>
    <col min="604" max="604" width="10" bestFit="1" customWidth="1"/>
    <col min="605" max="605" width="9.85546875" bestFit="1" customWidth="1"/>
    <col min="606" max="608" width="10" bestFit="1" customWidth="1"/>
    <col min="609" max="609" width="9.85546875" bestFit="1" customWidth="1"/>
    <col min="610" max="613" width="10" bestFit="1" customWidth="1"/>
    <col min="614" max="614" width="10.85546875" bestFit="1" customWidth="1"/>
    <col min="615" max="615" width="10" bestFit="1" customWidth="1"/>
    <col min="616" max="616" width="10.85546875" bestFit="1" customWidth="1"/>
    <col min="617" max="617" width="8.85546875" bestFit="1" customWidth="1"/>
    <col min="618" max="618" width="10.85546875" bestFit="1" customWidth="1"/>
    <col min="619" max="619" width="10" bestFit="1" customWidth="1"/>
    <col min="620" max="620" width="10.85546875" bestFit="1" customWidth="1"/>
    <col min="621" max="622" width="10" bestFit="1" customWidth="1"/>
    <col min="623" max="623" width="10.85546875" bestFit="1" customWidth="1"/>
    <col min="624" max="624" width="7.85546875" bestFit="1" customWidth="1"/>
    <col min="625" max="625" width="10.85546875" bestFit="1" customWidth="1"/>
    <col min="626" max="626" width="10" bestFit="1" customWidth="1"/>
    <col min="627" max="627" width="10.85546875" bestFit="1" customWidth="1"/>
    <col min="628" max="629" width="10" bestFit="1" customWidth="1"/>
    <col min="630" max="630" width="10.85546875" bestFit="1" customWidth="1"/>
    <col min="631" max="631" width="7.85546875" bestFit="1" customWidth="1"/>
    <col min="632" max="632" width="10.85546875" bestFit="1" customWidth="1"/>
    <col min="633" max="633" width="7.85546875" bestFit="1" customWidth="1"/>
    <col min="634" max="634" width="10.85546875" bestFit="1" customWidth="1"/>
    <col min="635" max="635" width="7.85546875" bestFit="1" customWidth="1"/>
    <col min="636" max="636" width="10.85546875" bestFit="1" customWidth="1"/>
    <col min="637" max="637" width="10" bestFit="1" customWidth="1"/>
    <col min="638" max="638" width="10.85546875" bestFit="1" customWidth="1"/>
    <col min="639" max="641" width="10" bestFit="1" customWidth="1"/>
    <col min="642" max="642" width="10.85546875" bestFit="1" customWidth="1"/>
    <col min="643" max="643" width="10" bestFit="1" customWidth="1"/>
    <col min="644" max="644" width="10.85546875" bestFit="1" customWidth="1"/>
    <col min="645" max="645" width="8.85546875" bestFit="1" customWidth="1"/>
    <col min="646" max="646" width="10.85546875" bestFit="1" customWidth="1"/>
    <col min="647" max="650" width="10" bestFit="1" customWidth="1"/>
    <col min="651" max="651" width="10.85546875" bestFit="1" customWidth="1"/>
    <col min="652" max="652" width="7.85546875" bestFit="1" customWidth="1"/>
    <col min="653" max="653" width="10.85546875" bestFit="1" customWidth="1"/>
    <col min="654" max="654" width="8.85546875" bestFit="1" customWidth="1"/>
    <col min="655" max="655" width="10.85546875" bestFit="1" customWidth="1"/>
    <col min="656" max="656" width="10" bestFit="1" customWidth="1"/>
    <col min="657" max="657" width="10.85546875" bestFit="1" customWidth="1"/>
    <col min="658" max="658" width="10" bestFit="1" customWidth="1"/>
    <col min="659" max="659" width="10.85546875" bestFit="1" customWidth="1"/>
    <col min="660" max="662" width="10" bestFit="1" customWidth="1"/>
    <col min="663" max="663" width="10.85546875" bestFit="1" customWidth="1"/>
    <col min="664" max="664" width="10" bestFit="1" customWidth="1"/>
    <col min="665" max="665" width="10.85546875" bestFit="1" customWidth="1"/>
    <col min="666" max="666" width="7.85546875" bestFit="1" customWidth="1"/>
    <col min="667" max="667" width="10.85546875" bestFit="1" customWidth="1"/>
    <col min="668" max="668" width="10" bestFit="1" customWidth="1"/>
    <col min="669" max="669" width="10.85546875" bestFit="1" customWidth="1"/>
    <col min="670" max="670" width="7.85546875" bestFit="1" customWidth="1"/>
    <col min="671" max="671" width="10.85546875" bestFit="1" customWidth="1"/>
    <col min="672" max="674" width="10" bestFit="1" customWidth="1"/>
    <col min="675" max="675" width="10.85546875" bestFit="1" customWidth="1"/>
    <col min="676" max="676" width="8.85546875" bestFit="1" customWidth="1"/>
    <col min="677" max="677" width="10.85546875" bestFit="1" customWidth="1"/>
    <col min="678" max="678" width="7.85546875" bestFit="1" customWidth="1"/>
    <col min="679" max="679" width="10.85546875" bestFit="1" customWidth="1"/>
    <col min="680" max="680" width="8.85546875" bestFit="1" customWidth="1"/>
    <col min="681" max="681" width="10.85546875" bestFit="1" customWidth="1"/>
    <col min="682" max="684" width="10" bestFit="1" customWidth="1"/>
    <col min="685" max="685" width="10.85546875" bestFit="1" customWidth="1"/>
    <col min="686" max="686" width="7.85546875" bestFit="1" customWidth="1"/>
    <col min="687" max="687" width="10.85546875" bestFit="1" customWidth="1"/>
    <col min="688" max="689" width="10" bestFit="1" customWidth="1"/>
    <col min="690" max="690" width="10.85546875" bestFit="1" customWidth="1"/>
    <col min="691" max="691" width="7.85546875" bestFit="1" customWidth="1"/>
    <col min="692" max="692" width="10.85546875" bestFit="1" customWidth="1"/>
    <col min="693" max="696" width="10" bestFit="1" customWidth="1"/>
    <col min="697" max="697" width="10.85546875" bestFit="1" customWidth="1"/>
    <col min="698" max="699" width="10" bestFit="1" customWidth="1"/>
    <col min="700" max="700" width="10.85546875" bestFit="1" customWidth="1"/>
    <col min="701" max="703" width="10" bestFit="1" customWidth="1"/>
    <col min="704" max="704" width="10.85546875" bestFit="1" customWidth="1"/>
    <col min="705" max="705" width="10" bestFit="1" customWidth="1"/>
    <col min="706" max="706" width="10.85546875" bestFit="1" customWidth="1"/>
    <col min="707" max="707" width="10" bestFit="1" customWidth="1"/>
    <col min="708" max="708" width="10.85546875" bestFit="1" customWidth="1"/>
    <col min="709" max="710" width="7.85546875" bestFit="1" customWidth="1"/>
    <col min="711" max="711" width="10.85546875" bestFit="1" customWidth="1"/>
    <col min="712" max="712" width="10" bestFit="1" customWidth="1"/>
    <col min="713" max="713" width="10.85546875" bestFit="1" customWidth="1"/>
    <col min="714" max="714" width="7.85546875" bestFit="1" customWidth="1"/>
    <col min="715" max="715" width="10.85546875" bestFit="1" customWidth="1"/>
    <col min="716" max="717" width="10" bestFit="1" customWidth="1"/>
    <col min="718" max="718" width="10.85546875" bestFit="1" customWidth="1"/>
    <col min="719" max="719" width="7.85546875" bestFit="1" customWidth="1"/>
    <col min="720" max="720" width="10.85546875" bestFit="1" customWidth="1"/>
    <col min="721" max="721" width="10" bestFit="1" customWidth="1"/>
    <col min="722" max="722" width="10.85546875" bestFit="1" customWidth="1"/>
    <col min="723" max="724" width="10" bestFit="1" customWidth="1"/>
    <col min="725" max="725" width="10.85546875" bestFit="1" customWidth="1"/>
    <col min="726" max="726" width="7.85546875" bestFit="1" customWidth="1"/>
    <col min="727" max="727" width="10.85546875" bestFit="1" customWidth="1"/>
    <col min="728" max="730" width="10" bestFit="1" customWidth="1"/>
    <col min="731" max="731" width="10.85546875" bestFit="1" customWidth="1"/>
    <col min="732" max="732" width="10" bestFit="1" customWidth="1"/>
    <col min="733" max="733" width="10.85546875" bestFit="1" customWidth="1"/>
    <col min="734" max="734" width="10" bestFit="1" customWidth="1"/>
    <col min="735" max="735" width="10.85546875" bestFit="1" customWidth="1"/>
    <col min="736" max="736" width="8.85546875" bestFit="1" customWidth="1"/>
    <col min="737" max="737" width="10.85546875" bestFit="1" customWidth="1"/>
    <col min="738" max="738" width="8.85546875" bestFit="1" customWidth="1"/>
    <col min="739" max="739" width="10.85546875" bestFit="1" customWidth="1"/>
    <col min="740" max="742" width="10" bestFit="1" customWidth="1"/>
    <col min="743" max="743" width="10.85546875" bestFit="1" customWidth="1"/>
    <col min="744" max="745" width="10" bestFit="1" customWidth="1"/>
    <col min="746" max="746" width="10.85546875" bestFit="1" customWidth="1"/>
    <col min="747" max="747" width="10" bestFit="1" customWidth="1"/>
    <col min="748" max="748" width="10.85546875" bestFit="1" customWidth="1"/>
    <col min="749" max="749" width="7.85546875" bestFit="1" customWidth="1"/>
    <col min="750" max="750" width="10.85546875" bestFit="1" customWidth="1"/>
    <col min="751" max="754" width="10" bestFit="1" customWidth="1"/>
    <col min="755" max="755" width="10.85546875" bestFit="1" customWidth="1"/>
    <col min="756" max="757" width="10" bestFit="1" customWidth="1"/>
    <col min="758" max="758" width="10.85546875" bestFit="1" customWidth="1"/>
    <col min="759" max="761" width="10" bestFit="1" customWidth="1"/>
    <col min="762" max="762" width="10.85546875" bestFit="1" customWidth="1"/>
    <col min="763" max="763" width="10" bestFit="1" customWidth="1"/>
    <col min="764" max="764" width="10.85546875" bestFit="1" customWidth="1"/>
    <col min="765" max="765" width="7.85546875" bestFit="1" customWidth="1"/>
    <col min="766" max="766" width="10.85546875" bestFit="1" customWidth="1"/>
    <col min="767" max="767" width="10" bestFit="1" customWidth="1"/>
    <col min="768" max="768" width="10.85546875" bestFit="1" customWidth="1"/>
    <col min="769" max="770" width="10" bestFit="1" customWidth="1"/>
    <col min="771" max="771" width="10.85546875" bestFit="1" customWidth="1"/>
    <col min="772" max="772" width="7.85546875" bestFit="1" customWidth="1"/>
    <col min="773" max="773" width="10.85546875" bestFit="1" customWidth="1"/>
    <col min="774" max="775" width="10" bestFit="1" customWidth="1"/>
    <col min="776" max="776" width="10.85546875" bestFit="1" customWidth="1"/>
    <col min="777" max="777" width="10" bestFit="1" customWidth="1"/>
    <col min="778" max="778" width="10.85546875" bestFit="1" customWidth="1"/>
    <col min="779" max="779" width="7.85546875" bestFit="1" customWidth="1"/>
    <col min="780" max="780" width="10.85546875" bestFit="1" customWidth="1"/>
    <col min="781" max="784" width="10" bestFit="1" customWidth="1"/>
    <col min="785" max="785" width="10.85546875" bestFit="1" customWidth="1"/>
    <col min="786" max="787" width="10" bestFit="1" customWidth="1"/>
    <col min="788" max="788" width="10.85546875" bestFit="1" customWidth="1"/>
    <col min="789" max="790" width="10" bestFit="1" customWidth="1"/>
    <col min="791" max="791" width="10.85546875" bestFit="1" customWidth="1"/>
    <col min="792" max="794" width="10" bestFit="1" customWidth="1"/>
    <col min="795" max="795" width="10.85546875" bestFit="1" customWidth="1"/>
    <col min="796" max="796" width="7.85546875" bestFit="1" customWidth="1"/>
    <col min="797" max="797" width="10.85546875" bestFit="1" customWidth="1"/>
    <col min="798" max="798" width="10" bestFit="1" customWidth="1"/>
    <col min="799" max="799" width="10.85546875" bestFit="1" customWidth="1"/>
    <col min="800" max="801" width="10" bestFit="1" customWidth="1"/>
    <col min="802" max="802" width="10.85546875" bestFit="1" customWidth="1"/>
    <col min="803" max="803" width="10" bestFit="1" customWidth="1"/>
    <col min="804" max="804" width="10.85546875" bestFit="1" customWidth="1"/>
    <col min="805" max="805" width="10" bestFit="1" customWidth="1"/>
    <col min="806" max="806" width="10.85546875" bestFit="1" customWidth="1"/>
    <col min="807" max="807" width="7.85546875" bestFit="1" customWidth="1"/>
    <col min="808" max="808" width="10.85546875" bestFit="1" customWidth="1"/>
    <col min="809" max="812" width="10" bestFit="1" customWidth="1"/>
    <col min="813" max="813" width="10.85546875" bestFit="1" customWidth="1"/>
    <col min="814" max="815" width="10" bestFit="1" customWidth="1"/>
    <col min="816" max="816" width="10.85546875" bestFit="1" customWidth="1"/>
    <col min="817" max="818" width="10" bestFit="1" customWidth="1"/>
    <col min="819" max="819" width="10.85546875" bestFit="1" customWidth="1"/>
    <col min="820" max="820" width="10" bestFit="1" customWidth="1"/>
    <col min="821" max="821" width="10.85546875" bestFit="1" customWidth="1"/>
    <col min="822" max="822" width="7.85546875" bestFit="1" customWidth="1"/>
    <col min="823" max="823" width="10.85546875" bestFit="1" customWidth="1"/>
    <col min="824" max="824" width="10" bestFit="1" customWidth="1"/>
    <col min="825" max="825" width="10.85546875" bestFit="1" customWidth="1"/>
    <col min="826" max="827" width="8.85546875" bestFit="1" customWidth="1"/>
    <col min="828" max="828" width="10.85546875" bestFit="1" customWidth="1"/>
    <col min="829" max="829" width="10" bestFit="1" customWidth="1"/>
    <col min="830" max="830" width="10.85546875" bestFit="1" customWidth="1"/>
    <col min="831" max="831" width="10" bestFit="1" customWidth="1"/>
    <col min="832" max="832" width="10.85546875" bestFit="1" customWidth="1"/>
    <col min="833" max="835" width="10" bestFit="1" customWidth="1"/>
    <col min="836" max="836" width="10.85546875" bestFit="1" customWidth="1"/>
    <col min="837" max="837" width="7.85546875" bestFit="1" customWidth="1"/>
    <col min="838" max="838" width="10.85546875" bestFit="1" customWidth="1"/>
    <col min="839" max="839" width="10" bestFit="1" customWidth="1"/>
    <col min="840" max="840" width="10.85546875" bestFit="1" customWidth="1"/>
    <col min="841" max="841" width="8.85546875" bestFit="1" customWidth="1"/>
    <col min="842" max="842" width="10.85546875" bestFit="1" customWidth="1"/>
    <col min="843" max="843" width="10" bestFit="1" customWidth="1"/>
    <col min="844" max="844" width="10.85546875" bestFit="1" customWidth="1"/>
    <col min="845" max="845" width="7.85546875" bestFit="1" customWidth="1"/>
    <col min="846" max="846" width="10.85546875" bestFit="1" customWidth="1"/>
    <col min="847" max="848" width="10" bestFit="1" customWidth="1"/>
    <col min="849" max="849" width="10.85546875" bestFit="1" customWidth="1"/>
    <col min="850" max="850" width="7.85546875" bestFit="1" customWidth="1"/>
    <col min="851" max="851" width="10.85546875" bestFit="1" customWidth="1"/>
    <col min="852" max="852" width="7.85546875" bestFit="1" customWidth="1"/>
    <col min="853" max="853" width="10.85546875" bestFit="1" customWidth="1"/>
    <col min="854" max="854" width="7.85546875" bestFit="1" customWidth="1"/>
    <col min="855" max="855" width="10.85546875" bestFit="1" customWidth="1"/>
    <col min="856" max="859" width="10" bestFit="1" customWidth="1"/>
    <col min="860" max="860" width="10.85546875" bestFit="1" customWidth="1"/>
    <col min="861" max="862" width="10" bestFit="1" customWidth="1"/>
    <col min="863" max="863" width="10.85546875" bestFit="1" customWidth="1"/>
    <col min="864" max="864" width="7.85546875" bestFit="1" customWidth="1"/>
    <col min="865" max="865" width="10.85546875" bestFit="1" customWidth="1"/>
    <col min="866" max="866" width="7.85546875" bestFit="1" customWidth="1"/>
    <col min="867" max="867" width="10.85546875" bestFit="1" customWidth="1"/>
    <col min="868" max="868" width="10" bestFit="1" customWidth="1"/>
    <col min="869" max="869" width="10.85546875" bestFit="1" customWidth="1"/>
    <col min="870" max="870" width="10" bestFit="1" customWidth="1"/>
    <col min="871" max="871" width="10.85546875" bestFit="1" customWidth="1"/>
    <col min="872" max="872" width="10" bestFit="1" customWidth="1"/>
    <col min="873" max="873" width="10.85546875" bestFit="1" customWidth="1"/>
    <col min="874" max="876" width="10" bestFit="1" customWidth="1"/>
    <col min="877" max="877" width="10.85546875" bestFit="1" customWidth="1"/>
    <col min="878" max="878" width="7.85546875" bestFit="1" customWidth="1"/>
    <col min="879" max="879" width="10.85546875" bestFit="1" customWidth="1"/>
    <col min="880" max="880" width="10" bestFit="1" customWidth="1"/>
    <col min="881" max="881" width="10.85546875" bestFit="1" customWidth="1"/>
    <col min="882" max="884" width="10" bestFit="1" customWidth="1"/>
    <col min="885" max="885" width="10.85546875" bestFit="1" customWidth="1"/>
    <col min="886" max="886" width="7.85546875" bestFit="1" customWidth="1"/>
    <col min="887" max="887" width="10.85546875" bestFit="1" customWidth="1"/>
    <col min="888" max="888" width="7.85546875" bestFit="1" customWidth="1"/>
    <col min="889" max="889" width="10.85546875" bestFit="1" customWidth="1"/>
    <col min="890" max="891" width="8.85546875" bestFit="1" customWidth="1"/>
    <col min="892" max="892" width="10.85546875" bestFit="1" customWidth="1"/>
    <col min="893" max="896" width="10" bestFit="1" customWidth="1"/>
    <col min="897" max="897" width="10.85546875" bestFit="1" customWidth="1"/>
    <col min="898" max="898" width="8.85546875" bestFit="1" customWidth="1"/>
    <col min="899" max="899" width="10.85546875" bestFit="1" customWidth="1"/>
    <col min="900" max="900" width="10" bestFit="1" customWidth="1"/>
    <col min="901" max="901" width="10.85546875" bestFit="1" customWidth="1"/>
    <col min="902" max="902" width="7.85546875" bestFit="1" customWidth="1"/>
    <col min="903" max="903" width="10.85546875" bestFit="1" customWidth="1"/>
    <col min="904" max="906" width="10" bestFit="1" customWidth="1"/>
    <col min="907" max="907" width="10.85546875" bestFit="1" customWidth="1"/>
    <col min="908" max="908" width="7.85546875" bestFit="1" customWidth="1"/>
    <col min="909" max="909" width="10.85546875" bestFit="1" customWidth="1"/>
    <col min="910" max="910" width="7.85546875" bestFit="1" customWidth="1"/>
    <col min="911" max="911" width="10.85546875" bestFit="1" customWidth="1"/>
    <col min="912" max="912" width="7.85546875" bestFit="1" customWidth="1"/>
    <col min="913" max="913" width="10.85546875" bestFit="1" customWidth="1"/>
    <col min="914" max="914" width="10" bestFit="1" customWidth="1"/>
    <col min="915" max="915" width="10.85546875" bestFit="1" customWidth="1"/>
    <col min="916" max="918" width="10" bestFit="1" customWidth="1"/>
    <col min="919" max="919" width="10.85546875" bestFit="1" customWidth="1"/>
    <col min="920" max="923" width="10" bestFit="1" customWidth="1"/>
    <col min="924" max="924" width="10.85546875" bestFit="1" customWidth="1"/>
    <col min="925" max="925" width="7.85546875" bestFit="1" customWidth="1"/>
    <col min="926" max="926" width="10.85546875" bestFit="1" customWidth="1"/>
    <col min="927" max="928" width="10" bestFit="1" customWidth="1"/>
    <col min="929" max="929" width="10.85546875" bestFit="1" customWidth="1"/>
    <col min="930" max="932" width="10" bestFit="1" customWidth="1"/>
    <col min="933" max="933" width="10.85546875" bestFit="1" customWidth="1"/>
    <col min="934" max="934" width="10" bestFit="1" customWidth="1"/>
    <col min="935" max="935" width="10.85546875" bestFit="1" customWidth="1"/>
    <col min="936" max="936" width="8.85546875" bestFit="1" customWidth="1"/>
    <col min="937" max="937" width="10.85546875" bestFit="1" customWidth="1"/>
    <col min="938" max="938" width="7.85546875" bestFit="1" customWidth="1"/>
    <col min="939" max="939" width="10.85546875" bestFit="1" customWidth="1"/>
    <col min="940" max="942" width="10" bestFit="1" customWidth="1"/>
    <col min="943" max="943" width="10.85546875" bestFit="1" customWidth="1"/>
    <col min="944" max="944" width="10" bestFit="1" customWidth="1"/>
    <col min="945" max="945" width="10.85546875" bestFit="1" customWidth="1"/>
    <col min="946" max="948" width="10" bestFit="1" customWidth="1"/>
    <col min="949" max="949" width="10.85546875" bestFit="1" customWidth="1"/>
    <col min="950" max="950" width="7.85546875" bestFit="1" customWidth="1"/>
    <col min="951" max="951" width="10.85546875" bestFit="1" customWidth="1"/>
    <col min="952" max="954" width="10" bestFit="1" customWidth="1"/>
    <col min="955" max="955" width="10.85546875" bestFit="1" customWidth="1"/>
    <col min="956" max="956" width="8.85546875" bestFit="1" customWidth="1"/>
    <col min="957" max="957" width="10.85546875" bestFit="1" customWidth="1"/>
    <col min="958" max="958" width="7.85546875" bestFit="1" customWidth="1"/>
    <col min="959" max="959" width="10.85546875" bestFit="1" customWidth="1"/>
    <col min="960" max="960" width="7.85546875" bestFit="1" customWidth="1"/>
    <col min="961" max="961" width="10.85546875" bestFit="1" customWidth="1"/>
    <col min="962" max="962" width="10" bestFit="1" customWidth="1"/>
    <col min="963" max="963" width="10.85546875" bestFit="1" customWidth="1"/>
    <col min="964" max="964" width="7.85546875" bestFit="1" customWidth="1"/>
    <col min="965" max="965" width="10.85546875" bestFit="1" customWidth="1"/>
    <col min="966" max="966" width="8.85546875" bestFit="1" customWidth="1"/>
    <col min="967" max="967" width="10.85546875" bestFit="1" customWidth="1"/>
    <col min="968" max="968" width="7.85546875" bestFit="1" customWidth="1"/>
    <col min="969" max="969" width="10.85546875" bestFit="1" customWidth="1"/>
    <col min="970" max="970" width="7.85546875" bestFit="1" customWidth="1"/>
    <col min="971" max="971" width="10.85546875" bestFit="1" customWidth="1"/>
    <col min="972" max="972" width="7.85546875" bestFit="1" customWidth="1"/>
    <col min="973" max="973" width="10.85546875" bestFit="1" customWidth="1"/>
    <col min="974" max="975" width="10" bestFit="1" customWidth="1"/>
    <col min="976" max="976" width="10.85546875" bestFit="1" customWidth="1"/>
    <col min="977" max="977" width="7.85546875" bestFit="1" customWidth="1"/>
    <col min="978" max="978" width="10.85546875" bestFit="1" customWidth="1"/>
    <col min="979" max="981" width="10" bestFit="1" customWidth="1"/>
    <col min="982" max="982" width="11.85546875" bestFit="1" customWidth="1"/>
    <col min="983" max="983" width="8.85546875" bestFit="1" customWidth="1"/>
    <col min="984" max="984" width="11.85546875" bestFit="1" customWidth="1"/>
    <col min="985" max="985" width="8.85546875" bestFit="1" customWidth="1"/>
    <col min="986" max="986" width="11.85546875" bestFit="1" customWidth="1"/>
    <col min="987" max="988" width="8.85546875" bestFit="1" customWidth="1"/>
    <col min="989" max="989" width="11.85546875" bestFit="1" customWidth="1"/>
    <col min="990" max="990" width="8.85546875" bestFit="1" customWidth="1"/>
    <col min="991" max="991" width="11.85546875" bestFit="1" customWidth="1"/>
    <col min="992" max="992" width="10" bestFit="1" customWidth="1"/>
    <col min="993" max="993" width="11.85546875" bestFit="1" customWidth="1"/>
    <col min="994" max="994" width="8.85546875" bestFit="1" customWidth="1"/>
    <col min="995" max="995" width="11.85546875" bestFit="1" customWidth="1"/>
    <col min="996" max="996" width="8.85546875" bestFit="1" customWidth="1"/>
    <col min="997" max="997" width="11.85546875" bestFit="1" customWidth="1"/>
    <col min="998" max="998" width="8.85546875" bestFit="1" customWidth="1"/>
    <col min="999" max="999" width="11.85546875" bestFit="1" customWidth="1"/>
    <col min="1000" max="1003" width="10" bestFit="1" customWidth="1"/>
    <col min="1004" max="1004" width="11.85546875" bestFit="1" customWidth="1"/>
    <col min="1005" max="1005" width="10" bestFit="1" customWidth="1"/>
    <col min="1006" max="1006" width="11.85546875" bestFit="1" customWidth="1"/>
    <col min="1007" max="1008" width="8.85546875" bestFit="1" customWidth="1"/>
    <col min="1009" max="1009" width="11.85546875" bestFit="1" customWidth="1"/>
    <col min="1010" max="1010" width="8.85546875" bestFit="1" customWidth="1"/>
    <col min="1011" max="1011" width="11.85546875" bestFit="1" customWidth="1"/>
    <col min="1012" max="1012" width="8.85546875" bestFit="1" customWidth="1"/>
    <col min="1013" max="1013" width="11.85546875" bestFit="1" customWidth="1"/>
    <col min="1014" max="1014" width="8.85546875" bestFit="1" customWidth="1"/>
    <col min="1015" max="1015" width="11.85546875" bestFit="1" customWidth="1"/>
    <col min="1016" max="1018" width="10" bestFit="1" customWidth="1"/>
    <col min="1019" max="1019" width="11.85546875" bestFit="1" customWidth="1"/>
    <col min="1020" max="1021" width="10" bestFit="1" customWidth="1"/>
    <col min="1022" max="1022" width="11.85546875" bestFit="1" customWidth="1"/>
    <col min="1023" max="1023" width="8.85546875" bestFit="1" customWidth="1"/>
    <col min="1024" max="1024" width="11.85546875" bestFit="1" customWidth="1"/>
    <col min="1025" max="1026" width="8.85546875" bestFit="1" customWidth="1"/>
    <col min="1027" max="1027" width="11.85546875" bestFit="1" customWidth="1"/>
    <col min="1028" max="1028" width="10" bestFit="1" customWidth="1"/>
    <col min="1029" max="1029" width="11.85546875" bestFit="1" customWidth="1"/>
    <col min="1030" max="1031" width="8.85546875" bestFit="1" customWidth="1"/>
    <col min="1032" max="1032" width="11.85546875" bestFit="1" customWidth="1"/>
    <col min="1033" max="1033" width="10" bestFit="1" customWidth="1"/>
    <col min="1034" max="1034" width="11.85546875" bestFit="1" customWidth="1"/>
    <col min="1035" max="1037" width="10" bestFit="1" customWidth="1"/>
    <col min="1038" max="1038" width="11.85546875" bestFit="1" customWidth="1"/>
    <col min="1039" max="1039" width="8.85546875" bestFit="1" customWidth="1"/>
    <col min="1040" max="1040" width="11.85546875" bestFit="1" customWidth="1"/>
    <col min="1041" max="1041" width="8.85546875" bestFit="1" customWidth="1"/>
    <col min="1042" max="1042" width="11.85546875" bestFit="1" customWidth="1"/>
    <col min="1043" max="1043" width="8.85546875" bestFit="1" customWidth="1"/>
    <col min="1044" max="1044" width="11.85546875" bestFit="1" customWidth="1"/>
    <col min="1045" max="1047" width="10" bestFit="1" customWidth="1"/>
    <col min="1048" max="1048" width="11.85546875" bestFit="1" customWidth="1"/>
    <col min="1049" max="1049" width="10" bestFit="1" customWidth="1"/>
    <col min="1050" max="1050" width="11.85546875" bestFit="1" customWidth="1"/>
    <col min="1051" max="1051" width="8.85546875" bestFit="1" customWidth="1"/>
    <col min="1052" max="1052" width="11.85546875" bestFit="1" customWidth="1"/>
    <col min="1053" max="1055" width="10" bestFit="1" customWidth="1"/>
    <col min="1056" max="1056" width="11.85546875" bestFit="1" customWidth="1"/>
    <col min="1057" max="1057" width="8.85546875" bestFit="1" customWidth="1"/>
    <col min="1058" max="1058" width="11.85546875" bestFit="1" customWidth="1"/>
    <col min="1059" max="1059" width="8.85546875" bestFit="1" customWidth="1"/>
    <col min="1060" max="1060" width="11.85546875" bestFit="1" customWidth="1"/>
    <col min="1061" max="1061" width="8.85546875" bestFit="1" customWidth="1"/>
    <col min="1062" max="1062" width="11.85546875" bestFit="1" customWidth="1"/>
    <col min="1063" max="1063" width="8.85546875" bestFit="1" customWidth="1"/>
    <col min="1064" max="1064" width="11.85546875" bestFit="1" customWidth="1"/>
    <col min="1065" max="1065" width="8.85546875" bestFit="1" customWidth="1"/>
    <col min="1066" max="1066" width="11.85546875" bestFit="1" customWidth="1"/>
    <col min="1067" max="1067" width="8.85546875" bestFit="1" customWidth="1"/>
    <col min="1068" max="1068" width="11.85546875" bestFit="1" customWidth="1"/>
    <col min="1069" max="1070" width="10" bestFit="1" customWidth="1"/>
    <col min="1071" max="1071" width="11.85546875" bestFit="1" customWidth="1"/>
    <col min="1072" max="1072" width="8.85546875" bestFit="1" customWidth="1"/>
    <col min="1073" max="1073" width="11.85546875" bestFit="1" customWidth="1"/>
    <col min="1074" max="1074" width="8.85546875" bestFit="1" customWidth="1"/>
    <col min="1075" max="1075" width="11.85546875" bestFit="1" customWidth="1"/>
    <col min="1076" max="1076" width="8.85546875" bestFit="1" customWidth="1"/>
    <col min="1077" max="1077" width="11.85546875" bestFit="1" customWidth="1"/>
    <col min="1078" max="1079" width="8.85546875" bestFit="1" customWidth="1"/>
    <col min="1080" max="1080" width="11.85546875" bestFit="1" customWidth="1"/>
    <col min="1081" max="1081" width="8.85546875" bestFit="1" customWidth="1"/>
    <col min="1082" max="1082" width="11.85546875" bestFit="1" customWidth="1"/>
    <col min="1083" max="1083" width="8.85546875" bestFit="1" customWidth="1"/>
    <col min="1084" max="1084" width="11.85546875" bestFit="1" customWidth="1"/>
    <col min="1085" max="1085" width="8.85546875" bestFit="1" customWidth="1"/>
    <col min="1086" max="1086" width="11.85546875" bestFit="1" customWidth="1"/>
    <col min="1087" max="1087" width="8.85546875" bestFit="1" customWidth="1"/>
    <col min="1088" max="1088" width="11.85546875" bestFit="1" customWidth="1"/>
    <col min="1089" max="1089" width="8.85546875" bestFit="1" customWidth="1"/>
    <col min="1090" max="1090" width="11.85546875" bestFit="1" customWidth="1"/>
    <col min="1091" max="1091" width="8.85546875" bestFit="1" customWidth="1"/>
    <col min="1092" max="1092" width="11.85546875" bestFit="1" customWidth="1"/>
    <col min="1093" max="1094" width="9.85546875" bestFit="1" customWidth="1"/>
    <col min="1095" max="1095" width="12.85546875" bestFit="1" customWidth="1"/>
    <col min="1096" max="1096" width="9.85546875" bestFit="1" customWidth="1"/>
    <col min="1097" max="1097" width="12.85546875" bestFit="1" customWidth="1"/>
    <col min="1098" max="1098" width="9.85546875" bestFit="1" customWidth="1"/>
    <col min="1099" max="1099" width="12.85546875" bestFit="1" customWidth="1"/>
    <col min="1100" max="1100" width="9.85546875" bestFit="1" customWidth="1"/>
    <col min="1101" max="1101" width="12.85546875" bestFit="1" customWidth="1"/>
    <col min="1102" max="1103" width="9.85546875" bestFit="1" customWidth="1"/>
    <col min="1104" max="1104" width="12.85546875" bestFit="1" customWidth="1"/>
    <col min="1105" max="1105" width="9.85546875" bestFit="1" customWidth="1"/>
    <col min="1106" max="1106" width="12.85546875" bestFit="1" customWidth="1"/>
    <col min="1107" max="1107" width="9.85546875" bestFit="1" customWidth="1"/>
    <col min="1108" max="1108" width="12.85546875" bestFit="1" customWidth="1"/>
    <col min="1109" max="1109" width="9.85546875" bestFit="1" customWidth="1"/>
    <col min="1110" max="1110" width="12.85546875" bestFit="1" customWidth="1"/>
    <col min="1111" max="1111" width="9.85546875" bestFit="1" customWidth="1"/>
    <col min="1112" max="1112" width="12.85546875" bestFit="1" customWidth="1"/>
    <col min="1113" max="1113" width="9.85546875" bestFit="1" customWidth="1"/>
    <col min="1114" max="1114" width="12.85546875" bestFit="1" customWidth="1"/>
    <col min="1115" max="1115" width="9.85546875" bestFit="1" customWidth="1"/>
    <col min="1116" max="1116" width="12.85546875" bestFit="1" customWidth="1"/>
    <col min="1117" max="1117" width="9.85546875" bestFit="1" customWidth="1"/>
    <col min="1118" max="1118" width="12.85546875" bestFit="1" customWidth="1"/>
    <col min="1119" max="1119" width="10.85546875" bestFit="1" customWidth="1"/>
    <col min="1120" max="1120" width="14" bestFit="1" customWidth="1"/>
    <col min="1121" max="1121" width="10.85546875" bestFit="1" customWidth="1"/>
    <col min="1122" max="1122" width="14" bestFit="1" customWidth="1"/>
    <col min="1123" max="1123" width="10.85546875" bestFit="1" customWidth="1"/>
    <col min="1124" max="1124" width="14" bestFit="1" customWidth="1"/>
    <col min="1125" max="1125" width="11.85546875" bestFit="1" customWidth="1"/>
    <col min="1126" max="1126" width="15" bestFit="1" customWidth="1"/>
    <col min="1127" max="1127" width="11.28515625" bestFit="1" customWidth="1"/>
    <col min="1128" max="1128" width="6.85546875" bestFit="1" customWidth="1"/>
    <col min="1129" max="1129" width="6.140625" bestFit="1" customWidth="1"/>
    <col min="1130" max="1130" width="6.85546875" bestFit="1" customWidth="1"/>
    <col min="1131" max="1131" width="10" bestFit="1" customWidth="1"/>
    <col min="1132" max="1132" width="6.85546875" bestFit="1" customWidth="1"/>
    <col min="1133" max="1133" width="10" bestFit="1" customWidth="1"/>
    <col min="1134" max="1134" width="7.85546875" bestFit="1" customWidth="1"/>
    <col min="1135" max="1135" width="10" bestFit="1" customWidth="1"/>
    <col min="1136" max="1136" width="7.85546875" bestFit="1" customWidth="1"/>
    <col min="1137" max="1137" width="6.140625" bestFit="1" customWidth="1"/>
    <col min="1138" max="1138" width="7.85546875" bestFit="1" customWidth="1"/>
    <col min="1139" max="1140" width="10" bestFit="1" customWidth="1"/>
    <col min="1141" max="1141" width="7.85546875" bestFit="1" customWidth="1"/>
    <col min="1142" max="1142" width="10" bestFit="1" customWidth="1"/>
    <col min="1143" max="1143" width="7.85546875" bestFit="1" customWidth="1"/>
    <col min="1144" max="1145" width="10" bestFit="1" customWidth="1"/>
    <col min="1146" max="1146" width="7.85546875" bestFit="1" customWidth="1"/>
    <col min="1147" max="1147" width="6.140625" bestFit="1" customWidth="1"/>
    <col min="1148" max="1148" width="7.85546875" bestFit="1" customWidth="1"/>
    <col min="1149" max="1149" width="10" bestFit="1" customWidth="1"/>
    <col min="1150" max="1150" width="7.85546875" bestFit="1" customWidth="1"/>
    <col min="1151" max="1151" width="10" bestFit="1" customWidth="1"/>
    <col min="1152" max="1152" width="7.85546875" bestFit="1" customWidth="1"/>
    <col min="1153" max="1154" width="10" bestFit="1" customWidth="1"/>
    <col min="1155" max="1155" width="8.85546875" bestFit="1" customWidth="1"/>
    <col min="1156" max="1156" width="10" bestFit="1" customWidth="1"/>
    <col min="1157" max="1157" width="8.85546875" bestFit="1" customWidth="1"/>
    <col min="1158" max="1159" width="10" bestFit="1" customWidth="1"/>
    <col min="1160" max="1160" width="8.85546875" bestFit="1" customWidth="1"/>
    <col min="1161" max="1161" width="10" bestFit="1" customWidth="1"/>
    <col min="1162" max="1164" width="8.85546875" bestFit="1" customWidth="1"/>
    <col min="1165" max="1166" width="10" bestFit="1" customWidth="1"/>
    <col min="1167" max="1167" width="8.85546875" bestFit="1" customWidth="1"/>
    <col min="1168" max="1168" width="10" bestFit="1" customWidth="1"/>
    <col min="1169" max="1171" width="8.85546875" bestFit="1" customWidth="1"/>
    <col min="1172" max="1175" width="10" bestFit="1" customWidth="1"/>
    <col min="1176" max="1176" width="8.85546875" bestFit="1" customWidth="1"/>
    <col min="1177" max="1177" width="10" bestFit="1" customWidth="1"/>
    <col min="1178" max="1178" width="8.85546875" bestFit="1" customWidth="1"/>
    <col min="1179" max="1179" width="10" bestFit="1" customWidth="1"/>
    <col min="1180" max="1180" width="8.85546875" bestFit="1" customWidth="1"/>
    <col min="1181" max="1184" width="10" bestFit="1" customWidth="1"/>
    <col min="1185" max="1185" width="8.85546875" bestFit="1" customWidth="1"/>
    <col min="1186" max="1186" width="6.140625" bestFit="1" customWidth="1"/>
    <col min="1187" max="1187" width="8.85546875" bestFit="1" customWidth="1"/>
    <col min="1188" max="1188" width="6.140625" bestFit="1" customWidth="1"/>
    <col min="1189" max="1189" width="8.85546875" bestFit="1" customWidth="1"/>
    <col min="1190" max="1191" width="10" bestFit="1" customWidth="1"/>
    <col min="1192" max="1192" width="8.85546875" bestFit="1" customWidth="1"/>
    <col min="1193" max="1193" width="10" bestFit="1" customWidth="1"/>
    <col min="1194" max="1194" width="8.85546875" bestFit="1" customWidth="1"/>
    <col min="1195" max="1195" width="10" bestFit="1" customWidth="1"/>
    <col min="1196" max="1196" width="8.85546875" bestFit="1" customWidth="1"/>
    <col min="1197" max="1197" width="10" bestFit="1" customWidth="1"/>
    <col min="1198" max="1198" width="8.85546875" bestFit="1" customWidth="1"/>
    <col min="1199" max="1200" width="10" bestFit="1" customWidth="1"/>
    <col min="1201" max="1201" width="8.85546875" bestFit="1" customWidth="1"/>
    <col min="1202" max="1204" width="10" bestFit="1" customWidth="1"/>
    <col min="1205" max="1205" width="8.85546875" bestFit="1" customWidth="1"/>
    <col min="1206" max="1207" width="10" bestFit="1" customWidth="1"/>
    <col min="1208" max="1208" width="8.85546875" bestFit="1" customWidth="1"/>
    <col min="1209" max="1210" width="10" bestFit="1" customWidth="1"/>
    <col min="1211" max="1211" width="8.85546875" bestFit="1" customWidth="1"/>
    <col min="1212" max="1212" width="10" bestFit="1" customWidth="1"/>
    <col min="1213" max="1213" width="8.85546875" bestFit="1" customWidth="1"/>
    <col min="1214" max="1214" width="10" bestFit="1" customWidth="1"/>
    <col min="1215" max="1215" width="8.85546875" bestFit="1" customWidth="1"/>
    <col min="1216" max="1216" width="10" bestFit="1" customWidth="1"/>
    <col min="1217" max="1217" width="8.85546875" bestFit="1" customWidth="1"/>
    <col min="1218" max="1221" width="10" bestFit="1" customWidth="1"/>
    <col min="1222" max="1222" width="8.85546875" bestFit="1" customWidth="1"/>
    <col min="1223" max="1223" width="6.140625" bestFit="1" customWidth="1"/>
    <col min="1224" max="1226" width="8.85546875" bestFit="1" customWidth="1"/>
    <col min="1227" max="1227" width="6.140625" bestFit="1" customWidth="1"/>
    <col min="1228" max="1228" width="8.85546875" bestFit="1" customWidth="1"/>
    <col min="1229" max="1229" width="6.140625" bestFit="1" customWidth="1"/>
    <col min="1230" max="1230" width="8.85546875" bestFit="1" customWidth="1"/>
    <col min="1231" max="1231" width="6.140625" bestFit="1" customWidth="1"/>
    <col min="1232" max="1232" width="8.85546875" bestFit="1" customWidth="1"/>
    <col min="1233" max="1234" width="10" bestFit="1" customWidth="1"/>
    <col min="1235" max="1235" width="8.85546875" bestFit="1" customWidth="1"/>
    <col min="1236" max="1236" width="6.140625" bestFit="1" customWidth="1"/>
    <col min="1237" max="1237" width="8.85546875" bestFit="1" customWidth="1"/>
    <col min="1238" max="1240" width="10" bestFit="1" customWidth="1"/>
    <col min="1241" max="1241" width="8.85546875" bestFit="1" customWidth="1"/>
    <col min="1242" max="1243" width="10" bestFit="1" customWidth="1"/>
    <col min="1244" max="1244" width="8.85546875" bestFit="1" customWidth="1"/>
    <col min="1245" max="1247" width="10" bestFit="1" customWidth="1"/>
    <col min="1248" max="1248" width="8.85546875" bestFit="1" customWidth="1"/>
    <col min="1249" max="1249" width="10" bestFit="1" customWidth="1"/>
    <col min="1250" max="1250" width="8.85546875" bestFit="1" customWidth="1"/>
    <col min="1251" max="1251" width="6.140625" bestFit="1" customWidth="1"/>
    <col min="1252" max="1252" width="8.85546875" bestFit="1" customWidth="1"/>
    <col min="1253" max="1253" width="10" bestFit="1" customWidth="1"/>
    <col min="1254" max="1254" width="8.85546875" bestFit="1" customWidth="1"/>
    <col min="1255" max="1255" width="6.140625" bestFit="1" customWidth="1"/>
    <col min="1256" max="1256" width="8.85546875" bestFit="1" customWidth="1"/>
    <col min="1257" max="1259" width="10" bestFit="1" customWidth="1"/>
    <col min="1260" max="1260" width="8.85546875" bestFit="1" customWidth="1"/>
    <col min="1261" max="1261" width="10" bestFit="1" customWidth="1"/>
    <col min="1262" max="1262" width="8.85546875" bestFit="1" customWidth="1"/>
    <col min="1263" max="1263" width="10" bestFit="1" customWidth="1"/>
    <col min="1264" max="1264" width="8.85546875" bestFit="1" customWidth="1"/>
    <col min="1265" max="1266" width="10" bestFit="1" customWidth="1"/>
    <col min="1267" max="1267" width="8.85546875" bestFit="1" customWidth="1"/>
    <col min="1268" max="1268" width="10" bestFit="1" customWidth="1"/>
    <col min="1269" max="1269" width="8.85546875" bestFit="1" customWidth="1"/>
    <col min="1270" max="1270" width="5.85546875" bestFit="1" customWidth="1"/>
    <col min="1271" max="1273" width="8.85546875" bestFit="1" customWidth="1"/>
    <col min="1274" max="1275" width="10" bestFit="1" customWidth="1"/>
    <col min="1276" max="1276" width="8.85546875" bestFit="1" customWidth="1"/>
    <col min="1277" max="1277" width="10" bestFit="1" customWidth="1"/>
    <col min="1278" max="1278" width="8.85546875" bestFit="1" customWidth="1"/>
    <col min="1279" max="1280" width="10" bestFit="1" customWidth="1"/>
    <col min="1281" max="1281" width="8.85546875" bestFit="1" customWidth="1"/>
    <col min="1282" max="1283" width="10" bestFit="1" customWidth="1"/>
    <col min="1284" max="1286" width="8.85546875" bestFit="1" customWidth="1"/>
    <col min="1287" max="1287" width="10" bestFit="1" customWidth="1"/>
    <col min="1288" max="1288" width="8.85546875" bestFit="1" customWidth="1"/>
    <col min="1289" max="1289" width="10" bestFit="1" customWidth="1"/>
    <col min="1290" max="1290" width="8.85546875" bestFit="1" customWidth="1"/>
    <col min="1291" max="1291" width="10" bestFit="1" customWidth="1"/>
    <col min="1292" max="1292" width="8.85546875" bestFit="1" customWidth="1"/>
    <col min="1293" max="1293" width="10" bestFit="1" customWidth="1"/>
    <col min="1294" max="1294" width="8.85546875" bestFit="1" customWidth="1"/>
    <col min="1295" max="1298" width="10" bestFit="1" customWidth="1"/>
    <col min="1299" max="1299" width="9.85546875" bestFit="1" customWidth="1"/>
    <col min="1300" max="1300" width="6.85546875" bestFit="1" customWidth="1"/>
    <col min="1301" max="1301" width="9.85546875" bestFit="1" customWidth="1"/>
    <col min="1302" max="1302" width="10" bestFit="1" customWidth="1"/>
    <col min="1303" max="1303" width="9.85546875" bestFit="1" customWidth="1"/>
    <col min="1304" max="1304" width="10" bestFit="1" customWidth="1"/>
    <col min="1305" max="1305" width="9.85546875" bestFit="1" customWidth="1"/>
    <col min="1306" max="1308" width="10" bestFit="1" customWidth="1"/>
    <col min="1309" max="1309" width="9.85546875" bestFit="1" customWidth="1"/>
    <col min="1310" max="1310" width="6.85546875" bestFit="1" customWidth="1"/>
    <col min="1311" max="1311" width="9.85546875" bestFit="1" customWidth="1"/>
    <col min="1312" max="1313" width="10" bestFit="1" customWidth="1"/>
    <col min="1314" max="1314" width="9.85546875" bestFit="1" customWidth="1"/>
    <col min="1315" max="1317" width="10" bestFit="1" customWidth="1"/>
    <col min="1318" max="1318" width="9.85546875" bestFit="1" customWidth="1"/>
    <col min="1319" max="1321" width="10" bestFit="1" customWidth="1"/>
    <col min="1322" max="1322" width="9.85546875" bestFit="1" customWidth="1"/>
    <col min="1323" max="1324" width="10" bestFit="1" customWidth="1"/>
    <col min="1325" max="1325" width="9.85546875" bestFit="1" customWidth="1"/>
    <col min="1326" max="1326" width="10" bestFit="1" customWidth="1"/>
    <col min="1327" max="1327" width="9.85546875" bestFit="1" customWidth="1"/>
    <col min="1328" max="1328" width="10" bestFit="1" customWidth="1"/>
    <col min="1329" max="1329" width="9.85546875" bestFit="1" customWidth="1"/>
    <col min="1330" max="1330" width="10" bestFit="1" customWidth="1"/>
    <col min="1331" max="1331" width="9.85546875" bestFit="1" customWidth="1"/>
    <col min="1332" max="1332" width="10" bestFit="1" customWidth="1"/>
    <col min="1333" max="1333" width="9.85546875" bestFit="1" customWidth="1"/>
    <col min="1334" max="1335" width="10" bestFit="1" customWidth="1"/>
    <col min="1336" max="1336" width="9.85546875" bestFit="1" customWidth="1"/>
    <col min="1337" max="1337" width="10" bestFit="1" customWidth="1"/>
    <col min="1338" max="1338" width="9.85546875" bestFit="1" customWidth="1"/>
    <col min="1339" max="1342" width="10" bestFit="1" customWidth="1"/>
    <col min="1343" max="1343" width="9.85546875" bestFit="1" customWidth="1"/>
    <col min="1344" max="1344" width="10" bestFit="1" customWidth="1"/>
    <col min="1345" max="1345" width="9.85546875" bestFit="1" customWidth="1"/>
    <col min="1346" max="1346" width="10" bestFit="1" customWidth="1"/>
    <col min="1347" max="1347" width="9.85546875" bestFit="1" customWidth="1"/>
    <col min="1348" max="1348" width="10" bestFit="1" customWidth="1"/>
    <col min="1349" max="1349" width="9.85546875" bestFit="1" customWidth="1"/>
    <col min="1350" max="1350" width="10" bestFit="1" customWidth="1"/>
    <col min="1351" max="1351" width="12.42578125" bestFit="1" customWidth="1"/>
    <col min="1352" max="1353" width="10" bestFit="1" customWidth="1"/>
    <col min="1354" max="1354" width="9.85546875" bestFit="1" customWidth="1"/>
    <col min="1355" max="1356" width="10" bestFit="1" customWidth="1"/>
    <col min="1357" max="1357" width="9.85546875" bestFit="1" customWidth="1"/>
    <col min="1358" max="1358" width="8.85546875" bestFit="1" customWidth="1"/>
    <col min="1359" max="1359" width="9.85546875" bestFit="1" customWidth="1"/>
    <col min="1360" max="1361" width="10" bestFit="1" customWidth="1"/>
    <col min="1362" max="1362" width="9.85546875" bestFit="1" customWidth="1"/>
    <col min="1363" max="1365" width="10" bestFit="1" customWidth="1"/>
    <col min="1366" max="1366" width="9.85546875" bestFit="1" customWidth="1"/>
    <col min="1367" max="1368" width="10" bestFit="1" customWidth="1"/>
    <col min="1369" max="1369" width="9.85546875" bestFit="1" customWidth="1"/>
    <col min="1370" max="1370" width="6.85546875" bestFit="1" customWidth="1"/>
    <col min="1371" max="1371" width="9.85546875" bestFit="1" customWidth="1"/>
    <col min="1372" max="1372" width="8.85546875" bestFit="1" customWidth="1"/>
    <col min="1373" max="1373" width="9.85546875" bestFit="1" customWidth="1"/>
    <col min="1374" max="1375" width="10" bestFit="1" customWidth="1"/>
    <col min="1376" max="1376" width="9.85546875" bestFit="1" customWidth="1"/>
    <col min="1377" max="1377" width="6.85546875" bestFit="1" customWidth="1"/>
    <col min="1378" max="1378" width="9.85546875" bestFit="1" customWidth="1"/>
    <col min="1379" max="1379" width="10" bestFit="1" customWidth="1"/>
    <col min="1380" max="1380" width="9.85546875" bestFit="1" customWidth="1"/>
    <col min="1381" max="1381" width="10" bestFit="1" customWidth="1"/>
    <col min="1382" max="1382" width="12.42578125" bestFit="1" customWidth="1"/>
    <col min="1383" max="1383" width="6.85546875" bestFit="1" customWidth="1"/>
    <col min="1384" max="1384" width="9.85546875" bestFit="1" customWidth="1"/>
    <col min="1385" max="1387" width="10" bestFit="1" customWidth="1"/>
    <col min="1388" max="1388" width="9.85546875" bestFit="1" customWidth="1"/>
    <col min="1389" max="1389" width="10" bestFit="1" customWidth="1"/>
    <col min="1390" max="1390" width="9.85546875" bestFit="1" customWidth="1"/>
    <col min="1391" max="1392" width="10" bestFit="1" customWidth="1"/>
    <col min="1393" max="1393" width="9.85546875" bestFit="1" customWidth="1"/>
    <col min="1394" max="1395" width="10" bestFit="1" customWidth="1"/>
    <col min="1396" max="1396" width="9.85546875" bestFit="1" customWidth="1"/>
    <col min="1397" max="1397" width="10" bestFit="1" customWidth="1"/>
    <col min="1398" max="1398" width="9.85546875" bestFit="1" customWidth="1"/>
    <col min="1399" max="1399" width="6.85546875" bestFit="1" customWidth="1"/>
    <col min="1400" max="1400" width="9.85546875" bestFit="1" customWidth="1"/>
    <col min="1401" max="1402" width="10" bestFit="1" customWidth="1"/>
    <col min="1403" max="1403" width="9.85546875" bestFit="1" customWidth="1"/>
    <col min="1404" max="1404" width="10" bestFit="1" customWidth="1"/>
    <col min="1405" max="1405" width="9.85546875" bestFit="1" customWidth="1"/>
    <col min="1406" max="1406" width="10" bestFit="1" customWidth="1"/>
    <col min="1407" max="1407" width="9.85546875" bestFit="1" customWidth="1"/>
    <col min="1408" max="1410" width="10" bestFit="1" customWidth="1"/>
    <col min="1411" max="1411" width="9.85546875" bestFit="1" customWidth="1"/>
    <col min="1412" max="1412" width="6.85546875" bestFit="1" customWidth="1"/>
    <col min="1413" max="1413" width="9.85546875" bestFit="1" customWidth="1"/>
    <col min="1414" max="1414" width="10" bestFit="1" customWidth="1"/>
    <col min="1415" max="1415" width="9.85546875" bestFit="1" customWidth="1"/>
    <col min="1416" max="1416" width="10" bestFit="1" customWidth="1"/>
    <col min="1417" max="1417" width="9.85546875" bestFit="1" customWidth="1"/>
    <col min="1418" max="1421" width="10" bestFit="1" customWidth="1"/>
    <col min="1422" max="1422" width="9.85546875" bestFit="1" customWidth="1"/>
    <col min="1423" max="1423" width="10" bestFit="1" customWidth="1"/>
    <col min="1424" max="1424" width="9.85546875" bestFit="1" customWidth="1"/>
    <col min="1425" max="1425" width="10" bestFit="1" customWidth="1"/>
    <col min="1426" max="1426" width="9.85546875" bestFit="1" customWidth="1"/>
    <col min="1427" max="1427" width="10" bestFit="1" customWidth="1"/>
    <col min="1428" max="1428" width="9.85546875" bestFit="1" customWidth="1"/>
    <col min="1429" max="1429" width="10" bestFit="1" customWidth="1"/>
    <col min="1430" max="1430" width="9.85546875" bestFit="1" customWidth="1"/>
    <col min="1431" max="1433" width="10" bestFit="1" customWidth="1"/>
    <col min="1434" max="1434" width="9.85546875" bestFit="1" customWidth="1"/>
    <col min="1435" max="1435" width="6.85546875" bestFit="1" customWidth="1"/>
    <col min="1436" max="1436" width="9.85546875" bestFit="1" customWidth="1"/>
    <col min="1437" max="1440" width="10" bestFit="1" customWidth="1"/>
    <col min="1441" max="1441" width="9.85546875" bestFit="1" customWidth="1"/>
    <col min="1442" max="1443" width="10" bestFit="1" customWidth="1"/>
    <col min="1444" max="1444" width="9.85546875" bestFit="1" customWidth="1"/>
    <col min="1445" max="1445" width="10" bestFit="1" customWidth="1"/>
    <col min="1446" max="1446" width="9.85546875" bestFit="1" customWidth="1"/>
    <col min="1447" max="1447" width="6.85546875" bestFit="1" customWidth="1"/>
    <col min="1448" max="1448" width="9.85546875" bestFit="1" customWidth="1"/>
    <col min="1449" max="1449" width="10" bestFit="1" customWidth="1"/>
    <col min="1450" max="1450" width="9.85546875" bestFit="1" customWidth="1"/>
    <col min="1451" max="1451" width="6.85546875" bestFit="1" customWidth="1"/>
    <col min="1452" max="1452" width="9.85546875" bestFit="1" customWidth="1"/>
    <col min="1453" max="1453" width="6.85546875" bestFit="1" customWidth="1"/>
    <col min="1454" max="1454" width="9.85546875" bestFit="1" customWidth="1"/>
    <col min="1455" max="1455" width="6.85546875" bestFit="1" customWidth="1"/>
    <col min="1456" max="1456" width="9.85546875" bestFit="1" customWidth="1"/>
    <col min="1457" max="1458" width="10" bestFit="1" customWidth="1"/>
    <col min="1459" max="1459" width="9.85546875" bestFit="1" customWidth="1"/>
    <col min="1460" max="1460" width="10" bestFit="1" customWidth="1"/>
    <col min="1461" max="1461" width="9.85546875" bestFit="1" customWidth="1"/>
    <col min="1462" max="1462" width="8.85546875" bestFit="1" customWidth="1"/>
    <col min="1463" max="1463" width="9.85546875" bestFit="1" customWidth="1"/>
    <col min="1464" max="1467" width="10" bestFit="1" customWidth="1"/>
    <col min="1468" max="1468" width="9.85546875" bestFit="1" customWidth="1"/>
    <col min="1469" max="1469" width="10" bestFit="1" customWidth="1"/>
    <col min="1470" max="1470" width="9.85546875" bestFit="1" customWidth="1"/>
    <col min="1471" max="1471" width="6.85546875" bestFit="1" customWidth="1"/>
    <col min="1472" max="1472" width="9.85546875" bestFit="1" customWidth="1"/>
    <col min="1473" max="1474" width="10" bestFit="1" customWidth="1"/>
    <col min="1475" max="1475" width="9.85546875" bestFit="1" customWidth="1"/>
    <col min="1476" max="1477" width="10" bestFit="1" customWidth="1"/>
    <col min="1478" max="1478" width="9.85546875" bestFit="1" customWidth="1"/>
    <col min="1479" max="1479" width="6.85546875" bestFit="1" customWidth="1"/>
    <col min="1480" max="1480" width="9.85546875" bestFit="1" customWidth="1"/>
    <col min="1481" max="1481" width="6.85546875" bestFit="1" customWidth="1"/>
    <col min="1482" max="1482" width="9.85546875" bestFit="1" customWidth="1"/>
    <col min="1483" max="1483" width="6.85546875" bestFit="1" customWidth="1"/>
    <col min="1484" max="1484" width="9.85546875" bestFit="1" customWidth="1"/>
    <col min="1485" max="1486" width="10" bestFit="1" customWidth="1"/>
    <col min="1487" max="1487" width="9.85546875" bestFit="1" customWidth="1"/>
    <col min="1488" max="1488" width="8.85546875" bestFit="1" customWidth="1"/>
    <col min="1489" max="1489" width="9.85546875" bestFit="1" customWidth="1"/>
    <col min="1490" max="1490" width="10" bestFit="1" customWidth="1"/>
    <col min="1491" max="1491" width="9.85546875" bestFit="1" customWidth="1"/>
    <col min="1492" max="1493" width="10" bestFit="1" customWidth="1"/>
    <col min="1494" max="1494" width="9.85546875" bestFit="1" customWidth="1"/>
    <col min="1495" max="1495" width="10" bestFit="1" customWidth="1"/>
    <col min="1496" max="1496" width="9.85546875" bestFit="1" customWidth="1"/>
    <col min="1497" max="1497" width="6.85546875" bestFit="1" customWidth="1"/>
    <col min="1498" max="1498" width="9.85546875" bestFit="1" customWidth="1"/>
    <col min="1499" max="1499" width="6.85546875" bestFit="1" customWidth="1"/>
    <col min="1500" max="1500" width="9.85546875" bestFit="1" customWidth="1"/>
    <col min="1501" max="1504" width="10" bestFit="1" customWidth="1"/>
    <col min="1505" max="1505" width="9.85546875" bestFit="1" customWidth="1"/>
    <col min="1506" max="1506" width="6.85546875" bestFit="1" customWidth="1"/>
    <col min="1507" max="1507" width="9.85546875" bestFit="1" customWidth="1"/>
    <col min="1508" max="1509" width="10" bestFit="1" customWidth="1"/>
    <col min="1510" max="1510" width="9.85546875" bestFit="1" customWidth="1"/>
    <col min="1511" max="1511" width="10" bestFit="1" customWidth="1"/>
    <col min="1512" max="1512" width="9.85546875" bestFit="1" customWidth="1"/>
    <col min="1513" max="1513" width="10" bestFit="1" customWidth="1"/>
    <col min="1514" max="1514" width="9.85546875" bestFit="1" customWidth="1"/>
    <col min="1515" max="1516" width="10" bestFit="1" customWidth="1"/>
    <col min="1517" max="1517" width="9.85546875" bestFit="1" customWidth="1"/>
    <col min="1518" max="1518" width="6.85546875" bestFit="1" customWidth="1"/>
    <col min="1519" max="1519" width="9.85546875" bestFit="1" customWidth="1"/>
    <col min="1520" max="1520" width="6.85546875" bestFit="1" customWidth="1"/>
    <col min="1521" max="1521" width="9.85546875" bestFit="1" customWidth="1"/>
    <col min="1522" max="1522" width="10" bestFit="1" customWidth="1"/>
    <col min="1523" max="1523" width="9.85546875" bestFit="1" customWidth="1"/>
    <col min="1524" max="1524" width="6.85546875" bestFit="1" customWidth="1"/>
    <col min="1525" max="1525" width="9.85546875" bestFit="1" customWidth="1"/>
    <col min="1526" max="1526" width="10" bestFit="1" customWidth="1"/>
    <col min="1527" max="1527" width="9.85546875" bestFit="1" customWidth="1"/>
    <col min="1528" max="1529" width="8.85546875" bestFit="1" customWidth="1"/>
    <col min="1530" max="1530" width="9.85546875" bestFit="1" customWidth="1"/>
    <col min="1531" max="1531" width="10" bestFit="1" customWidth="1"/>
    <col min="1532" max="1532" width="9.85546875" bestFit="1" customWidth="1"/>
    <col min="1533" max="1533" width="10" bestFit="1" customWidth="1"/>
    <col min="1534" max="1534" width="9.85546875" bestFit="1" customWidth="1"/>
    <col min="1535" max="1535" width="10" bestFit="1" customWidth="1"/>
    <col min="1536" max="1536" width="9.85546875" bestFit="1" customWidth="1"/>
    <col min="1537" max="1540" width="10" bestFit="1" customWidth="1"/>
    <col min="1541" max="1541" width="9.85546875" bestFit="1" customWidth="1"/>
    <col min="1542" max="1542" width="6.85546875" bestFit="1" customWidth="1"/>
    <col min="1543" max="1543" width="9.85546875" bestFit="1" customWidth="1"/>
    <col min="1544" max="1545" width="6.85546875" bestFit="1" customWidth="1"/>
    <col min="1546" max="1546" width="9.85546875" bestFit="1" customWidth="1"/>
    <col min="1547" max="1547" width="6.85546875" bestFit="1" customWidth="1"/>
    <col min="1548" max="1548" width="9.85546875" bestFit="1" customWidth="1"/>
    <col min="1549" max="1551" width="10" bestFit="1" customWidth="1"/>
    <col min="1552" max="1552" width="9.85546875" bestFit="1" customWidth="1"/>
    <col min="1553" max="1553" width="6.85546875" bestFit="1" customWidth="1"/>
    <col min="1554" max="1554" width="9.85546875" bestFit="1" customWidth="1"/>
    <col min="1555" max="1556" width="10" bestFit="1" customWidth="1"/>
    <col min="1557" max="1557" width="9.85546875" bestFit="1" customWidth="1"/>
    <col min="1558" max="1558" width="8.85546875" bestFit="1" customWidth="1"/>
    <col min="1559" max="1559" width="9.85546875" bestFit="1" customWidth="1"/>
    <col min="1560" max="1561" width="10" bestFit="1" customWidth="1"/>
    <col min="1562" max="1562" width="9.85546875" bestFit="1" customWidth="1"/>
    <col min="1563" max="1563" width="10" bestFit="1" customWidth="1"/>
    <col min="1564" max="1564" width="9.85546875" bestFit="1" customWidth="1"/>
    <col min="1565" max="1565" width="6.85546875" bestFit="1" customWidth="1"/>
    <col min="1566" max="1566" width="9.85546875" bestFit="1" customWidth="1"/>
    <col min="1567" max="1569" width="10" bestFit="1" customWidth="1"/>
    <col min="1570" max="1570" width="9.85546875" bestFit="1" customWidth="1"/>
    <col min="1571" max="1571" width="10" bestFit="1" customWidth="1"/>
    <col min="1572" max="1572" width="9.85546875" bestFit="1" customWidth="1"/>
    <col min="1573" max="1573" width="10" bestFit="1" customWidth="1"/>
    <col min="1574" max="1574" width="9.85546875" bestFit="1" customWidth="1"/>
    <col min="1575" max="1576" width="10" bestFit="1" customWidth="1"/>
    <col min="1577" max="1577" width="9.85546875" bestFit="1" customWidth="1"/>
    <col min="1578" max="1578" width="10" bestFit="1" customWidth="1"/>
    <col min="1579" max="1579" width="9.85546875" bestFit="1" customWidth="1"/>
    <col min="1580" max="1581" width="10" bestFit="1" customWidth="1"/>
    <col min="1582" max="1582" width="9.85546875" bestFit="1" customWidth="1"/>
    <col min="1583" max="1583" width="10" bestFit="1" customWidth="1"/>
    <col min="1584" max="1584" width="9.85546875" bestFit="1" customWidth="1"/>
    <col min="1585" max="1585" width="6.85546875" bestFit="1" customWidth="1"/>
    <col min="1586" max="1586" width="9.85546875" bestFit="1" customWidth="1"/>
    <col min="1587" max="1587" width="10" bestFit="1" customWidth="1"/>
    <col min="1588" max="1588" width="9.85546875" bestFit="1" customWidth="1"/>
    <col min="1589" max="1592" width="10" bestFit="1" customWidth="1"/>
    <col min="1593" max="1593" width="9.85546875" bestFit="1" customWidth="1"/>
    <col min="1594" max="1594" width="6.85546875" bestFit="1" customWidth="1"/>
    <col min="1595" max="1595" width="9.85546875" bestFit="1" customWidth="1"/>
    <col min="1596" max="1596" width="6.85546875" bestFit="1" customWidth="1"/>
    <col min="1597" max="1597" width="9.85546875" bestFit="1" customWidth="1"/>
    <col min="1598" max="1598" width="6.85546875" bestFit="1" customWidth="1"/>
    <col min="1599" max="1599" width="9.85546875" bestFit="1" customWidth="1"/>
    <col min="1600" max="1600" width="10" bestFit="1" customWidth="1"/>
    <col min="1601" max="1601" width="9.85546875" bestFit="1" customWidth="1"/>
    <col min="1602" max="1602" width="10" bestFit="1" customWidth="1"/>
    <col min="1603" max="1603" width="9.85546875" bestFit="1" customWidth="1"/>
    <col min="1604" max="1604" width="10" bestFit="1" customWidth="1"/>
    <col min="1605" max="1605" width="9.85546875" bestFit="1" customWidth="1"/>
    <col min="1606" max="1608" width="10" bestFit="1" customWidth="1"/>
    <col min="1609" max="1609" width="9.85546875" bestFit="1" customWidth="1"/>
    <col min="1610" max="1610" width="10" bestFit="1" customWidth="1"/>
    <col min="1611" max="1611" width="12.42578125" bestFit="1" customWidth="1"/>
    <col min="1612" max="1612" width="6.85546875" bestFit="1" customWidth="1"/>
    <col min="1613" max="1613" width="9.85546875" bestFit="1" customWidth="1"/>
    <col min="1614" max="1615" width="10" bestFit="1" customWidth="1"/>
    <col min="1616" max="1616" width="9.85546875" bestFit="1" customWidth="1"/>
    <col min="1617" max="1617" width="6.85546875" bestFit="1" customWidth="1"/>
    <col min="1618" max="1618" width="9.85546875" bestFit="1" customWidth="1"/>
    <col min="1619" max="1619" width="10" bestFit="1" customWidth="1"/>
    <col min="1620" max="1620" width="9.85546875" bestFit="1" customWidth="1"/>
    <col min="1621" max="1621" width="10" bestFit="1" customWidth="1"/>
    <col min="1622" max="1622" width="9.85546875" bestFit="1" customWidth="1"/>
    <col min="1623" max="1623" width="6.85546875" bestFit="1" customWidth="1"/>
    <col min="1624" max="1624" width="9.85546875" bestFit="1" customWidth="1"/>
    <col min="1625" max="1628" width="10" bestFit="1" customWidth="1"/>
    <col min="1629" max="1629" width="9.85546875" bestFit="1" customWidth="1"/>
    <col min="1630" max="1630" width="6.85546875" bestFit="1" customWidth="1"/>
    <col min="1631" max="1631" width="9.85546875" bestFit="1" customWidth="1"/>
    <col min="1632" max="1632" width="6.85546875" bestFit="1" customWidth="1"/>
    <col min="1633" max="1633" width="9.85546875" bestFit="1" customWidth="1"/>
    <col min="1634" max="1634" width="10" bestFit="1" customWidth="1"/>
    <col min="1635" max="1635" width="9.85546875" bestFit="1" customWidth="1"/>
    <col min="1636" max="1636" width="10" bestFit="1" customWidth="1"/>
    <col min="1637" max="1637" width="9.85546875" bestFit="1" customWidth="1"/>
    <col min="1638" max="1640" width="10" bestFit="1" customWidth="1"/>
    <col min="1641" max="1641" width="9.85546875" bestFit="1" customWidth="1"/>
    <col min="1642" max="1643" width="10" bestFit="1" customWidth="1"/>
    <col min="1644" max="1644" width="9.85546875" bestFit="1" customWidth="1"/>
    <col min="1645" max="1645" width="6.85546875" bestFit="1" customWidth="1"/>
    <col min="1646" max="1646" width="9.85546875" bestFit="1" customWidth="1"/>
    <col min="1647" max="1647" width="10" bestFit="1" customWidth="1"/>
    <col min="1648" max="1648" width="9.85546875" bestFit="1" customWidth="1"/>
    <col min="1649" max="1649" width="10" bestFit="1" customWidth="1"/>
    <col min="1650" max="1650" width="9.85546875" bestFit="1" customWidth="1"/>
    <col min="1651" max="1653" width="10" bestFit="1" customWidth="1"/>
    <col min="1654" max="1654" width="9.85546875" bestFit="1" customWidth="1"/>
    <col min="1655" max="1655" width="6.85546875" bestFit="1" customWidth="1"/>
    <col min="1656" max="1656" width="9.85546875" bestFit="1" customWidth="1"/>
    <col min="1657" max="1658" width="10" bestFit="1" customWidth="1"/>
    <col min="1659" max="1659" width="9.85546875" bestFit="1" customWidth="1"/>
    <col min="1660" max="1660" width="10" bestFit="1" customWidth="1"/>
    <col min="1661" max="1661" width="9.85546875" bestFit="1" customWidth="1"/>
    <col min="1662" max="1665" width="10" bestFit="1" customWidth="1"/>
    <col min="1666" max="1666" width="9.85546875" bestFit="1" customWidth="1"/>
    <col min="1667" max="1667" width="10" bestFit="1" customWidth="1"/>
    <col min="1668" max="1668" width="9.85546875" bestFit="1" customWidth="1"/>
    <col min="1669" max="1669" width="8.85546875" bestFit="1" customWidth="1"/>
    <col min="1670" max="1670" width="9.85546875" bestFit="1" customWidth="1"/>
    <col min="1671" max="1671" width="10" bestFit="1" customWidth="1"/>
    <col min="1672" max="1672" width="9.85546875" bestFit="1" customWidth="1"/>
    <col min="1673" max="1674" width="10" bestFit="1" customWidth="1"/>
    <col min="1675" max="1675" width="9.85546875" bestFit="1" customWidth="1"/>
    <col min="1676" max="1677" width="10" bestFit="1" customWidth="1"/>
    <col min="1678" max="1678" width="9.85546875" bestFit="1" customWidth="1"/>
    <col min="1679" max="1682" width="10" bestFit="1" customWidth="1"/>
    <col min="1683" max="1683" width="9.85546875" bestFit="1" customWidth="1"/>
    <col min="1684" max="1684" width="10" bestFit="1" customWidth="1"/>
    <col min="1685" max="1685" width="9.85546875" bestFit="1" customWidth="1"/>
    <col min="1686" max="1686" width="10" bestFit="1" customWidth="1"/>
    <col min="1687" max="1687" width="9.85546875" bestFit="1" customWidth="1"/>
    <col min="1688" max="1688" width="10" bestFit="1" customWidth="1"/>
    <col min="1689" max="1689" width="9.85546875" bestFit="1" customWidth="1"/>
    <col min="1690" max="1690" width="10" bestFit="1" customWidth="1"/>
    <col min="1691" max="1691" width="9.85546875" bestFit="1" customWidth="1"/>
    <col min="1692" max="1694" width="10" bestFit="1" customWidth="1"/>
    <col min="1695" max="1695" width="9.85546875" bestFit="1" customWidth="1"/>
    <col min="1696" max="1696" width="10" bestFit="1" customWidth="1"/>
    <col min="1697" max="1697" width="9.85546875" bestFit="1" customWidth="1"/>
    <col min="1698" max="1699" width="10" bestFit="1" customWidth="1"/>
    <col min="1700" max="1700" width="9.85546875" bestFit="1" customWidth="1"/>
    <col min="1701" max="1701" width="6.85546875" bestFit="1" customWidth="1"/>
    <col min="1702" max="1702" width="9.85546875" bestFit="1" customWidth="1"/>
    <col min="1703" max="1703" width="6.85546875" bestFit="1" customWidth="1"/>
    <col min="1704" max="1704" width="9.85546875" bestFit="1" customWidth="1"/>
    <col min="1705" max="1705" width="6.85546875" bestFit="1" customWidth="1"/>
    <col min="1706" max="1706" width="9.85546875" bestFit="1" customWidth="1"/>
    <col min="1707" max="1707" width="10" bestFit="1" customWidth="1"/>
    <col min="1708" max="1708" width="9.85546875" bestFit="1" customWidth="1"/>
    <col min="1709" max="1711" width="10" bestFit="1" customWidth="1"/>
    <col min="1712" max="1712" width="9.85546875" bestFit="1" customWidth="1"/>
    <col min="1713" max="1713" width="6.85546875" bestFit="1" customWidth="1"/>
    <col min="1714" max="1714" width="9.85546875" bestFit="1" customWidth="1"/>
    <col min="1715" max="1715" width="10" bestFit="1" customWidth="1"/>
    <col min="1716" max="1716" width="9.85546875" bestFit="1" customWidth="1"/>
    <col min="1717" max="1717" width="6.85546875" bestFit="1" customWidth="1"/>
    <col min="1718" max="1718" width="9.85546875" bestFit="1" customWidth="1"/>
    <col min="1719" max="1720" width="10" bestFit="1" customWidth="1"/>
    <col min="1721" max="1721" width="9.85546875" bestFit="1" customWidth="1"/>
    <col min="1722" max="1722" width="6.85546875" bestFit="1" customWidth="1"/>
    <col min="1723" max="1723" width="9.85546875" bestFit="1" customWidth="1"/>
    <col min="1724" max="1724" width="10" bestFit="1" customWidth="1"/>
    <col min="1725" max="1725" width="9.85546875" bestFit="1" customWidth="1"/>
    <col min="1726" max="1727" width="10" bestFit="1" customWidth="1"/>
    <col min="1728" max="1728" width="9.85546875" bestFit="1" customWidth="1"/>
    <col min="1729" max="1729" width="10" bestFit="1" customWidth="1"/>
    <col min="1730" max="1730" width="9.85546875" bestFit="1" customWidth="1"/>
    <col min="1731" max="1733" width="10" bestFit="1" customWidth="1"/>
    <col min="1734" max="1734" width="9.85546875" bestFit="1" customWidth="1"/>
    <col min="1735" max="1738" width="10" bestFit="1" customWidth="1"/>
    <col min="1739" max="1739" width="10.85546875" bestFit="1" customWidth="1"/>
    <col min="1740" max="1740" width="10" bestFit="1" customWidth="1"/>
    <col min="1741" max="1741" width="10.85546875" bestFit="1" customWidth="1"/>
    <col min="1742" max="1742" width="8.85546875" bestFit="1" customWidth="1"/>
    <col min="1743" max="1743" width="10.85546875" bestFit="1" customWidth="1"/>
    <col min="1744" max="1744" width="10" bestFit="1" customWidth="1"/>
    <col min="1745" max="1745" width="10.85546875" bestFit="1" customWidth="1"/>
    <col min="1746" max="1747" width="10" bestFit="1" customWidth="1"/>
    <col min="1748" max="1748" width="10.85546875" bestFit="1" customWidth="1"/>
    <col min="1749" max="1749" width="7.85546875" bestFit="1" customWidth="1"/>
    <col min="1750" max="1750" width="10.85546875" bestFit="1" customWidth="1"/>
    <col min="1751" max="1751" width="10" bestFit="1" customWidth="1"/>
    <col min="1752" max="1752" width="10.85546875" bestFit="1" customWidth="1"/>
    <col min="1753" max="1754" width="10" bestFit="1" customWidth="1"/>
    <col min="1755" max="1755" width="10.85546875" bestFit="1" customWidth="1"/>
    <col min="1756" max="1756" width="7.85546875" bestFit="1" customWidth="1"/>
    <col min="1757" max="1757" width="10.85546875" bestFit="1" customWidth="1"/>
    <col min="1758" max="1758" width="7.85546875" bestFit="1" customWidth="1"/>
    <col min="1759" max="1759" width="10.85546875" bestFit="1" customWidth="1"/>
    <col min="1760" max="1760" width="7.85546875" bestFit="1" customWidth="1"/>
    <col min="1761" max="1761" width="10.85546875" bestFit="1" customWidth="1"/>
    <col min="1762" max="1762" width="10" bestFit="1" customWidth="1"/>
    <col min="1763" max="1763" width="10.85546875" bestFit="1" customWidth="1"/>
    <col min="1764" max="1766" width="10" bestFit="1" customWidth="1"/>
    <col min="1767" max="1767" width="10.85546875" bestFit="1" customWidth="1"/>
    <col min="1768" max="1768" width="10" bestFit="1" customWidth="1"/>
    <col min="1769" max="1769" width="10.85546875" bestFit="1" customWidth="1"/>
    <col min="1770" max="1770" width="8.85546875" bestFit="1" customWidth="1"/>
    <col min="1771" max="1771" width="10.85546875" bestFit="1" customWidth="1"/>
    <col min="1772" max="1775" width="10" bestFit="1" customWidth="1"/>
    <col min="1776" max="1776" width="10.85546875" bestFit="1" customWidth="1"/>
    <col min="1777" max="1777" width="7.85546875" bestFit="1" customWidth="1"/>
    <col min="1778" max="1778" width="10.85546875" bestFit="1" customWidth="1"/>
    <col min="1779" max="1779" width="8.85546875" bestFit="1" customWidth="1"/>
    <col min="1780" max="1780" width="10.85546875" bestFit="1" customWidth="1"/>
    <col min="1781" max="1781" width="10" bestFit="1" customWidth="1"/>
    <col min="1782" max="1782" width="10.85546875" bestFit="1" customWidth="1"/>
    <col min="1783" max="1783" width="10" bestFit="1" customWidth="1"/>
    <col min="1784" max="1784" width="10.85546875" bestFit="1" customWidth="1"/>
    <col min="1785" max="1787" width="10" bestFit="1" customWidth="1"/>
    <col min="1788" max="1788" width="10.85546875" bestFit="1" customWidth="1"/>
    <col min="1789" max="1789" width="10" bestFit="1" customWidth="1"/>
    <col min="1790" max="1790" width="10.85546875" bestFit="1" customWidth="1"/>
    <col min="1791" max="1791" width="7.85546875" bestFit="1" customWidth="1"/>
    <col min="1792" max="1792" width="10.85546875" bestFit="1" customWidth="1"/>
    <col min="1793" max="1793" width="10" bestFit="1" customWidth="1"/>
    <col min="1794" max="1794" width="10.85546875" bestFit="1" customWidth="1"/>
    <col min="1795" max="1795" width="7.85546875" bestFit="1" customWidth="1"/>
    <col min="1796" max="1796" width="10.85546875" bestFit="1" customWidth="1"/>
    <col min="1797" max="1799" width="10" bestFit="1" customWidth="1"/>
    <col min="1800" max="1800" width="10.85546875" bestFit="1" customWidth="1"/>
    <col min="1801" max="1801" width="8.85546875" bestFit="1" customWidth="1"/>
    <col min="1802" max="1802" width="10.85546875" bestFit="1" customWidth="1"/>
    <col min="1803" max="1803" width="7.85546875" bestFit="1" customWidth="1"/>
    <col min="1804" max="1804" width="10.85546875" bestFit="1" customWidth="1"/>
    <col min="1805" max="1805" width="8.85546875" bestFit="1" customWidth="1"/>
    <col min="1806" max="1806" width="10.85546875" bestFit="1" customWidth="1"/>
    <col min="1807" max="1809" width="10" bestFit="1" customWidth="1"/>
    <col min="1810" max="1810" width="10.85546875" bestFit="1" customWidth="1"/>
    <col min="1811" max="1811" width="7.85546875" bestFit="1" customWidth="1"/>
    <col min="1812" max="1812" width="10.85546875" bestFit="1" customWidth="1"/>
    <col min="1813" max="1814" width="10" bestFit="1" customWidth="1"/>
    <col min="1815" max="1815" width="10.85546875" bestFit="1" customWidth="1"/>
    <col min="1816" max="1816" width="7.85546875" bestFit="1" customWidth="1"/>
    <col min="1817" max="1817" width="10.85546875" bestFit="1" customWidth="1"/>
    <col min="1818" max="1821" width="10" bestFit="1" customWidth="1"/>
    <col min="1822" max="1822" width="10.85546875" bestFit="1" customWidth="1"/>
    <col min="1823" max="1824" width="10" bestFit="1" customWidth="1"/>
    <col min="1825" max="1825" width="10.85546875" bestFit="1" customWidth="1"/>
    <col min="1826" max="1828" width="10" bestFit="1" customWidth="1"/>
    <col min="1829" max="1829" width="10.85546875" bestFit="1" customWidth="1"/>
    <col min="1830" max="1830" width="10" bestFit="1" customWidth="1"/>
    <col min="1831" max="1831" width="10.85546875" bestFit="1" customWidth="1"/>
    <col min="1832" max="1832" width="10" bestFit="1" customWidth="1"/>
    <col min="1833" max="1833" width="10.85546875" bestFit="1" customWidth="1"/>
    <col min="1834" max="1835" width="7.85546875" bestFit="1" customWidth="1"/>
    <col min="1836" max="1836" width="10.85546875" bestFit="1" customWidth="1"/>
    <col min="1837" max="1837" width="10" bestFit="1" customWidth="1"/>
    <col min="1838" max="1838" width="10.85546875" bestFit="1" customWidth="1"/>
    <col min="1839" max="1839" width="7.85546875" bestFit="1" customWidth="1"/>
    <col min="1840" max="1840" width="10.85546875" bestFit="1" customWidth="1"/>
    <col min="1841" max="1842" width="10" bestFit="1" customWidth="1"/>
    <col min="1843" max="1843" width="10.85546875" bestFit="1" customWidth="1"/>
    <col min="1844" max="1844" width="7.85546875" bestFit="1" customWidth="1"/>
    <col min="1845" max="1845" width="10.85546875" bestFit="1" customWidth="1"/>
    <col min="1846" max="1846" width="10" bestFit="1" customWidth="1"/>
    <col min="1847" max="1847" width="10.85546875" bestFit="1" customWidth="1"/>
    <col min="1848" max="1849" width="10" bestFit="1" customWidth="1"/>
    <col min="1850" max="1850" width="10.85546875" bestFit="1" customWidth="1"/>
    <col min="1851" max="1851" width="7.85546875" bestFit="1" customWidth="1"/>
    <col min="1852" max="1852" width="10.85546875" bestFit="1" customWidth="1"/>
    <col min="1853" max="1855" width="10" bestFit="1" customWidth="1"/>
    <col min="1856" max="1856" width="10.85546875" bestFit="1" customWidth="1"/>
    <col min="1857" max="1857" width="10" bestFit="1" customWidth="1"/>
    <col min="1858" max="1858" width="10.85546875" bestFit="1" customWidth="1"/>
    <col min="1859" max="1859" width="10" bestFit="1" customWidth="1"/>
    <col min="1860" max="1860" width="10.85546875" bestFit="1" customWidth="1"/>
    <col min="1861" max="1861" width="8.85546875" bestFit="1" customWidth="1"/>
    <col min="1862" max="1862" width="10.85546875" bestFit="1" customWidth="1"/>
    <col min="1863" max="1863" width="8.85546875" bestFit="1" customWidth="1"/>
    <col min="1864" max="1864" width="10.85546875" bestFit="1" customWidth="1"/>
    <col min="1865" max="1867" width="10" bestFit="1" customWidth="1"/>
    <col min="1868" max="1868" width="10.85546875" bestFit="1" customWidth="1"/>
    <col min="1869" max="1870" width="10" bestFit="1" customWidth="1"/>
    <col min="1871" max="1871" width="10.85546875" bestFit="1" customWidth="1"/>
    <col min="1872" max="1872" width="10" bestFit="1" customWidth="1"/>
    <col min="1873" max="1873" width="10.85546875" bestFit="1" customWidth="1"/>
    <col min="1874" max="1874" width="7.85546875" bestFit="1" customWidth="1"/>
    <col min="1875" max="1875" width="10.85546875" bestFit="1" customWidth="1"/>
    <col min="1876" max="1879" width="10" bestFit="1" customWidth="1"/>
    <col min="1880" max="1880" width="10.85546875" bestFit="1" customWidth="1"/>
    <col min="1881" max="1882" width="10" bestFit="1" customWidth="1"/>
    <col min="1883" max="1883" width="10.85546875" bestFit="1" customWidth="1"/>
    <col min="1884" max="1886" width="10" bestFit="1" customWidth="1"/>
    <col min="1887" max="1887" width="10.85546875" bestFit="1" customWidth="1"/>
    <col min="1888" max="1888" width="10" bestFit="1" customWidth="1"/>
    <col min="1889" max="1889" width="10.85546875" bestFit="1" customWidth="1"/>
    <col min="1890" max="1890" width="7.85546875" bestFit="1" customWidth="1"/>
    <col min="1891" max="1891" width="10.85546875" bestFit="1" customWidth="1"/>
    <col min="1892" max="1892" width="10" bestFit="1" customWidth="1"/>
    <col min="1893" max="1893" width="10.85546875" bestFit="1" customWidth="1"/>
    <col min="1894" max="1895" width="10" bestFit="1" customWidth="1"/>
    <col min="1896" max="1896" width="10.85546875" bestFit="1" customWidth="1"/>
    <col min="1897" max="1897" width="7.85546875" bestFit="1" customWidth="1"/>
    <col min="1898" max="1898" width="10.85546875" bestFit="1" customWidth="1"/>
    <col min="1899" max="1900" width="10" bestFit="1" customWidth="1"/>
    <col min="1901" max="1901" width="10.85546875" bestFit="1" customWidth="1"/>
    <col min="1902" max="1902" width="10" bestFit="1" customWidth="1"/>
    <col min="1903" max="1903" width="10.85546875" bestFit="1" customWidth="1"/>
    <col min="1904" max="1904" width="7.85546875" bestFit="1" customWidth="1"/>
    <col min="1905" max="1905" width="10.85546875" bestFit="1" customWidth="1"/>
    <col min="1906" max="1909" width="10" bestFit="1" customWidth="1"/>
    <col min="1910" max="1910" width="10.85546875" bestFit="1" customWidth="1"/>
    <col min="1911" max="1912" width="10" bestFit="1" customWidth="1"/>
    <col min="1913" max="1913" width="10.85546875" bestFit="1" customWidth="1"/>
    <col min="1914" max="1915" width="10" bestFit="1" customWidth="1"/>
    <col min="1916" max="1916" width="10.85546875" bestFit="1" customWidth="1"/>
    <col min="1917" max="1919" width="10" bestFit="1" customWidth="1"/>
    <col min="1920" max="1920" width="10.85546875" bestFit="1" customWidth="1"/>
    <col min="1921" max="1921" width="7.85546875" bestFit="1" customWidth="1"/>
    <col min="1922" max="1922" width="10.85546875" bestFit="1" customWidth="1"/>
    <col min="1923" max="1923" width="10" bestFit="1" customWidth="1"/>
    <col min="1924" max="1924" width="10.85546875" bestFit="1" customWidth="1"/>
    <col min="1925" max="1926" width="10" bestFit="1" customWidth="1"/>
    <col min="1927" max="1927" width="10.85546875" bestFit="1" customWidth="1"/>
    <col min="1928" max="1928" width="10" bestFit="1" customWidth="1"/>
    <col min="1929" max="1929" width="10.85546875" bestFit="1" customWidth="1"/>
    <col min="1930" max="1930" width="10" bestFit="1" customWidth="1"/>
    <col min="1931" max="1931" width="10.85546875" bestFit="1" customWidth="1"/>
    <col min="1932" max="1932" width="7.85546875" bestFit="1" customWidth="1"/>
    <col min="1933" max="1933" width="10.85546875" bestFit="1" customWidth="1"/>
    <col min="1934" max="1937" width="10" bestFit="1" customWidth="1"/>
    <col min="1938" max="1938" width="10.85546875" bestFit="1" customWidth="1"/>
    <col min="1939" max="1940" width="10" bestFit="1" customWidth="1"/>
    <col min="1941" max="1941" width="10.85546875" bestFit="1" customWidth="1"/>
    <col min="1942" max="1943" width="10" bestFit="1" customWidth="1"/>
    <col min="1944" max="1944" width="10.85546875" bestFit="1" customWidth="1"/>
    <col min="1945" max="1945" width="10" bestFit="1" customWidth="1"/>
    <col min="1946" max="1946" width="10.85546875" bestFit="1" customWidth="1"/>
    <col min="1947" max="1947" width="7.85546875" bestFit="1" customWidth="1"/>
    <col min="1948" max="1948" width="10.85546875" bestFit="1" customWidth="1"/>
    <col min="1949" max="1949" width="10" bestFit="1" customWidth="1"/>
    <col min="1950" max="1950" width="10.85546875" bestFit="1" customWidth="1"/>
    <col min="1951" max="1952" width="8.85546875" bestFit="1" customWidth="1"/>
    <col min="1953" max="1953" width="10.85546875" bestFit="1" customWidth="1"/>
    <col min="1954" max="1954" width="10" bestFit="1" customWidth="1"/>
    <col min="1955" max="1955" width="10.85546875" bestFit="1" customWidth="1"/>
    <col min="1956" max="1956" width="10" bestFit="1" customWidth="1"/>
    <col min="1957" max="1957" width="10.85546875" bestFit="1" customWidth="1"/>
    <col min="1958" max="1960" width="10" bestFit="1" customWidth="1"/>
    <col min="1961" max="1961" width="10.85546875" bestFit="1" customWidth="1"/>
    <col min="1962" max="1962" width="7.85546875" bestFit="1" customWidth="1"/>
    <col min="1963" max="1963" width="10.85546875" bestFit="1" customWidth="1"/>
    <col min="1964" max="1964" width="10" bestFit="1" customWidth="1"/>
    <col min="1965" max="1965" width="10.85546875" bestFit="1" customWidth="1"/>
    <col min="1966" max="1966" width="8.85546875" bestFit="1" customWidth="1"/>
    <col min="1967" max="1967" width="10.85546875" bestFit="1" customWidth="1"/>
    <col min="1968" max="1968" width="10" bestFit="1" customWidth="1"/>
    <col min="1969" max="1969" width="10.85546875" bestFit="1" customWidth="1"/>
    <col min="1970" max="1970" width="7.85546875" bestFit="1" customWidth="1"/>
    <col min="1971" max="1971" width="10.85546875" bestFit="1" customWidth="1"/>
    <col min="1972" max="1973" width="10" bestFit="1" customWidth="1"/>
    <col min="1974" max="1974" width="10.85546875" bestFit="1" customWidth="1"/>
    <col min="1975" max="1975" width="7.85546875" bestFit="1" customWidth="1"/>
    <col min="1976" max="1976" width="10.85546875" bestFit="1" customWidth="1"/>
    <col min="1977" max="1977" width="7.85546875" bestFit="1" customWidth="1"/>
    <col min="1978" max="1978" width="10.85546875" bestFit="1" customWidth="1"/>
    <col min="1979" max="1979" width="7.85546875" bestFit="1" customWidth="1"/>
    <col min="1980" max="1980" width="10.85546875" bestFit="1" customWidth="1"/>
    <col min="1981" max="1984" width="10" bestFit="1" customWidth="1"/>
    <col min="1985" max="1985" width="10.85546875" bestFit="1" customWidth="1"/>
    <col min="1986" max="1987" width="10" bestFit="1" customWidth="1"/>
    <col min="1988" max="1988" width="10.85546875" bestFit="1" customWidth="1"/>
    <col min="1989" max="1989" width="7.85546875" bestFit="1" customWidth="1"/>
    <col min="1990" max="1990" width="10.85546875" bestFit="1" customWidth="1"/>
    <col min="1991" max="1991" width="7.85546875" bestFit="1" customWidth="1"/>
    <col min="1992" max="1992" width="10.85546875" bestFit="1" customWidth="1"/>
    <col min="1993" max="1993" width="10" bestFit="1" customWidth="1"/>
    <col min="1994" max="1994" width="10.85546875" bestFit="1" customWidth="1"/>
    <col min="1995" max="1995" width="10" bestFit="1" customWidth="1"/>
    <col min="1996" max="1996" width="10.85546875" bestFit="1" customWidth="1"/>
    <col min="1997" max="1997" width="10" bestFit="1" customWidth="1"/>
    <col min="1998" max="1998" width="10.85546875" bestFit="1" customWidth="1"/>
    <col min="1999" max="2001" width="10" bestFit="1" customWidth="1"/>
    <col min="2002" max="2002" width="10.85546875" bestFit="1" customWidth="1"/>
    <col min="2003" max="2003" width="7.85546875" bestFit="1" customWidth="1"/>
    <col min="2004" max="2004" width="10.85546875" bestFit="1" customWidth="1"/>
    <col min="2005" max="2005" width="10" bestFit="1" customWidth="1"/>
    <col min="2006" max="2006" width="10.85546875" bestFit="1" customWidth="1"/>
    <col min="2007" max="2009" width="10" bestFit="1" customWidth="1"/>
    <col min="2010" max="2010" width="10.85546875" bestFit="1" customWidth="1"/>
    <col min="2011" max="2011" width="7.85546875" bestFit="1" customWidth="1"/>
    <col min="2012" max="2012" width="10.85546875" bestFit="1" customWidth="1"/>
    <col min="2013" max="2013" width="7.85546875" bestFit="1" customWidth="1"/>
    <col min="2014" max="2014" width="10.85546875" bestFit="1" customWidth="1"/>
    <col min="2015" max="2016" width="8.85546875" bestFit="1" customWidth="1"/>
    <col min="2017" max="2017" width="10.85546875" bestFit="1" customWidth="1"/>
    <col min="2018" max="2021" width="10" bestFit="1" customWidth="1"/>
    <col min="2022" max="2022" width="10.85546875" bestFit="1" customWidth="1"/>
    <col min="2023" max="2023" width="8.85546875" bestFit="1" customWidth="1"/>
    <col min="2024" max="2024" width="10.85546875" bestFit="1" customWidth="1"/>
    <col min="2025" max="2025" width="10" bestFit="1" customWidth="1"/>
    <col min="2026" max="2026" width="10.85546875" bestFit="1" customWidth="1"/>
    <col min="2027" max="2027" width="7.85546875" bestFit="1" customWidth="1"/>
    <col min="2028" max="2028" width="10.85546875" bestFit="1" customWidth="1"/>
    <col min="2029" max="2031" width="10" bestFit="1" customWidth="1"/>
    <col min="2032" max="2032" width="10.85546875" bestFit="1" customWidth="1"/>
    <col min="2033" max="2033" width="7.85546875" bestFit="1" customWidth="1"/>
    <col min="2034" max="2034" width="10.85546875" bestFit="1" customWidth="1"/>
    <col min="2035" max="2035" width="7.85546875" bestFit="1" customWidth="1"/>
    <col min="2036" max="2036" width="10.85546875" bestFit="1" customWidth="1"/>
    <col min="2037" max="2037" width="7.85546875" bestFit="1" customWidth="1"/>
    <col min="2038" max="2038" width="10.85546875" bestFit="1" customWidth="1"/>
    <col min="2039" max="2039" width="10" bestFit="1" customWidth="1"/>
    <col min="2040" max="2040" width="10.85546875" bestFit="1" customWidth="1"/>
    <col min="2041" max="2043" width="10" bestFit="1" customWidth="1"/>
    <col min="2044" max="2044" width="10.85546875" bestFit="1" customWidth="1"/>
    <col min="2045" max="2048" width="10" bestFit="1" customWidth="1"/>
    <col min="2049" max="2049" width="10.85546875" bestFit="1" customWidth="1"/>
    <col min="2050" max="2050" width="7.85546875" bestFit="1" customWidth="1"/>
    <col min="2051" max="2051" width="10.85546875" bestFit="1" customWidth="1"/>
    <col min="2052" max="2053" width="10" bestFit="1" customWidth="1"/>
    <col min="2054" max="2054" width="10.85546875" bestFit="1" customWidth="1"/>
    <col min="2055" max="2057" width="10" bestFit="1" customWidth="1"/>
    <col min="2058" max="2058" width="10.85546875" bestFit="1" customWidth="1"/>
    <col min="2059" max="2059" width="10" bestFit="1" customWidth="1"/>
    <col min="2060" max="2060" width="10.85546875" bestFit="1" customWidth="1"/>
    <col min="2061" max="2061" width="8.85546875" bestFit="1" customWidth="1"/>
    <col min="2062" max="2062" width="10.85546875" bestFit="1" customWidth="1"/>
    <col min="2063" max="2063" width="7.85546875" bestFit="1" customWidth="1"/>
    <col min="2064" max="2064" width="10.85546875" bestFit="1" customWidth="1"/>
    <col min="2065" max="2067" width="10" bestFit="1" customWidth="1"/>
    <col min="2068" max="2068" width="10.85546875" bestFit="1" customWidth="1"/>
    <col min="2069" max="2069" width="10" bestFit="1" customWidth="1"/>
    <col min="2070" max="2070" width="10.85546875" bestFit="1" customWidth="1"/>
    <col min="2071" max="2073" width="10" bestFit="1" customWidth="1"/>
    <col min="2074" max="2074" width="10.85546875" bestFit="1" customWidth="1"/>
    <col min="2075" max="2075" width="7.85546875" bestFit="1" customWidth="1"/>
    <col min="2076" max="2076" width="10.85546875" bestFit="1" customWidth="1"/>
    <col min="2077" max="2079" width="10" bestFit="1" customWidth="1"/>
    <col min="2080" max="2080" width="10.85546875" bestFit="1" customWidth="1"/>
    <col min="2081" max="2081" width="8.85546875" bestFit="1" customWidth="1"/>
    <col min="2082" max="2082" width="10.85546875" bestFit="1" customWidth="1"/>
    <col min="2083" max="2083" width="7.85546875" bestFit="1" customWidth="1"/>
    <col min="2084" max="2084" width="10.85546875" bestFit="1" customWidth="1"/>
    <col min="2085" max="2085" width="7.85546875" bestFit="1" customWidth="1"/>
    <col min="2086" max="2086" width="10.85546875" bestFit="1" customWidth="1"/>
    <col min="2087" max="2087" width="10" bestFit="1" customWidth="1"/>
    <col min="2088" max="2088" width="10.85546875" bestFit="1" customWidth="1"/>
    <col min="2089" max="2089" width="7.85546875" bestFit="1" customWidth="1"/>
    <col min="2090" max="2090" width="10.85546875" bestFit="1" customWidth="1"/>
    <col min="2091" max="2091" width="8.85546875" bestFit="1" customWidth="1"/>
    <col min="2092" max="2092" width="10.85546875" bestFit="1" customWidth="1"/>
    <col min="2093" max="2093" width="7.85546875" bestFit="1" customWidth="1"/>
    <col min="2094" max="2094" width="10.85546875" bestFit="1" customWidth="1"/>
    <col min="2095" max="2095" width="7.85546875" bestFit="1" customWidth="1"/>
    <col min="2096" max="2096" width="10.85546875" bestFit="1" customWidth="1"/>
    <col min="2097" max="2097" width="7.85546875" bestFit="1" customWidth="1"/>
    <col min="2098" max="2098" width="10.85546875" bestFit="1" customWidth="1"/>
    <col min="2099" max="2100" width="10" bestFit="1" customWidth="1"/>
    <col min="2101" max="2101" width="10.85546875" bestFit="1" customWidth="1"/>
    <col min="2102" max="2102" width="7.85546875" bestFit="1" customWidth="1"/>
    <col min="2103" max="2103" width="10.85546875" bestFit="1" customWidth="1"/>
    <col min="2104" max="2106" width="10" bestFit="1" customWidth="1"/>
    <col min="2107" max="2107" width="11.85546875" bestFit="1" customWidth="1"/>
    <col min="2108" max="2108" width="8.85546875" bestFit="1" customWidth="1"/>
    <col min="2109" max="2109" width="11.85546875" bestFit="1" customWidth="1"/>
    <col min="2110" max="2110" width="8.85546875" bestFit="1" customWidth="1"/>
    <col min="2111" max="2111" width="11.85546875" bestFit="1" customWidth="1"/>
    <col min="2112" max="2113" width="8.85546875" bestFit="1" customWidth="1"/>
    <col min="2114" max="2114" width="11.85546875" bestFit="1" customWidth="1"/>
    <col min="2115" max="2115" width="8.85546875" bestFit="1" customWidth="1"/>
    <col min="2116" max="2116" width="11.85546875" bestFit="1" customWidth="1"/>
    <col min="2117" max="2117" width="10" bestFit="1" customWidth="1"/>
    <col min="2118" max="2118" width="11.85546875" bestFit="1" customWidth="1"/>
    <col min="2119" max="2119" width="8.85546875" bestFit="1" customWidth="1"/>
    <col min="2120" max="2120" width="11.85546875" bestFit="1" customWidth="1"/>
    <col min="2121" max="2121" width="8.85546875" bestFit="1" customWidth="1"/>
    <col min="2122" max="2122" width="11.85546875" bestFit="1" customWidth="1"/>
    <col min="2123" max="2123" width="8.85546875" bestFit="1" customWidth="1"/>
    <col min="2124" max="2124" width="11.85546875" bestFit="1" customWidth="1"/>
    <col min="2125" max="2128" width="10" bestFit="1" customWidth="1"/>
    <col min="2129" max="2129" width="11.85546875" bestFit="1" customWidth="1"/>
    <col min="2130" max="2130" width="10" bestFit="1" customWidth="1"/>
    <col min="2131" max="2131" width="11.85546875" bestFit="1" customWidth="1"/>
    <col min="2132" max="2133" width="8.85546875" bestFit="1" customWidth="1"/>
    <col min="2134" max="2134" width="11.85546875" bestFit="1" customWidth="1"/>
    <col min="2135" max="2135" width="8.85546875" bestFit="1" customWidth="1"/>
    <col min="2136" max="2136" width="11.85546875" bestFit="1" customWidth="1"/>
    <col min="2137" max="2137" width="8.85546875" bestFit="1" customWidth="1"/>
    <col min="2138" max="2138" width="11.85546875" bestFit="1" customWidth="1"/>
    <col min="2139" max="2139" width="8.85546875" bestFit="1" customWidth="1"/>
    <col min="2140" max="2140" width="11.85546875" bestFit="1" customWidth="1"/>
    <col min="2141" max="2143" width="10" bestFit="1" customWidth="1"/>
    <col min="2144" max="2144" width="11.85546875" bestFit="1" customWidth="1"/>
    <col min="2145" max="2146" width="10" bestFit="1" customWidth="1"/>
    <col min="2147" max="2147" width="11.85546875" bestFit="1" customWidth="1"/>
    <col min="2148" max="2148" width="8.85546875" bestFit="1" customWidth="1"/>
    <col min="2149" max="2149" width="11.85546875" bestFit="1" customWidth="1"/>
    <col min="2150" max="2151" width="8.85546875" bestFit="1" customWidth="1"/>
    <col min="2152" max="2152" width="11.85546875" bestFit="1" customWidth="1"/>
    <col min="2153" max="2153" width="10" bestFit="1" customWidth="1"/>
    <col min="2154" max="2154" width="11.85546875" bestFit="1" customWidth="1"/>
    <col min="2155" max="2156" width="8.85546875" bestFit="1" customWidth="1"/>
    <col min="2157" max="2157" width="11.85546875" bestFit="1" customWidth="1"/>
    <col min="2158" max="2158" width="10" bestFit="1" customWidth="1"/>
    <col min="2159" max="2159" width="11.85546875" bestFit="1" customWidth="1"/>
    <col min="2160" max="2162" width="10" bestFit="1" customWidth="1"/>
    <col min="2163" max="2163" width="11.85546875" bestFit="1" customWidth="1"/>
    <col min="2164" max="2164" width="8.85546875" bestFit="1" customWidth="1"/>
    <col min="2165" max="2165" width="11.85546875" bestFit="1" customWidth="1"/>
    <col min="2166" max="2166" width="8.85546875" bestFit="1" customWidth="1"/>
    <col min="2167" max="2167" width="11.85546875" bestFit="1" customWidth="1"/>
    <col min="2168" max="2168" width="8.85546875" bestFit="1" customWidth="1"/>
    <col min="2169" max="2169" width="11.85546875" bestFit="1" customWidth="1"/>
    <col min="2170" max="2172" width="10" bestFit="1" customWidth="1"/>
    <col min="2173" max="2173" width="11.85546875" bestFit="1" customWidth="1"/>
    <col min="2174" max="2174" width="10" bestFit="1" customWidth="1"/>
    <col min="2175" max="2175" width="11.85546875" bestFit="1" customWidth="1"/>
    <col min="2176" max="2176" width="8.85546875" bestFit="1" customWidth="1"/>
    <col min="2177" max="2177" width="11.85546875" bestFit="1" customWidth="1"/>
    <col min="2178" max="2180" width="10" bestFit="1" customWidth="1"/>
    <col min="2181" max="2181" width="11.85546875" bestFit="1" customWidth="1"/>
    <col min="2182" max="2182" width="8.85546875" bestFit="1" customWidth="1"/>
    <col min="2183" max="2183" width="11.85546875" bestFit="1" customWidth="1"/>
    <col min="2184" max="2184" width="8.85546875" bestFit="1" customWidth="1"/>
    <col min="2185" max="2185" width="11.85546875" bestFit="1" customWidth="1"/>
    <col min="2186" max="2186" width="8.85546875" bestFit="1" customWidth="1"/>
    <col min="2187" max="2187" width="11.85546875" bestFit="1" customWidth="1"/>
    <col min="2188" max="2188" width="8.85546875" bestFit="1" customWidth="1"/>
    <col min="2189" max="2189" width="11.85546875" bestFit="1" customWidth="1"/>
    <col min="2190" max="2190" width="8.85546875" bestFit="1" customWidth="1"/>
    <col min="2191" max="2191" width="11.85546875" bestFit="1" customWidth="1"/>
    <col min="2192" max="2192" width="8.85546875" bestFit="1" customWidth="1"/>
    <col min="2193" max="2193" width="11.85546875" bestFit="1" customWidth="1"/>
    <col min="2194" max="2195" width="10" bestFit="1" customWidth="1"/>
    <col min="2196" max="2196" width="11.85546875" bestFit="1" customWidth="1"/>
    <col min="2197" max="2197" width="8.85546875" bestFit="1" customWidth="1"/>
    <col min="2198" max="2198" width="11.85546875" bestFit="1" customWidth="1"/>
    <col min="2199" max="2199" width="8.85546875" bestFit="1" customWidth="1"/>
    <col min="2200" max="2200" width="11.85546875" bestFit="1" customWidth="1"/>
    <col min="2201" max="2201" width="8.85546875" bestFit="1" customWidth="1"/>
    <col min="2202" max="2202" width="11.85546875" bestFit="1" customWidth="1"/>
    <col min="2203" max="2204" width="8.85546875" bestFit="1" customWidth="1"/>
    <col min="2205" max="2205" width="11.85546875" bestFit="1" customWidth="1"/>
    <col min="2206" max="2206" width="8.85546875" bestFit="1" customWidth="1"/>
    <col min="2207" max="2207" width="11.85546875" bestFit="1" customWidth="1"/>
    <col min="2208" max="2208" width="8.85546875" bestFit="1" customWidth="1"/>
    <col min="2209" max="2209" width="11.85546875" bestFit="1" customWidth="1"/>
    <col min="2210" max="2210" width="8.85546875" bestFit="1" customWidth="1"/>
    <col min="2211" max="2211" width="11.85546875" bestFit="1" customWidth="1"/>
    <col min="2212" max="2212" width="8.85546875" bestFit="1" customWidth="1"/>
    <col min="2213" max="2213" width="11.85546875" bestFit="1" customWidth="1"/>
    <col min="2214" max="2214" width="8.85546875" bestFit="1" customWidth="1"/>
    <col min="2215" max="2215" width="11.85546875" bestFit="1" customWidth="1"/>
    <col min="2216" max="2216" width="8.85546875" bestFit="1" customWidth="1"/>
    <col min="2217" max="2217" width="11.85546875" bestFit="1" customWidth="1"/>
    <col min="2218" max="2219" width="9.85546875" bestFit="1" customWidth="1"/>
    <col min="2220" max="2220" width="12.85546875" bestFit="1" customWidth="1"/>
    <col min="2221" max="2221" width="9.85546875" bestFit="1" customWidth="1"/>
    <col min="2222" max="2222" width="12.85546875" bestFit="1" customWidth="1"/>
    <col min="2223" max="2223" width="9.85546875" bestFit="1" customWidth="1"/>
    <col min="2224" max="2224" width="12.85546875" bestFit="1" customWidth="1"/>
    <col min="2225" max="2225" width="9.85546875" bestFit="1" customWidth="1"/>
    <col min="2226" max="2226" width="12.85546875" bestFit="1" customWidth="1"/>
    <col min="2227" max="2228" width="9.85546875" bestFit="1" customWidth="1"/>
    <col min="2229" max="2229" width="12.85546875" bestFit="1" customWidth="1"/>
    <col min="2230" max="2230" width="9.85546875" bestFit="1" customWidth="1"/>
    <col min="2231" max="2231" width="12.85546875" bestFit="1" customWidth="1"/>
    <col min="2232" max="2232" width="9.85546875" bestFit="1" customWidth="1"/>
    <col min="2233" max="2233" width="12.85546875" bestFit="1" customWidth="1"/>
    <col min="2234" max="2234" width="9.85546875" bestFit="1" customWidth="1"/>
    <col min="2235" max="2235" width="12.85546875" bestFit="1" customWidth="1"/>
    <col min="2236" max="2236" width="9.85546875" bestFit="1" customWidth="1"/>
    <col min="2237" max="2237" width="12.85546875" bestFit="1" customWidth="1"/>
    <col min="2238" max="2238" width="9.85546875" bestFit="1" customWidth="1"/>
    <col min="2239" max="2239" width="12.85546875" bestFit="1" customWidth="1"/>
    <col min="2240" max="2240" width="9.85546875" bestFit="1" customWidth="1"/>
    <col min="2241" max="2241" width="12.85546875" bestFit="1" customWidth="1"/>
    <col min="2242" max="2242" width="9.85546875" bestFit="1" customWidth="1"/>
    <col min="2243" max="2243" width="12.85546875" bestFit="1" customWidth="1"/>
    <col min="2244" max="2244" width="10.85546875" bestFit="1" customWidth="1"/>
    <col min="2245" max="2245" width="14" bestFit="1" customWidth="1"/>
    <col min="2246" max="2246" width="10.85546875" bestFit="1" customWidth="1"/>
    <col min="2247" max="2247" width="14" bestFit="1" customWidth="1"/>
    <col min="2248" max="2248" width="10.85546875" bestFit="1" customWidth="1"/>
    <col min="2249" max="2249" width="14" bestFit="1" customWidth="1"/>
    <col min="2250" max="2250" width="11.85546875" bestFit="1" customWidth="1"/>
    <col min="2251" max="2251" width="15" bestFit="1" customWidth="1"/>
    <col min="2252" max="2252" width="17.85546875" bestFit="1" customWidth="1"/>
    <col min="2253" max="2253" width="18.5703125" bestFit="1" customWidth="1"/>
    <col min="2255" max="2255" width="12.140625" bestFit="1" customWidth="1"/>
    <col min="2256" max="2256" width="17.85546875" bestFit="1" customWidth="1"/>
    <col min="2257" max="2257" width="18.5703125" bestFit="1" customWidth="1"/>
  </cols>
  <sheetData>
    <row r="7" spans="2:9" x14ac:dyDescent="0.25">
      <c r="B7" t="s">
        <v>8397</v>
      </c>
      <c r="C7" t="s">
        <v>8415</v>
      </c>
      <c r="D7" t="s">
        <v>8398</v>
      </c>
      <c r="E7" t="s">
        <v>8399</v>
      </c>
      <c r="F7" t="s">
        <v>8400</v>
      </c>
      <c r="G7" s="10" t="s">
        <v>8416</v>
      </c>
      <c r="H7" s="10" t="s">
        <v>8401</v>
      </c>
      <c r="I7" s="10" t="s">
        <v>8402</v>
      </c>
    </row>
    <row r="8" spans="2:9" x14ac:dyDescent="0.25">
      <c r="B8" t="s">
        <v>8403</v>
      </c>
      <c r="C8">
        <f>COUNTIFS('Kickstarter Table'!$D$2:$D$4115,"&lt;1000",'Kickstarter Table'!$F$2:$F$4115,"Successful")</f>
        <v>322</v>
      </c>
      <c r="D8">
        <f>COUNTIFS('Kickstarter Table'!$D$2:$D$4115,"&lt;1000",'Kickstarter Table'!$F$2:$F$4115,"Failed")</f>
        <v>113</v>
      </c>
      <c r="E8">
        <f>COUNTIFS('Kickstarter Table'!$D$2:$D$4115,"&lt;1000",'Kickstarter Table'!$F$2:$F$4115,"Canceled")</f>
        <v>18</v>
      </c>
      <c r="F8">
        <f>SUM(C8:E8)</f>
        <v>453</v>
      </c>
      <c r="G8" s="11">
        <f>C8/$F8</f>
        <v>0.71081677704194257</v>
      </c>
      <c r="H8" s="11">
        <f t="shared" ref="H8:I19" si="0">D8/$F8</f>
        <v>0.24944812362030905</v>
      </c>
      <c r="I8" s="11">
        <f t="shared" si="0"/>
        <v>3.9735099337748346E-2</v>
      </c>
    </row>
    <row r="9" spans="2:9" x14ac:dyDescent="0.25">
      <c r="B9" t="s">
        <v>8404</v>
      </c>
      <c r="C9">
        <f>COUNTIFS('Kickstarter Table'!$D$2:$D$4115,"&lt;5000",'Kickstarter Table'!$F$2:$F$4115,"Successful")-SUM(C$8:C8)</f>
        <v>932</v>
      </c>
      <c r="D9">
        <f>COUNTIFS('Kickstarter Table'!$D$2:$D$4115,"&lt;5000",'Kickstarter Table'!$F$2:$F$4115,"Failed")-SUM(D$8:D8)</f>
        <v>420</v>
      </c>
      <c r="E9">
        <f>COUNTIFS('Kickstarter Table'!$D$2:$D$4115,"&lt;5000",'Kickstarter Table'!$F$2:$F$4115,"Canceled")-SUM(E$8:E8)</f>
        <v>60</v>
      </c>
      <c r="F9">
        <f t="shared" ref="F9:F19" si="1">SUM(C9:E9)</f>
        <v>1412</v>
      </c>
      <c r="G9" s="11">
        <f t="shared" ref="G9:G19" si="2">C9/$F9</f>
        <v>0.66005665722379603</v>
      </c>
      <c r="H9" s="11">
        <f t="shared" si="0"/>
        <v>0.29745042492917845</v>
      </c>
      <c r="I9" s="11">
        <f t="shared" si="0"/>
        <v>4.2492917847025496E-2</v>
      </c>
    </row>
    <row r="10" spans="2:9" x14ac:dyDescent="0.25">
      <c r="B10" t="s">
        <v>8405</v>
      </c>
      <c r="C10">
        <f>COUNTIFS('Kickstarter Table'!$D$2:$D$4115,"&lt;10000",'Kickstarter Table'!$F$2:$F$4115,"Successful")-SUM(C$8:C9)</f>
        <v>381</v>
      </c>
      <c r="D10">
        <f>COUNTIFS('Kickstarter Table'!$D$2:$D$4115,"&lt;10000",'Kickstarter Table'!$F$2:$F$4115,"Failed")-SUM(D$8:D9)</f>
        <v>283</v>
      </c>
      <c r="E10">
        <f>COUNTIFS('Kickstarter Table'!$D$2:$D$4115,"&lt;10000",'Kickstarter Table'!$F$2:$F$4115,"Canceled")-SUM(E$8:E9)</f>
        <v>52</v>
      </c>
      <c r="F10">
        <f t="shared" si="1"/>
        <v>716</v>
      </c>
      <c r="G10" s="11">
        <f t="shared" si="2"/>
        <v>0.53212290502793291</v>
      </c>
      <c r="H10" s="11">
        <f t="shared" si="0"/>
        <v>0.39525139664804471</v>
      </c>
      <c r="I10" s="11">
        <f t="shared" si="0"/>
        <v>7.2625698324022353E-2</v>
      </c>
    </row>
    <row r="11" spans="2:9" x14ac:dyDescent="0.25">
      <c r="B11" t="s">
        <v>8406</v>
      </c>
      <c r="C11">
        <f>COUNTIFS('Kickstarter Table'!$D$2:$D$4115,"&lt;15000",'Kickstarter Table'!$F$2:$F$4115,"Successful")-SUM(C$8:C10)</f>
        <v>168</v>
      </c>
      <c r="D11">
        <f>COUNTIFS('Kickstarter Table'!$D$2:$D$4115,"&lt;15000",'Kickstarter Table'!$F$2:$F$4115,"Failed")-SUM(D$8:D10)</f>
        <v>144</v>
      </c>
      <c r="E11">
        <f>COUNTIFS('Kickstarter Table'!$D$2:$D$4115,"&lt;15000",'Kickstarter Table'!$F$2:$F$4115,"Canceled")-SUM(E$8:E10)</f>
        <v>40</v>
      </c>
      <c r="F11">
        <f t="shared" si="1"/>
        <v>352</v>
      </c>
      <c r="G11" s="11">
        <f t="shared" si="2"/>
        <v>0.47727272727272729</v>
      </c>
      <c r="H11" s="11">
        <f t="shared" si="0"/>
        <v>0.40909090909090912</v>
      </c>
      <c r="I11" s="11">
        <f t="shared" si="0"/>
        <v>0.11363636363636363</v>
      </c>
    </row>
    <row r="12" spans="2:9" x14ac:dyDescent="0.25">
      <c r="B12" t="s">
        <v>8408</v>
      </c>
      <c r="C12">
        <f>COUNTIFS('Kickstarter Table'!$D$2:$D$4115,"&lt;20000",'Kickstarter Table'!$F$2:$F$4115,"Successful")-SUM(C$8:C11)</f>
        <v>94</v>
      </c>
      <c r="D12">
        <f>COUNTIFS('Kickstarter Table'!$D$2:$D$4115,"&lt;20000",'Kickstarter Table'!$F$2:$F$4115,"Failed")-SUM(D$8:D11)</f>
        <v>90</v>
      </c>
      <c r="E12">
        <f>COUNTIFS('Kickstarter Table'!$D$2:$D$4115,"&lt;20000",'Kickstarter Table'!$F$2:$F$4115,"Canceled")-SUM(E$8:E11)</f>
        <v>17</v>
      </c>
      <c r="F12">
        <f t="shared" si="1"/>
        <v>201</v>
      </c>
      <c r="G12" s="11">
        <f t="shared" si="2"/>
        <v>0.46766169154228854</v>
      </c>
      <c r="H12" s="11">
        <f t="shared" si="0"/>
        <v>0.44776119402985076</v>
      </c>
      <c r="I12" s="11">
        <f t="shared" si="0"/>
        <v>8.45771144278607E-2</v>
      </c>
    </row>
    <row r="13" spans="2:9" x14ac:dyDescent="0.25">
      <c r="B13" t="s">
        <v>8409</v>
      </c>
      <c r="C13">
        <f>COUNTIFS('Kickstarter Table'!$D$2:$D$4115,"&lt;25000",'Kickstarter Table'!$F$2:$F$4115,"Successful")-SUM(C$8:C12)</f>
        <v>62</v>
      </c>
      <c r="D13">
        <f>COUNTIFS('Kickstarter Table'!$D$2:$D$4115,"&lt;25000",'Kickstarter Table'!$F$2:$F$4115,"Failed")-SUM(D$8:D12)</f>
        <v>72</v>
      </c>
      <c r="E13">
        <f>COUNTIFS('Kickstarter Table'!$D$2:$D$4115,"&lt;25000",'Kickstarter Table'!$F$2:$F$4115,"Canceled")-SUM(E$8:E12)</f>
        <v>14</v>
      </c>
      <c r="F13">
        <f t="shared" si="1"/>
        <v>148</v>
      </c>
      <c r="G13" s="11">
        <f t="shared" si="2"/>
        <v>0.41891891891891891</v>
      </c>
      <c r="H13" s="11">
        <f t="shared" si="0"/>
        <v>0.48648648648648651</v>
      </c>
      <c r="I13" s="11">
        <f t="shared" si="0"/>
        <v>9.45945945945946E-2</v>
      </c>
    </row>
    <row r="14" spans="2:9" x14ac:dyDescent="0.25">
      <c r="B14" t="s">
        <v>8410</v>
      </c>
      <c r="C14">
        <f>COUNTIFS('Kickstarter Table'!$D$2:$D$4115,"&lt;30000",'Kickstarter Table'!$F$2:$F$4115,"Successful")-SUM(C$8:C13)</f>
        <v>55</v>
      </c>
      <c r="D14">
        <f>COUNTIFS('Kickstarter Table'!$D$2:$D$4115,"&lt;30000",'Kickstarter Table'!$F$2:$F$4115,"Failed")-SUM(D$8:D13)</f>
        <v>64</v>
      </c>
      <c r="E14">
        <f>COUNTIFS('Kickstarter Table'!$D$2:$D$4115,"&lt;30000",'Kickstarter Table'!$F$2:$F$4115,"Canceled")-SUM(E$8:E13)</f>
        <v>18</v>
      </c>
      <c r="F14">
        <f t="shared" si="1"/>
        <v>137</v>
      </c>
      <c r="G14" s="11">
        <f t="shared" si="2"/>
        <v>0.40145985401459855</v>
      </c>
      <c r="H14" s="11">
        <f t="shared" si="0"/>
        <v>0.46715328467153283</v>
      </c>
      <c r="I14" s="11">
        <f t="shared" si="0"/>
        <v>0.13138686131386862</v>
      </c>
    </row>
    <row r="15" spans="2:9" x14ac:dyDescent="0.25">
      <c r="B15" t="s">
        <v>8411</v>
      </c>
      <c r="C15">
        <f>COUNTIFS('Kickstarter Table'!$D$2:$D$4115,"&lt;35000",'Kickstarter Table'!$F$2:$F$4115,"Successful")-SUM(C$8:C14)</f>
        <v>32</v>
      </c>
      <c r="D15">
        <f>COUNTIFS('Kickstarter Table'!$D$2:$D$4115,"&lt;35000",'Kickstarter Table'!$F$2:$F$4115,"Failed")-SUM(D$8:D14)</f>
        <v>37</v>
      </c>
      <c r="E15">
        <f>COUNTIFS('Kickstarter Table'!$D$2:$D$4115,"&lt;35000",'Kickstarter Table'!$F$2:$F$4115,"Canceled")-SUM(E$8:E14)</f>
        <v>13</v>
      </c>
      <c r="F15">
        <f t="shared" si="1"/>
        <v>82</v>
      </c>
      <c r="G15" s="11">
        <f t="shared" si="2"/>
        <v>0.3902439024390244</v>
      </c>
      <c r="H15" s="11">
        <f t="shared" si="0"/>
        <v>0.45121951219512196</v>
      </c>
      <c r="I15" s="11">
        <f t="shared" si="0"/>
        <v>0.15853658536585366</v>
      </c>
    </row>
    <row r="16" spans="2:9" x14ac:dyDescent="0.25">
      <c r="B16" t="s">
        <v>8412</v>
      </c>
      <c r="C16">
        <f>COUNTIFS('Kickstarter Table'!$D$2:$D$4115,"&lt;40000",'Kickstarter Table'!$F$2:$F$4115,"Successful")-SUM(C$8:C15)</f>
        <v>26</v>
      </c>
      <c r="D16">
        <f>COUNTIFS('Kickstarter Table'!$D$2:$D$4115,"&lt;40000",'Kickstarter Table'!$F$2:$F$4115,"Failed")-SUM(D$8:D15)</f>
        <v>22</v>
      </c>
      <c r="E16">
        <f>COUNTIFS('Kickstarter Table'!$D$2:$D$4115,"&lt;40000",'Kickstarter Table'!$F$2:$F$4115,"Canceled")-SUM(E$8:E15)</f>
        <v>7</v>
      </c>
      <c r="F16">
        <f t="shared" si="1"/>
        <v>55</v>
      </c>
      <c r="G16" s="11">
        <f t="shared" si="2"/>
        <v>0.47272727272727272</v>
      </c>
      <c r="H16" s="11">
        <f t="shared" si="0"/>
        <v>0.4</v>
      </c>
      <c r="I16" s="11">
        <f t="shared" si="0"/>
        <v>0.12727272727272726</v>
      </c>
    </row>
    <row r="17" spans="2:9" x14ac:dyDescent="0.25">
      <c r="B17" t="s">
        <v>8413</v>
      </c>
      <c r="C17">
        <f>COUNTIFS('Kickstarter Table'!$D$2:$D$4115,"&lt;45000",'Kickstarter Table'!$F$2:$F$4115,"Successful")-SUM(C$8:C16)</f>
        <v>21</v>
      </c>
      <c r="D17">
        <f>COUNTIFS('Kickstarter Table'!$D$2:$D$4115,"&lt;45000",'Kickstarter Table'!$F$2:$F$4115,"Failed")-SUM(D$8:D16)</f>
        <v>16</v>
      </c>
      <c r="E17">
        <f>COUNTIFS('Kickstarter Table'!$D$2:$D$4115,"&lt;45000",'Kickstarter Table'!$F$2:$F$4115,"Canceled")-SUM(E$8:E16)</f>
        <v>6</v>
      </c>
      <c r="F17">
        <f t="shared" si="1"/>
        <v>43</v>
      </c>
      <c r="G17" s="11">
        <f t="shared" si="2"/>
        <v>0.48837209302325579</v>
      </c>
      <c r="H17" s="11">
        <f t="shared" si="0"/>
        <v>0.37209302325581395</v>
      </c>
      <c r="I17" s="11">
        <f t="shared" si="0"/>
        <v>0.13953488372093023</v>
      </c>
    </row>
    <row r="18" spans="2:9" x14ac:dyDescent="0.25">
      <c r="B18" t="s">
        <v>8414</v>
      </c>
      <c r="C18">
        <f>COUNTIFS('Kickstarter Table'!$D$2:$D$4115,"&lt;50000",'Kickstarter Table'!$F$2:$F$4115,"Successful")-SUM(C$8:C17)</f>
        <v>6</v>
      </c>
      <c r="D18">
        <f>COUNTIFS('Kickstarter Table'!$D$2:$D$4115,"&lt;50000",'Kickstarter Table'!$F$2:$F$4115,"Failed")-SUM(D$8:D17)</f>
        <v>11</v>
      </c>
      <c r="E18">
        <f>COUNTIFS('Kickstarter Table'!$D$2:$D$4115,"&lt;50000",'Kickstarter Table'!$F$2:$F$4115,"Canceled")-SUM(E$8:E17)</f>
        <v>4</v>
      </c>
      <c r="F18">
        <f t="shared" si="1"/>
        <v>21</v>
      </c>
      <c r="G18" s="11">
        <f t="shared" si="2"/>
        <v>0.2857142857142857</v>
      </c>
      <c r="H18" s="11">
        <f t="shared" si="0"/>
        <v>0.52380952380952384</v>
      </c>
      <c r="I18" s="11">
        <f t="shared" si="0"/>
        <v>0.19047619047619047</v>
      </c>
    </row>
    <row r="19" spans="2:9" x14ac:dyDescent="0.25">
      <c r="B19" t="s">
        <v>8407</v>
      </c>
      <c r="C19">
        <f>COUNTIFS('Kickstarter Table'!$D$2:$D$4115,"&gt;=50000",'Kickstarter Table'!$F$2:$F$4115,"Successful")</f>
        <v>86</v>
      </c>
      <c r="D19">
        <f>COUNTIFS('Kickstarter Table'!$D$2:$D$4115,"&gt;=50000",'Kickstarter Table'!$F$2:$F$4115,"Failed")</f>
        <v>258</v>
      </c>
      <c r="E19">
        <f>COUNTIFS('Kickstarter Table'!$D$2:$D$4115,"&gt;=50000",'Kickstarter Table'!$F$2:$F$4115,"Canceled")</f>
        <v>100</v>
      </c>
      <c r="F19">
        <f t="shared" si="1"/>
        <v>444</v>
      </c>
      <c r="G19" s="11">
        <f t="shared" si="2"/>
        <v>0.19369369369369369</v>
      </c>
      <c r="H19" s="11">
        <f t="shared" si="0"/>
        <v>0.58108108108108103</v>
      </c>
      <c r="I19" s="11">
        <f t="shared" si="0"/>
        <v>0.22522522522522523</v>
      </c>
    </row>
    <row r="39" spans="2:2" x14ac:dyDescent="0.25">
      <c r="B39" t="s">
        <v>8434</v>
      </c>
    </row>
    <row r="123" spans="2:7" x14ac:dyDescent="0.25">
      <c r="B123" s="5" t="s">
        <v>8323</v>
      </c>
      <c r="C123" s="5" t="s">
        <v>8321</v>
      </c>
    </row>
    <row r="124" spans="2:7" x14ac:dyDescent="0.25">
      <c r="B124" s="5" t="s">
        <v>8310</v>
      </c>
      <c r="C124" t="s">
        <v>8219</v>
      </c>
      <c r="D124" t="s">
        <v>8221</v>
      </c>
      <c r="E124" t="s">
        <v>8220</v>
      </c>
      <c r="F124" t="s">
        <v>8222</v>
      </c>
      <c r="G124" s="10" t="s">
        <v>8311</v>
      </c>
    </row>
    <row r="125" spans="2:7" x14ac:dyDescent="0.25">
      <c r="B125" s="6" t="s">
        <v>8312</v>
      </c>
      <c r="C125" s="7">
        <v>300</v>
      </c>
      <c r="D125" s="7">
        <v>180</v>
      </c>
      <c r="E125" s="7">
        <v>40</v>
      </c>
      <c r="F125" s="7"/>
      <c r="G125" s="10">
        <v>520</v>
      </c>
    </row>
    <row r="126" spans="2:7" x14ac:dyDescent="0.25">
      <c r="B126" s="6" t="s">
        <v>8313</v>
      </c>
      <c r="C126" s="7">
        <v>34</v>
      </c>
      <c r="D126" s="7">
        <v>140</v>
      </c>
      <c r="E126" s="7">
        <v>20</v>
      </c>
      <c r="F126" s="7">
        <v>6</v>
      </c>
      <c r="G126" s="10">
        <v>200</v>
      </c>
    </row>
    <row r="127" spans="2:7" x14ac:dyDescent="0.25">
      <c r="B127" s="6" t="s">
        <v>8319</v>
      </c>
      <c r="C127" s="7">
        <v>80</v>
      </c>
      <c r="D127" s="7">
        <v>140</v>
      </c>
      <c r="E127" s="7"/>
      <c r="F127" s="7"/>
      <c r="G127" s="10">
        <v>220</v>
      </c>
    </row>
    <row r="128" spans="2:7" x14ac:dyDescent="0.25">
      <c r="B128" s="6" t="s">
        <v>8314</v>
      </c>
      <c r="C128" s="7"/>
      <c r="D128" s="7"/>
      <c r="E128" s="7">
        <v>24</v>
      </c>
      <c r="F128" s="7"/>
      <c r="G128" s="10">
        <v>24</v>
      </c>
    </row>
    <row r="129" spans="2:10" x14ac:dyDescent="0.25">
      <c r="B129" s="6" t="s">
        <v>8315</v>
      </c>
      <c r="C129" s="7">
        <v>540</v>
      </c>
      <c r="D129" s="7">
        <v>120</v>
      </c>
      <c r="E129" s="7">
        <v>20</v>
      </c>
      <c r="F129" s="7">
        <v>20</v>
      </c>
      <c r="G129" s="10">
        <v>700</v>
      </c>
    </row>
    <row r="130" spans="2:10" x14ac:dyDescent="0.25">
      <c r="B130" s="6" t="s">
        <v>8320</v>
      </c>
      <c r="C130" s="7">
        <v>103</v>
      </c>
      <c r="D130" s="7">
        <v>117</v>
      </c>
      <c r="E130" s="7"/>
      <c r="F130" s="7"/>
      <c r="G130" s="10">
        <v>220</v>
      </c>
    </row>
    <row r="131" spans="2:10" x14ac:dyDescent="0.25">
      <c r="B131" s="6" t="s">
        <v>8316</v>
      </c>
      <c r="C131" s="7">
        <v>80</v>
      </c>
      <c r="D131" s="7">
        <v>127</v>
      </c>
      <c r="E131" s="7">
        <v>30</v>
      </c>
      <c r="F131" s="7"/>
      <c r="G131" s="10">
        <v>237</v>
      </c>
    </row>
    <row r="132" spans="2:10" x14ac:dyDescent="0.25">
      <c r="B132" s="6" t="s">
        <v>8317</v>
      </c>
      <c r="C132" s="7">
        <v>209</v>
      </c>
      <c r="D132" s="7">
        <v>213</v>
      </c>
      <c r="E132" s="7">
        <v>178</v>
      </c>
      <c r="F132" s="7"/>
      <c r="G132" s="10">
        <v>600</v>
      </c>
    </row>
    <row r="133" spans="2:10" x14ac:dyDescent="0.25">
      <c r="B133" s="6" t="s">
        <v>8318</v>
      </c>
      <c r="C133" s="7">
        <v>839</v>
      </c>
      <c r="D133" s="7">
        <v>493</v>
      </c>
      <c r="E133" s="7">
        <v>37</v>
      </c>
      <c r="F133" s="7">
        <v>24</v>
      </c>
      <c r="G133" s="10">
        <v>1393</v>
      </c>
    </row>
    <row r="134" spans="2:10" x14ac:dyDescent="0.25">
      <c r="B134" s="6" t="s">
        <v>8311</v>
      </c>
      <c r="C134" s="7">
        <v>2185</v>
      </c>
      <c r="D134" s="7">
        <v>1530</v>
      </c>
      <c r="E134" s="7">
        <v>349</v>
      </c>
      <c r="F134" s="7">
        <v>50</v>
      </c>
      <c r="G134" s="10">
        <v>4114</v>
      </c>
    </row>
    <row r="139" spans="2:10" x14ac:dyDescent="0.25">
      <c r="C139" s="5" t="s">
        <v>8321</v>
      </c>
    </row>
    <row r="140" spans="2:10" x14ac:dyDescent="0.25">
      <c r="C140" t="s">
        <v>8220</v>
      </c>
      <c r="E140" t="s">
        <v>8221</v>
      </c>
      <c r="G140" s="10" t="s">
        <v>8219</v>
      </c>
      <c r="I140" s="10" t="s">
        <v>8382</v>
      </c>
      <c r="J140" t="s">
        <v>8384</v>
      </c>
    </row>
    <row r="141" spans="2:10" x14ac:dyDescent="0.25">
      <c r="B141" s="5" t="s">
        <v>8310</v>
      </c>
      <c r="C141" t="s">
        <v>8383</v>
      </c>
      <c r="D141" t="s">
        <v>8323</v>
      </c>
      <c r="E141" t="s">
        <v>8383</v>
      </c>
      <c r="F141" t="s">
        <v>8323</v>
      </c>
      <c r="G141" s="10" t="s">
        <v>8383</v>
      </c>
      <c r="H141" s="10" t="s">
        <v>8323</v>
      </c>
    </row>
    <row r="142" spans="2:10" x14ac:dyDescent="0.25">
      <c r="B142" s="6" t="s">
        <v>8385</v>
      </c>
      <c r="C142" s="7">
        <v>18</v>
      </c>
      <c r="D142" s="7">
        <v>18</v>
      </c>
      <c r="E142" s="7">
        <v>113</v>
      </c>
      <c r="F142" s="7">
        <v>113</v>
      </c>
      <c r="G142" s="10">
        <v>322</v>
      </c>
      <c r="H142" s="10">
        <v>322</v>
      </c>
      <c r="I142" s="10">
        <v>453</v>
      </c>
      <c r="J142" s="7">
        <v>453</v>
      </c>
    </row>
    <row r="143" spans="2:10" x14ac:dyDescent="0.25">
      <c r="B143" s="6" t="s">
        <v>8386</v>
      </c>
      <c r="C143" s="7">
        <v>83</v>
      </c>
      <c r="D143" s="7">
        <v>83</v>
      </c>
      <c r="E143" s="7">
        <v>198</v>
      </c>
      <c r="F143" s="7">
        <v>198</v>
      </c>
      <c r="G143" s="10">
        <v>55</v>
      </c>
      <c r="H143" s="10">
        <v>55</v>
      </c>
      <c r="I143" s="10">
        <v>336</v>
      </c>
      <c r="J143" s="7">
        <v>336</v>
      </c>
    </row>
    <row r="144" spans="2:10" x14ac:dyDescent="0.25">
      <c r="B144" s="6" t="s">
        <v>8387</v>
      </c>
      <c r="C144" s="7">
        <v>89</v>
      </c>
      <c r="D144" s="7">
        <v>89</v>
      </c>
      <c r="E144" s="7">
        <v>562</v>
      </c>
      <c r="F144" s="7">
        <v>562</v>
      </c>
      <c r="G144" s="10">
        <v>1108</v>
      </c>
      <c r="H144" s="10">
        <v>1108</v>
      </c>
      <c r="I144" s="10">
        <v>1759</v>
      </c>
      <c r="J144" s="7">
        <v>1759</v>
      </c>
    </row>
    <row r="145" spans="2:10" x14ac:dyDescent="0.25">
      <c r="B145" s="6" t="s">
        <v>8388</v>
      </c>
      <c r="C145" s="7">
        <v>24</v>
      </c>
      <c r="D145" s="7">
        <v>24</v>
      </c>
      <c r="E145" s="7">
        <v>115</v>
      </c>
      <c r="F145" s="7">
        <v>115</v>
      </c>
      <c r="G145" s="10">
        <v>116</v>
      </c>
      <c r="H145" s="10">
        <v>116</v>
      </c>
      <c r="I145" s="10">
        <v>255</v>
      </c>
      <c r="J145" s="7">
        <v>255</v>
      </c>
    </row>
    <row r="146" spans="2:10" x14ac:dyDescent="0.25">
      <c r="B146" s="6" t="s">
        <v>8389</v>
      </c>
      <c r="C146" s="7">
        <v>17</v>
      </c>
      <c r="D146" s="7">
        <v>17</v>
      </c>
      <c r="E146" s="7">
        <v>87</v>
      </c>
      <c r="F146" s="7">
        <v>87</v>
      </c>
      <c r="G146" s="10">
        <v>81</v>
      </c>
      <c r="H146" s="10">
        <v>81</v>
      </c>
      <c r="I146" s="10">
        <v>185</v>
      </c>
      <c r="J146" s="7">
        <v>185</v>
      </c>
    </row>
    <row r="147" spans="2:10" x14ac:dyDescent="0.25">
      <c r="B147" s="6" t="s">
        <v>8390</v>
      </c>
      <c r="C147" s="7">
        <v>18</v>
      </c>
      <c r="D147" s="7">
        <v>18</v>
      </c>
      <c r="E147" s="7">
        <v>65</v>
      </c>
      <c r="F147" s="7">
        <v>65</v>
      </c>
      <c r="G147" s="10">
        <v>65</v>
      </c>
      <c r="H147" s="10">
        <v>65</v>
      </c>
      <c r="I147" s="10">
        <v>148</v>
      </c>
      <c r="J147" s="7">
        <v>148</v>
      </c>
    </row>
    <row r="148" spans="2:10" x14ac:dyDescent="0.25">
      <c r="B148" s="6" t="s">
        <v>8391</v>
      </c>
      <c r="C148" s="7">
        <v>13</v>
      </c>
      <c r="D148" s="7">
        <v>13</v>
      </c>
      <c r="E148" s="7">
        <v>46</v>
      </c>
      <c r="F148" s="7">
        <v>46</v>
      </c>
      <c r="G148" s="10">
        <v>34</v>
      </c>
      <c r="H148" s="10">
        <v>34</v>
      </c>
      <c r="I148" s="10">
        <v>93</v>
      </c>
      <c r="J148" s="7">
        <v>93</v>
      </c>
    </row>
    <row r="149" spans="2:10" x14ac:dyDescent="0.25">
      <c r="B149" s="6" t="s">
        <v>8392</v>
      </c>
      <c r="C149" s="7">
        <v>6</v>
      </c>
      <c r="D149" s="7">
        <v>6</v>
      </c>
      <c r="E149" s="7">
        <v>21</v>
      </c>
      <c r="F149" s="7">
        <v>21</v>
      </c>
      <c r="G149" s="10">
        <v>28</v>
      </c>
      <c r="H149" s="10">
        <v>28</v>
      </c>
      <c r="I149" s="10">
        <v>55</v>
      </c>
      <c r="J149" s="7">
        <v>55</v>
      </c>
    </row>
    <row r="150" spans="2:10" x14ac:dyDescent="0.25">
      <c r="B150" s="6" t="s">
        <v>8393</v>
      </c>
      <c r="C150" s="7">
        <v>8</v>
      </c>
      <c r="D150" s="7">
        <v>8</v>
      </c>
      <c r="E150" s="7">
        <v>20</v>
      </c>
      <c r="F150" s="7">
        <v>20</v>
      </c>
      <c r="G150" s="10">
        <v>20</v>
      </c>
      <c r="H150" s="10">
        <v>20</v>
      </c>
      <c r="I150" s="10">
        <v>48</v>
      </c>
      <c r="J150" s="7">
        <v>48</v>
      </c>
    </row>
    <row r="151" spans="2:10" x14ac:dyDescent="0.25">
      <c r="B151" s="6" t="s">
        <v>8394</v>
      </c>
      <c r="C151" s="7">
        <v>2</v>
      </c>
      <c r="D151" s="7">
        <v>2</v>
      </c>
      <c r="E151" s="7">
        <v>9</v>
      </c>
      <c r="F151" s="7">
        <v>9</v>
      </c>
      <c r="G151" s="10">
        <v>8</v>
      </c>
      <c r="H151" s="10">
        <v>8</v>
      </c>
      <c r="I151" s="10">
        <v>19</v>
      </c>
      <c r="J151" s="7">
        <v>19</v>
      </c>
    </row>
    <row r="152" spans="2:10" x14ac:dyDescent="0.25">
      <c r="B152" s="6" t="s">
        <v>8395</v>
      </c>
      <c r="C152" s="7">
        <v>19</v>
      </c>
      <c r="D152" s="7">
        <v>19</v>
      </c>
      <c r="E152" s="7">
        <v>65</v>
      </c>
      <c r="F152" s="7">
        <v>65</v>
      </c>
      <c r="G152" s="10">
        <v>34</v>
      </c>
      <c r="H152" s="10">
        <v>34</v>
      </c>
      <c r="I152" s="10">
        <v>118</v>
      </c>
      <c r="J152" s="7">
        <v>118</v>
      </c>
    </row>
    <row r="153" spans="2:10" x14ac:dyDescent="0.25">
      <c r="B153" s="6" t="s">
        <v>8396</v>
      </c>
      <c r="C153" s="7">
        <v>52</v>
      </c>
      <c r="D153" s="7">
        <v>52</v>
      </c>
      <c r="E153" s="7">
        <v>229</v>
      </c>
      <c r="F153" s="7">
        <v>229</v>
      </c>
      <c r="G153" s="10">
        <v>314</v>
      </c>
      <c r="H153" s="10">
        <v>314</v>
      </c>
      <c r="I153" s="10">
        <v>595</v>
      </c>
      <c r="J153" s="7">
        <v>595</v>
      </c>
    </row>
    <row r="154" spans="2:10" x14ac:dyDescent="0.25">
      <c r="B154" s="6" t="s">
        <v>8311</v>
      </c>
      <c r="C154" s="7">
        <v>349</v>
      </c>
      <c r="D154" s="7">
        <v>349</v>
      </c>
      <c r="E154" s="7">
        <v>1530</v>
      </c>
      <c r="F154" s="7">
        <v>1530</v>
      </c>
      <c r="G154" s="10">
        <v>2185</v>
      </c>
      <c r="H154" s="10">
        <v>2185</v>
      </c>
      <c r="I154" s="10">
        <v>4064</v>
      </c>
      <c r="J154" s="7">
        <v>4064</v>
      </c>
    </row>
  </sheetData>
  <phoneticPr fontId="2" type="noConversion"/>
  <pageMargins left="0.7" right="0.7" top="0.75" bottom="0.75" header="0.3" footer="0.3"/>
  <pageSetup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5C536-9CA6-4CA7-84BB-7450704F848E}">
  <dimension ref="B1:T2189"/>
  <sheetViews>
    <sheetView workbookViewId="0">
      <selection activeCell="G17" sqref="G17"/>
    </sheetView>
  </sheetViews>
  <sheetFormatPr defaultRowHeight="15" x14ac:dyDescent="0.25"/>
  <cols>
    <col min="2" max="2" width="13.140625" bestFit="1" customWidth="1"/>
    <col min="3" max="3" width="20.5703125" bestFit="1" customWidth="1"/>
    <col min="5" max="5" width="13.140625" bestFit="1" customWidth="1"/>
    <col min="6" max="6" width="20.5703125" bestFit="1" customWidth="1"/>
    <col min="8" max="8" width="17.5703125" bestFit="1" customWidth="1"/>
    <col min="9" max="9" width="10.28515625" bestFit="1" customWidth="1"/>
    <col min="10" max="10" width="13.28515625" bestFit="1" customWidth="1"/>
    <col min="11" max="11" width="5.7109375" bestFit="1" customWidth="1"/>
    <col min="12" max="12" width="10.28515625" bestFit="1" customWidth="1"/>
    <col min="13" max="14" width="13.28515625" bestFit="1" customWidth="1"/>
    <col min="17" max="22" width="13.5703125" customWidth="1"/>
  </cols>
  <sheetData>
    <row r="1" spans="2:18" x14ac:dyDescent="0.25">
      <c r="B1" s="5" t="s">
        <v>8218</v>
      </c>
      <c r="C1" t="s">
        <v>8219</v>
      </c>
      <c r="E1" s="5" t="s">
        <v>8218</v>
      </c>
      <c r="F1" t="s">
        <v>8221</v>
      </c>
    </row>
    <row r="3" spans="2:18" ht="15.75" thickBot="1" x14ac:dyDescent="0.3">
      <c r="B3" s="5" t="s">
        <v>8310</v>
      </c>
      <c r="C3" t="s">
        <v>8417</v>
      </c>
      <c r="E3" s="5" t="s">
        <v>8310</v>
      </c>
      <c r="F3" t="s">
        <v>8417</v>
      </c>
      <c r="H3" s="14" t="s">
        <v>8418</v>
      </c>
      <c r="I3" s="14" t="s">
        <v>8424</v>
      </c>
      <c r="J3" s="14" t="s">
        <v>8425</v>
      </c>
      <c r="Q3" s="14" t="s">
        <v>8424</v>
      </c>
      <c r="R3" s="14" t="s">
        <v>8425</v>
      </c>
    </row>
    <row r="4" spans="2:18" x14ac:dyDescent="0.25">
      <c r="B4" s="6">
        <v>0</v>
      </c>
      <c r="C4" s="7">
        <v>182</v>
      </c>
      <c r="E4" s="6">
        <v>160</v>
      </c>
      <c r="F4" s="7">
        <v>0</v>
      </c>
      <c r="H4" t="s">
        <v>8419</v>
      </c>
      <c r="I4" s="8">
        <f>AVERAGE($C$4:$C$2188)</f>
        <v>194.42517162471395</v>
      </c>
      <c r="J4" s="8">
        <f>AVERAGE($F$4:$F$1588)</f>
        <v>35.396472893533641</v>
      </c>
      <c r="K4" s="13">
        <f>I4/J4</f>
        <v>5.4927837643459743</v>
      </c>
      <c r="P4">
        <v>100</v>
      </c>
      <c r="Q4">
        <v>1460</v>
      </c>
      <c r="R4">
        <v>1530</v>
      </c>
    </row>
    <row r="5" spans="2:18" x14ac:dyDescent="0.25">
      <c r="B5" s="6">
        <v>1</v>
      </c>
      <c r="C5" s="7">
        <v>79</v>
      </c>
      <c r="E5" s="6">
        <v>161</v>
      </c>
      <c r="F5" s="7">
        <v>1</v>
      </c>
      <c r="H5" t="s">
        <v>8420</v>
      </c>
      <c r="I5" s="8">
        <f>MEDIAN($C$4:$C$2188)</f>
        <v>62</v>
      </c>
      <c r="J5" s="8">
        <f>MEDIAN($F$4:$F$1588)</f>
        <v>4</v>
      </c>
      <c r="K5">
        <f>I5/J5</f>
        <v>15.5</v>
      </c>
      <c r="P5">
        <v>200</v>
      </c>
      <c r="Q5">
        <v>339</v>
      </c>
      <c r="R5">
        <v>36</v>
      </c>
    </row>
    <row r="6" spans="2:18" x14ac:dyDescent="0.25">
      <c r="B6" s="6">
        <v>2</v>
      </c>
      <c r="C6" s="7">
        <v>35</v>
      </c>
      <c r="E6" s="6">
        <v>162</v>
      </c>
      <c r="F6" s="7">
        <v>10</v>
      </c>
      <c r="H6" t="s">
        <v>8431</v>
      </c>
      <c r="I6" s="8">
        <f>MODE(C4:C2188)</f>
        <v>27</v>
      </c>
      <c r="J6" s="8">
        <f>MODE(F4:F1588)</f>
        <v>0</v>
      </c>
      <c r="K6" t="s">
        <v>7235</v>
      </c>
      <c r="P6">
        <v>300</v>
      </c>
      <c r="Q6">
        <v>131</v>
      </c>
      <c r="R6">
        <v>7</v>
      </c>
    </row>
    <row r="7" spans="2:18" x14ac:dyDescent="0.25">
      <c r="B7" s="6">
        <v>3</v>
      </c>
      <c r="C7" s="7">
        <v>150</v>
      </c>
      <c r="E7" s="6">
        <v>163</v>
      </c>
      <c r="F7" s="7">
        <v>0</v>
      </c>
      <c r="H7" t="s">
        <v>8421</v>
      </c>
      <c r="I7" s="8">
        <f>MIN($C$4:$C$2188)</f>
        <v>1</v>
      </c>
      <c r="J7" s="8">
        <f>MIN($F$4:$F$1588)</f>
        <v>0</v>
      </c>
      <c r="P7">
        <v>400</v>
      </c>
      <c r="Q7">
        <v>71</v>
      </c>
      <c r="R7">
        <v>6</v>
      </c>
    </row>
    <row r="8" spans="2:18" x14ac:dyDescent="0.25">
      <c r="B8" s="6">
        <v>4</v>
      </c>
      <c r="C8" s="7">
        <v>284</v>
      </c>
      <c r="E8" s="6">
        <v>164</v>
      </c>
      <c r="F8" s="7">
        <v>7</v>
      </c>
      <c r="H8" t="s">
        <v>8422</v>
      </c>
      <c r="I8" s="8">
        <f>MAX($C$4:$C$2188)</f>
        <v>26457</v>
      </c>
      <c r="J8" s="8">
        <f>MAX($F$4:$F$1588)</f>
        <v>27096</v>
      </c>
      <c r="P8">
        <v>500</v>
      </c>
      <c r="Q8">
        <v>41</v>
      </c>
      <c r="R8">
        <v>1</v>
      </c>
    </row>
    <row r="9" spans="2:18" x14ac:dyDescent="0.25">
      <c r="B9" s="6">
        <v>5</v>
      </c>
      <c r="C9" s="7">
        <v>47</v>
      </c>
      <c r="E9" s="6">
        <v>165</v>
      </c>
      <c r="F9" s="7">
        <v>0</v>
      </c>
      <c r="H9" t="s">
        <v>8423</v>
      </c>
      <c r="I9" s="8">
        <f>_xlfn.VAR.S($C$4:$C$2188)</f>
        <v>713167.37912800396</v>
      </c>
      <c r="J9" s="8">
        <f>_xlfn.VAR.S($F$4:$F$1588)</f>
        <v>482697.97669343371</v>
      </c>
      <c r="P9">
        <v>600</v>
      </c>
      <c r="Q9">
        <v>28</v>
      </c>
      <c r="R9">
        <v>1</v>
      </c>
    </row>
    <row r="10" spans="2:18" x14ac:dyDescent="0.25">
      <c r="B10" s="6">
        <v>6</v>
      </c>
      <c r="C10" s="7">
        <v>58</v>
      </c>
      <c r="E10" s="6">
        <v>166</v>
      </c>
      <c r="F10" s="7">
        <v>1</v>
      </c>
      <c r="H10" t="s">
        <v>8430</v>
      </c>
      <c r="I10" s="8">
        <f>_xlfn.STDEV.S($C$4:$C$2188)</f>
        <v>844.49237955591047</v>
      </c>
      <c r="J10" s="8">
        <f>_xlfn.STDEV.S($F$4:$F$1588)</f>
        <v>694.76469159956139</v>
      </c>
      <c r="P10">
        <v>700</v>
      </c>
      <c r="Q10">
        <v>20</v>
      </c>
      <c r="R10">
        <v>0</v>
      </c>
    </row>
    <row r="11" spans="2:18" x14ac:dyDescent="0.25">
      <c r="B11" s="6">
        <v>7</v>
      </c>
      <c r="C11" s="7">
        <v>57</v>
      </c>
      <c r="E11" s="6">
        <v>167</v>
      </c>
      <c r="F11" s="7">
        <v>2</v>
      </c>
      <c r="H11" t="s">
        <v>8432</v>
      </c>
      <c r="I11" s="12">
        <f>3*(I4-I5)/I10</f>
        <v>0.47043114241368933</v>
      </c>
      <c r="J11" s="12">
        <f>3*(J4-J5)/J10</f>
        <v>0.13557024388177816</v>
      </c>
      <c r="O11">
        <v>800</v>
      </c>
      <c r="P11">
        <v>10</v>
      </c>
      <c r="Q11">
        <v>0</v>
      </c>
    </row>
    <row r="12" spans="2:18" x14ac:dyDescent="0.25">
      <c r="B12" s="6">
        <v>8</v>
      </c>
      <c r="C12" s="7">
        <v>12</v>
      </c>
      <c r="E12" s="6">
        <v>168</v>
      </c>
      <c r="F12" s="7">
        <v>3</v>
      </c>
      <c r="O12">
        <v>900</v>
      </c>
      <c r="P12">
        <v>10</v>
      </c>
      <c r="Q12">
        <v>1</v>
      </c>
    </row>
    <row r="13" spans="2:18" ht="15.75" thickBot="1" x14ac:dyDescent="0.3">
      <c r="B13" s="6">
        <v>9</v>
      </c>
      <c r="C13" s="7">
        <v>20</v>
      </c>
      <c r="E13" s="6">
        <v>169</v>
      </c>
      <c r="F13" s="7">
        <v>10</v>
      </c>
      <c r="H13" s="14" t="s">
        <v>8424</v>
      </c>
      <c r="I13" s="14"/>
      <c r="J13" s="14"/>
      <c r="K13" s="14"/>
      <c r="L13" s="14"/>
      <c r="M13" s="14"/>
      <c r="O13">
        <v>1000</v>
      </c>
      <c r="P13">
        <v>12</v>
      </c>
      <c r="Q13">
        <v>1</v>
      </c>
    </row>
    <row r="14" spans="2:18" x14ac:dyDescent="0.25">
      <c r="B14" s="6">
        <v>10</v>
      </c>
      <c r="C14" s="7">
        <v>19</v>
      </c>
      <c r="E14" s="6">
        <v>170</v>
      </c>
      <c r="F14" s="7">
        <v>10</v>
      </c>
      <c r="H14" t="s">
        <v>8426</v>
      </c>
      <c r="I14" t="s">
        <v>8427</v>
      </c>
      <c r="J14" t="s">
        <v>8428</v>
      </c>
      <c r="K14" t="s">
        <v>8426</v>
      </c>
      <c r="L14" t="s">
        <v>8427</v>
      </c>
      <c r="M14" t="s">
        <v>8428</v>
      </c>
      <c r="N14" s="10"/>
      <c r="O14" t="s">
        <v>8429</v>
      </c>
      <c r="P14">
        <v>63</v>
      </c>
      <c r="Q14">
        <v>2</v>
      </c>
    </row>
    <row r="15" spans="2:18" x14ac:dyDescent="0.25">
      <c r="B15" s="6">
        <v>11</v>
      </c>
      <c r="C15" s="7">
        <v>75</v>
      </c>
      <c r="E15" s="6">
        <v>171</v>
      </c>
      <c r="F15" s="7">
        <v>1</v>
      </c>
      <c r="H15">
        <v>100</v>
      </c>
      <c r="I15">
        <v>1460</v>
      </c>
      <c r="J15" s="10">
        <v>0.66819221967963305</v>
      </c>
      <c r="K15">
        <v>100</v>
      </c>
      <c r="L15">
        <v>1460</v>
      </c>
      <c r="M15" s="10">
        <v>0.66819221967963305</v>
      </c>
      <c r="N15" s="10"/>
      <c r="O15" s="10"/>
    </row>
    <row r="16" spans="2:18" x14ac:dyDescent="0.25">
      <c r="B16" s="6">
        <v>12</v>
      </c>
      <c r="C16" s="7">
        <v>827</v>
      </c>
      <c r="E16" s="6">
        <v>172</v>
      </c>
      <c r="F16" s="7">
        <v>0</v>
      </c>
      <c r="H16">
        <v>200</v>
      </c>
      <c r="I16">
        <v>339</v>
      </c>
      <c r="J16" s="10">
        <v>0.82334096109839805</v>
      </c>
      <c r="K16">
        <v>200</v>
      </c>
      <c r="L16">
        <v>339</v>
      </c>
      <c r="M16" s="10">
        <v>0.82334096109839805</v>
      </c>
      <c r="N16" s="10"/>
      <c r="O16" s="10"/>
    </row>
    <row r="17" spans="2:20" x14ac:dyDescent="0.25">
      <c r="B17" s="6">
        <v>13</v>
      </c>
      <c r="C17" s="7">
        <v>51</v>
      </c>
      <c r="E17" s="6">
        <v>173</v>
      </c>
      <c r="F17" s="7">
        <v>0</v>
      </c>
      <c r="H17">
        <v>300</v>
      </c>
      <c r="I17">
        <v>131</v>
      </c>
      <c r="J17" s="10">
        <v>0.88329519450800897</v>
      </c>
      <c r="K17">
        <v>300</v>
      </c>
      <c r="L17">
        <v>131</v>
      </c>
      <c r="M17" s="10">
        <v>0.88329519450800897</v>
      </c>
      <c r="N17" s="10"/>
      <c r="O17" s="10"/>
    </row>
    <row r="18" spans="2:20" ht="15" customHeight="1" x14ac:dyDescent="0.25">
      <c r="B18" s="6">
        <v>14</v>
      </c>
      <c r="C18" s="7">
        <v>41</v>
      </c>
      <c r="E18" s="6">
        <v>174</v>
      </c>
      <c r="F18" s="7">
        <v>0</v>
      </c>
      <c r="H18">
        <v>400</v>
      </c>
      <c r="I18">
        <v>71</v>
      </c>
      <c r="J18" s="10">
        <v>0.91578947368421004</v>
      </c>
      <c r="K18">
        <v>400</v>
      </c>
      <c r="L18">
        <v>71</v>
      </c>
      <c r="M18" s="10">
        <v>0.91578947368421004</v>
      </c>
      <c r="N18" s="10"/>
      <c r="O18" s="16" t="s">
        <v>8433</v>
      </c>
      <c r="P18" s="16"/>
      <c r="Q18" s="16"/>
      <c r="R18" s="16"/>
      <c r="S18" s="16"/>
      <c r="T18" s="15"/>
    </row>
    <row r="19" spans="2:20" ht="15" customHeight="1" x14ac:dyDescent="0.25">
      <c r="B19" s="6">
        <v>15</v>
      </c>
      <c r="C19" s="7">
        <v>98</v>
      </c>
      <c r="E19" s="6">
        <v>175</v>
      </c>
      <c r="F19" s="7">
        <v>26</v>
      </c>
      <c r="H19">
        <v>500</v>
      </c>
      <c r="I19">
        <v>41</v>
      </c>
      <c r="J19" s="10">
        <v>0.93455377574370702</v>
      </c>
      <c r="K19" t="s">
        <v>8429</v>
      </c>
      <c r="L19">
        <v>63</v>
      </c>
      <c r="M19" s="10">
        <v>0.94462242562929</v>
      </c>
      <c r="N19" s="10"/>
      <c r="O19" s="16"/>
      <c r="P19" s="16"/>
      <c r="Q19" s="16"/>
      <c r="R19" s="16"/>
      <c r="S19" s="16"/>
      <c r="T19" s="15"/>
    </row>
    <row r="20" spans="2:20" ht="15" customHeight="1" x14ac:dyDescent="0.25">
      <c r="B20" s="6">
        <v>16</v>
      </c>
      <c r="C20" s="7">
        <v>70</v>
      </c>
      <c r="E20" s="6">
        <v>176</v>
      </c>
      <c r="F20" s="7">
        <v>0</v>
      </c>
      <c r="H20">
        <v>600</v>
      </c>
      <c r="I20">
        <v>28</v>
      </c>
      <c r="J20" s="10">
        <v>0.94736842105263097</v>
      </c>
      <c r="K20">
        <v>500</v>
      </c>
      <c r="L20">
        <v>41</v>
      </c>
      <c r="M20" s="10">
        <v>0.96338672768878697</v>
      </c>
      <c r="N20" s="10"/>
      <c r="O20" s="16"/>
      <c r="P20" s="16"/>
      <c r="Q20" s="16"/>
      <c r="R20" s="16"/>
      <c r="S20" s="16"/>
      <c r="T20" s="15"/>
    </row>
    <row r="21" spans="2:20" ht="15" customHeight="1" x14ac:dyDescent="0.25">
      <c r="B21" s="6">
        <v>17</v>
      </c>
      <c r="C21" s="7">
        <v>36</v>
      </c>
      <c r="E21" s="6">
        <v>177</v>
      </c>
      <c r="F21" s="7">
        <v>7</v>
      </c>
      <c r="H21">
        <v>700</v>
      </c>
      <c r="I21">
        <v>20</v>
      </c>
      <c r="J21" s="10">
        <v>0.95652173913043403</v>
      </c>
      <c r="K21">
        <v>600</v>
      </c>
      <c r="L21">
        <v>28</v>
      </c>
      <c r="M21" s="10">
        <v>0.97620137299771104</v>
      </c>
      <c r="N21" s="10"/>
      <c r="O21" s="16"/>
      <c r="P21" s="16"/>
      <c r="Q21" s="16"/>
      <c r="R21" s="16"/>
      <c r="S21" s="16"/>
      <c r="T21" s="15"/>
    </row>
    <row r="22" spans="2:20" ht="15" customHeight="1" x14ac:dyDescent="0.25">
      <c r="B22" s="6">
        <v>18</v>
      </c>
      <c r="C22" s="7">
        <v>342</v>
      </c>
      <c r="E22" s="6">
        <v>178</v>
      </c>
      <c r="F22" s="7">
        <v>0</v>
      </c>
      <c r="H22">
        <v>800</v>
      </c>
      <c r="I22">
        <v>10</v>
      </c>
      <c r="J22" s="10">
        <v>0.96109839816933595</v>
      </c>
      <c r="K22">
        <v>700</v>
      </c>
      <c r="L22">
        <v>20</v>
      </c>
      <c r="M22" s="10">
        <v>0.98535469107551399</v>
      </c>
      <c r="N22" s="10"/>
      <c r="O22" s="16"/>
      <c r="P22" s="16"/>
      <c r="Q22" s="16"/>
      <c r="R22" s="16"/>
      <c r="S22" s="16"/>
      <c r="T22" s="15"/>
    </row>
    <row r="23" spans="2:20" ht="15" customHeight="1" x14ac:dyDescent="0.25">
      <c r="B23" s="6">
        <v>19</v>
      </c>
      <c r="C23" s="7">
        <v>22</v>
      </c>
      <c r="E23" s="6">
        <v>179</v>
      </c>
      <c r="F23" s="7">
        <v>2</v>
      </c>
      <c r="H23">
        <v>900</v>
      </c>
      <c r="I23">
        <v>10</v>
      </c>
      <c r="J23" s="10">
        <v>0.96567505720823799</v>
      </c>
      <c r="K23">
        <v>1000</v>
      </c>
      <c r="L23">
        <v>12</v>
      </c>
      <c r="M23" s="10">
        <v>0.99084668192219605</v>
      </c>
      <c r="N23" s="11"/>
      <c r="O23" s="16"/>
      <c r="P23" s="16"/>
      <c r="Q23" s="16"/>
      <c r="R23" s="16"/>
      <c r="S23" s="16"/>
      <c r="T23" s="15"/>
    </row>
    <row r="24" spans="2:20" ht="15" customHeight="1" x14ac:dyDescent="0.25">
      <c r="B24" s="6">
        <v>20</v>
      </c>
      <c r="C24" s="7">
        <v>25</v>
      </c>
      <c r="E24" s="6">
        <v>180</v>
      </c>
      <c r="F24" s="7">
        <v>13</v>
      </c>
      <c r="H24">
        <v>1000</v>
      </c>
      <c r="I24">
        <v>12</v>
      </c>
      <c r="J24" s="10">
        <v>0.97116704805491905</v>
      </c>
      <c r="K24">
        <v>800</v>
      </c>
      <c r="L24">
        <v>10</v>
      </c>
      <c r="M24" s="10">
        <v>0.99542334096109797</v>
      </c>
      <c r="N24" s="11"/>
      <c r="O24" s="16"/>
      <c r="P24" s="16"/>
      <c r="Q24" s="16"/>
      <c r="R24" s="16"/>
      <c r="S24" s="16"/>
      <c r="T24" s="15"/>
    </row>
    <row r="25" spans="2:20" ht="15" customHeight="1" x14ac:dyDescent="0.25">
      <c r="B25" s="6">
        <v>21</v>
      </c>
      <c r="C25" s="7">
        <v>101</v>
      </c>
      <c r="E25" s="6">
        <v>181</v>
      </c>
      <c r="F25" s="7">
        <v>4</v>
      </c>
      <c r="H25" t="s">
        <v>8429</v>
      </c>
      <c r="I25">
        <v>63</v>
      </c>
      <c r="J25" s="10">
        <v>1</v>
      </c>
      <c r="K25">
        <v>900</v>
      </c>
      <c r="L25">
        <v>10</v>
      </c>
      <c r="M25" s="10">
        <v>1</v>
      </c>
      <c r="O25" s="16"/>
      <c r="P25" s="16"/>
      <c r="Q25" s="16"/>
      <c r="R25" s="16"/>
      <c r="S25" s="16"/>
      <c r="T25" s="15"/>
    </row>
    <row r="26" spans="2:20" ht="15" customHeight="1" x14ac:dyDescent="0.25">
      <c r="B26" s="6">
        <v>22</v>
      </c>
      <c r="C26" s="7">
        <v>8</v>
      </c>
      <c r="E26" s="6">
        <v>182</v>
      </c>
      <c r="F26" s="7">
        <v>0</v>
      </c>
      <c r="O26" s="16"/>
      <c r="P26" s="16"/>
      <c r="Q26" s="16"/>
      <c r="R26" s="16"/>
      <c r="S26" s="16"/>
      <c r="T26" s="15"/>
    </row>
    <row r="27" spans="2:20" ht="15" customHeight="1" thickBot="1" x14ac:dyDescent="0.3">
      <c r="B27" s="6">
        <v>23</v>
      </c>
      <c r="C27" s="7">
        <v>23</v>
      </c>
      <c r="E27" s="6">
        <v>183</v>
      </c>
      <c r="F27" s="7">
        <v>12</v>
      </c>
      <c r="O27" s="17"/>
      <c r="P27" s="17"/>
      <c r="Q27" s="17"/>
      <c r="R27" s="17"/>
      <c r="S27" s="17"/>
    </row>
    <row r="28" spans="2:20" x14ac:dyDescent="0.25">
      <c r="B28" s="6">
        <v>24</v>
      </c>
      <c r="C28" s="7">
        <v>574</v>
      </c>
      <c r="E28" s="6">
        <v>184</v>
      </c>
      <c r="F28" s="7">
        <v>2</v>
      </c>
    </row>
    <row r="29" spans="2:20" ht="15.75" thickBot="1" x14ac:dyDescent="0.3">
      <c r="B29" s="6">
        <v>25</v>
      </c>
      <c r="C29" s="7">
        <v>14</v>
      </c>
      <c r="E29" s="6">
        <v>185</v>
      </c>
      <c r="F29" s="7">
        <v>10</v>
      </c>
      <c r="H29" s="14" t="s">
        <v>8425</v>
      </c>
      <c r="I29" s="14"/>
      <c r="J29" s="14"/>
      <c r="K29" s="14"/>
      <c r="L29" s="14"/>
      <c r="M29" s="14"/>
    </row>
    <row r="30" spans="2:20" x14ac:dyDescent="0.25">
      <c r="B30" s="6">
        <v>26</v>
      </c>
      <c r="C30" s="7">
        <v>19</v>
      </c>
      <c r="E30" s="6">
        <v>186</v>
      </c>
      <c r="F30" s="7">
        <v>0</v>
      </c>
      <c r="H30" t="s">
        <v>8426</v>
      </c>
      <c r="I30" t="s">
        <v>8427</v>
      </c>
      <c r="J30" t="s">
        <v>8428</v>
      </c>
      <c r="K30" t="s">
        <v>8426</v>
      </c>
      <c r="L30" t="s">
        <v>8427</v>
      </c>
      <c r="M30" t="s">
        <v>8428</v>
      </c>
    </row>
    <row r="31" spans="2:20" x14ac:dyDescent="0.25">
      <c r="B31" s="6">
        <v>27</v>
      </c>
      <c r="C31" s="7">
        <v>150</v>
      </c>
      <c r="E31" s="6">
        <v>187</v>
      </c>
      <c r="F31" s="7">
        <v>5</v>
      </c>
      <c r="H31">
        <v>100</v>
      </c>
      <c r="I31">
        <v>1530</v>
      </c>
      <c r="J31" s="10">
        <v>0.96529968454258597</v>
      </c>
      <c r="K31">
        <v>100</v>
      </c>
      <c r="L31">
        <v>1530</v>
      </c>
      <c r="M31" s="10">
        <v>0.96529968454258597</v>
      </c>
    </row>
    <row r="32" spans="2:20" x14ac:dyDescent="0.25">
      <c r="B32" s="6">
        <v>28</v>
      </c>
      <c r="C32" s="7">
        <v>71</v>
      </c>
      <c r="E32" s="6">
        <v>188</v>
      </c>
      <c r="F32" s="7">
        <v>0</v>
      </c>
      <c r="H32">
        <v>200</v>
      </c>
      <c r="I32">
        <v>36</v>
      </c>
      <c r="J32" s="10">
        <v>0.98801261829652998</v>
      </c>
      <c r="K32">
        <v>200</v>
      </c>
      <c r="L32">
        <v>36</v>
      </c>
      <c r="M32" s="11">
        <v>0.98801261829652998</v>
      </c>
    </row>
    <row r="33" spans="2:13" x14ac:dyDescent="0.25">
      <c r="B33" s="6">
        <v>29</v>
      </c>
      <c r="C33" s="7">
        <v>117</v>
      </c>
      <c r="E33" s="6">
        <v>189</v>
      </c>
      <c r="F33" s="7">
        <v>5</v>
      </c>
      <c r="H33">
        <v>300</v>
      </c>
      <c r="I33">
        <v>7</v>
      </c>
      <c r="J33" s="10">
        <v>0.992429022082018</v>
      </c>
      <c r="K33">
        <v>300</v>
      </c>
      <c r="L33">
        <v>7</v>
      </c>
      <c r="M33" s="11">
        <v>0.992429022082018</v>
      </c>
    </row>
    <row r="34" spans="2:13" x14ac:dyDescent="0.25">
      <c r="B34" s="6">
        <v>30</v>
      </c>
      <c r="C34" s="7">
        <v>53</v>
      </c>
      <c r="E34" s="6">
        <v>190</v>
      </c>
      <c r="F34" s="7">
        <v>1</v>
      </c>
      <c r="H34">
        <v>400</v>
      </c>
      <c r="I34">
        <v>6</v>
      </c>
      <c r="J34" s="10">
        <v>0.996214511041009</v>
      </c>
      <c r="K34">
        <v>400</v>
      </c>
      <c r="L34">
        <v>6</v>
      </c>
      <c r="M34" s="11">
        <v>0.996214511041009</v>
      </c>
    </row>
    <row r="35" spans="2:13" x14ac:dyDescent="0.25">
      <c r="B35" s="6">
        <v>31</v>
      </c>
      <c r="C35" s="7">
        <v>1</v>
      </c>
      <c r="E35" s="6">
        <v>191</v>
      </c>
      <c r="F35" s="7">
        <v>3</v>
      </c>
      <c r="H35">
        <v>500</v>
      </c>
      <c r="I35">
        <v>1</v>
      </c>
      <c r="J35" s="10">
        <v>0.99684542586750802</v>
      </c>
      <c r="K35" t="s">
        <v>8429</v>
      </c>
      <c r="L35">
        <v>2</v>
      </c>
      <c r="M35" s="11">
        <v>0.99747634069400604</v>
      </c>
    </row>
    <row r="36" spans="2:13" x14ac:dyDescent="0.25">
      <c r="B36" s="6">
        <v>32</v>
      </c>
      <c r="C36" s="7">
        <v>89</v>
      </c>
      <c r="E36" s="6">
        <v>192</v>
      </c>
      <c r="F36" s="7">
        <v>3</v>
      </c>
      <c r="H36">
        <v>600</v>
      </c>
      <c r="I36">
        <v>1</v>
      </c>
      <c r="J36" s="10">
        <v>0.99747634069400604</v>
      </c>
      <c r="K36">
        <v>500</v>
      </c>
      <c r="L36">
        <v>1</v>
      </c>
      <c r="M36" s="11">
        <v>0.99810725552050406</v>
      </c>
    </row>
    <row r="37" spans="2:13" x14ac:dyDescent="0.25">
      <c r="B37" s="6">
        <v>33</v>
      </c>
      <c r="C37" s="7">
        <v>64</v>
      </c>
      <c r="E37" s="6">
        <v>193</v>
      </c>
      <c r="F37" s="7">
        <v>0</v>
      </c>
      <c r="H37">
        <v>700</v>
      </c>
      <c r="I37">
        <v>0</v>
      </c>
      <c r="J37" s="10">
        <v>0.99747634069400604</v>
      </c>
      <c r="K37">
        <v>600</v>
      </c>
      <c r="L37">
        <v>1</v>
      </c>
      <c r="M37" s="11">
        <v>0.99873817034700296</v>
      </c>
    </row>
    <row r="38" spans="2:13" x14ac:dyDescent="0.25">
      <c r="B38" s="6">
        <v>34</v>
      </c>
      <c r="C38" s="7">
        <v>68</v>
      </c>
      <c r="E38" s="6">
        <v>194</v>
      </c>
      <c r="F38" s="7">
        <v>3</v>
      </c>
      <c r="H38">
        <v>800</v>
      </c>
      <c r="I38">
        <v>0</v>
      </c>
      <c r="J38" s="10">
        <v>0.99747634069400604</v>
      </c>
      <c r="K38">
        <v>900</v>
      </c>
      <c r="L38">
        <v>1</v>
      </c>
      <c r="M38" s="11">
        <v>0.99936908517350098</v>
      </c>
    </row>
    <row r="39" spans="2:13" x14ac:dyDescent="0.25">
      <c r="B39" s="6">
        <v>35</v>
      </c>
      <c r="C39" s="7">
        <v>28</v>
      </c>
      <c r="E39" s="6">
        <v>195</v>
      </c>
      <c r="F39" s="7">
        <v>0</v>
      </c>
      <c r="H39">
        <v>900</v>
      </c>
      <c r="I39">
        <v>1</v>
      </c>
      <c r="J39" s="10">
        <v>0.99810725552050406</v>
      </c>
      <c r="K39">
        <v>1000</v>
      </c>
      <c r="L39">
        <v>1</v>
      </c>
      <c r="M39" s="11">
        <v>1</v>
      </c>
    </row>
    <row r="40" spans="2:13" x14ac:dyDescent="0.25">
      <c r="B40" s="6">
        <v>36</v>
      </c>
      <c r="C40" s="7">
        <v>44</v>
      </c>
      <c r="E40" s="6">
        <v>196</v>
      </c>
      <c r="F40" s="7">
        <v>19</v>
      </c>
      <c r="H40">
        <v>1000</v>
      </c>
      <c r="I40">
        <v>1</v>
      </c>
      <c r="J40" s="10">
        <v>0.99873817034700296</v>
      </c>
      <c r="K40">
        <v>700</v>
      </c>
      <c r="L40">
        <v>0</v>
      </c>
      <c r="M40" s="11">
        <v>1</v>
      </c>
    </row>
    <row r="41" spans="2:13" x14ac:dyDescent="0.25">
      <c r="B41" s="6">
        <v>37</v>
      </c>
      <c r="C41" s="7">
        <v>253</v>
      </c>
      <c r="E41" s="6">
        <v>197</v>
      </c>
      <c r="F41" s="7">
        <v>8</v>
      </c>
      <c r="H41" t="s">
        <v>8429</v>
      </c>
      <c r="I41">
        <v>2</v>
      </c>
      <c r="J41" s="10">
        <v>1</v>
      </c>
      <c r="K41">
        <v>800</v>
      </c>
      <c r="L41">
        <v>0</v>
      </c>
      <c r="M41" s="11">
        <v>1</v>
      </c>
    </row>
    <row r="42" spans="2:13" x14ac:dyDescent="0.25">
      <c r="B42" s="6">
        <v>38</v>
      </c>
      <c r="C42" s="7">
        <v>66</v>
      </c>
      <c r="E42" s="6">
        <v>198</v>
      </c>
      <c r="F42" s="7">
        <v>6</v>
      </c>
    </row>
    <row r="43" spans="2:13" x14ac:dyDescent="0.25">
      <c r="B43" s="6">
        <v>39</v>
      </c>
      <c r="C43" s="7">
        <v>217</v>
      </c>
      <c r="E43" s="6">
        <v>199</v>
      </c>
      <c r="F43" s="7">
        <v>0</v>
      </c>
    </row>
    <row r="44" spans="2:13" x14ac:dyDescent="0.25">
      <c r="B44" s="6">
        <v>40</v>
      </c>
      <c r="C44" s="7">
        <v>16</v>
      </c>
      <c r="E44" s="6">
        <v>200</v>
      </c>
      <c r="F44" s="7">
        <v>18</v>
      </c>
    </row>
    <row r="45" spans="2:13" x14ac:dyDescent="0.25">
      <c r="B45" s="6">
        <v>41</v>
      </c>
      <c r="C45" s="7">
        <v>19</v>
      </c>
      <c r="E45" s="6">
        <v>201</v>
      </c>
      <c r="F45" s="7">
        <v>7</v>
      </c>
    </row>
    <row r="46" spans="2:13" x14ac:dyDescent="0.25">
      <c r="B46" s="6">
        <v>42</v>
      </c>
      <c r="C46" s="7">
        <v>169</v>
      </c>
      <c r="E46" s="6">
        <v>202</v>
      </c>
      <c r="F46" s="7">
        <v>0</v>
      </c>
    </row>
    <row r="47" spans="2:13" x14ac:dyDescent="0.25">
      <c r="B47" s="6">
        <v>43</v>
      </c>
      <c r="C47" s="7">
        <v>263</v>
      </c>
      <c r="E47" s="6">
        <v>203</v>
      </c>
      <c r="F47" s="7">
        <v>8</v>
      </c>
    </row>
    <row r="48" spans="2:13" x14ac:dyDescent="0.25">
      <c r="B48" s="6">
        <v>44</v>
      </c>
      <c r="C48" s="7">
        <v>15</v>
      </c>
      <c r="E48" s="6">
        <v>204</v>
      </c>
      <c r="F48" s="7">
        <v>1293</v>
      </c>
    </row>
    <row r="49" spans="2:6" x14ac:dyDescent="0.25">
      <c r="B49" s="6">
        <v>45</v>
      </c>
      <c r="C49" s="7">
        <v>61</v>
      </c>
      <c r="E49" s="6">
        <v>205</v>
      </c>
      <c r="F49" s="7">
        <v>17</v>
      </c>
    </row>
    <row r="50" spans="2:6" x14ac:dyDescent="0.25">
      <c r="B50" s="6">
        <v>46</v>
      </c>
      <c r="C50" s="7">
        <v>45</v>
      </c>
      <c r="E50" s="6">
        <v>206</v>
      </c>
      <c r="F50" s="7">
        <v>0</v>
      </c>
    </row>
    <row r="51" spans="2:6" x14ac:dyDescent="0.25">
      <c r="B51" s="6">
        <v>47</v>
      </c>
      <c r="C51" s="7">
        <v>70</v>
      </c>
      <c r="E51" s="6">
        <v>207</v>
      </c>
      <c r="F51" s="7">
        <v>13</v>
      </c>
    </row>
    <row r="52" spans="2:6" x14ac:dyDescent="0.25">
      <c r="B52" s="6">
        <v>48</v>
      </c>
      <c r="C52" s="7">
        <v>38</v>
      </c>
      <c r="E52" s="6">
        <v>208</v>
      </c>
      <c r="F52" s="7">
        <v>0</v>
      </c>
    </row>
    <row r="53" spans="2:6" x14ac:dyDescent="0.25">
      <c r="B53" s="6">
        <v>49</v>
      </c>
      <c r="C53" s="7">
        <v>87</v>
      </c>
      <c r="E53" s="6">
        <v>209</v>
      </c>
      <c r="F53" s="7">
        <v>0</v>
      </c>
    </row>
    <row r="54" spans="2:6" x14ac:dyDescent="0.25">
      <c r="B54" s="6">
        <v>50</v>
      </c>
      <c r="C54" s="7">
        <v>22</v>
      </c>
      <c r="E54" s="6">
        <v>210</v>
      </c>
      <c r="F54" s="7">
        <v>33</v>
      </c>
    </row>
    <row r="55" spans="2:6" x14ac:dyDescent="0.25">
      <c r="B55" s="6">
        <v>51</v>
      </c>
      <c r="C55" s="7">
        <v>119</v>
      </c>
      <c r="E55" s="6">
        <v>211</v>
      </c>
      <c r="F55" s="7">
        <v>12</v>
      </c>
    </row>
    <row r="56" spans="2:6" x14ac:dyDescent="0.25">
      <c r="B56" s="6">
        <v>52</v>
      </c>
      <c r="C56" s="7">
        <v>52</v>
      </c>
      <c r="E56" s="6">
        <v>212</v>
      </c>
      <c r="F56" s="7">
        <v>1</v>
      </c>
    </row>
    <row r="57" spans="2:6" x14ac:dyDescent="0.25">
      <c r="B57" s="6">
        <v>53</v>
      </c>
      <c r="C57" s="7">
        <v>117</v>
      </c>
      <c r="E57" s="6">
        <v>213</v>
      </c>
      <c r="F57" s="7">
        <v>1</v>
      </c>
    </row>
    <row r="58" spans="2:6" x14ac:dyDescent="0.25">
      <c r="B58" s="6">
        <v>54</v>
      </c>
      <c r="C58" s="7">
        <v>52</v>
      </c>
      <c r="E58" s="6">
        <v>214</v>
      </c>
      <c r="F58" s="7">
        <v>1</v>
      </c>
    </row>
    <row r="59" spans="2:6" x14ac:dyDescent="0.25">
      <c r="B59" s="6">
        <v>55</v>
      </c>
      <c r="C59" s="7">
        <v>86</v>
      </c>
      <c r="E59" s="6">
        <v>215</v>
      </c>
      <c r="F59" s="7">
        <v>1</v>
      </c>
    </row>
    <row r="60" spans="2:6" x14ac:dyDescent="0.25">
      <c r="B60" s="6">
        <v>56</v>
      </c>
      <c r="C60" s="7">
        <v>174</v>
      </c>
      <c r="E60" s="6">
        <v>216</v>
      </c>
      <c r="F60" s="7">
        <v>84</v>
      </c>
    </row>
    <row r="61" spans="2:6" x14ac:dyDescent="0.25">
      <c r="B61" s="6">
        <v>57</v>
      </c>
      <c r="C61" s="7">
        <v>69</v>
      </c>
      <c r="E61" s="6">
        <v>217</v>
      </c>
      <c r="F61" s="7">
        <v>38</v>
      </c>
    </row>
    <row r="62" spans="2:6" x14ac:dyDescent="0.25">
      <c r="B62" s="6">
        <v>58</v>
      </c>
      <c r="C62" s="7">
        <v>75</v>
      </c>
      <c r="E62" s="6">
        <v>218</v>
      </c>
      <c r="F62" s="7">
        <v>1</v>
      </c>
    </row>
    <row r="63" spans="2:6" x14ac:dyDescent="0.25">
      <c r="B63" s="6">
        <v>59</v>
      </c>
      <c r="C63" s="7">
        <v>33</v>
      </c>
      <c r="E63" s="6">
        <v>219</v>
      </c>
      <c r="F63" s="7">
        <v>76</v>
      </c>
    </row>
    <row r="64" spans="2:6" x14ac:dyDescent="0.25">
      <c r="B64" s="6">
        <v>60</v>
      </c>
      <c r="C64" s="7">
        <v>108</v>
      </c>
      <c r="E64" s="6">
        <v>220</v>
      </c>
      <c r="F64" s="7">
        <v>3</v>
      </c>
    </row>
    <row r="65" spans="2:6" x14ac:dyDescent="0.25">
      <c r="B65" s="6">
        <v>61</v>
      </c>
      <c r="C65" s="7">
        <v>23</v>
      </c>
      <c r="E65" s="6">
        <v>221</v>
      </c>
      <c r="F65" s="7">
        <v>0</v>
      </c>
    </row>
    <row r="66" spans="2:6" x14ac:dyDescent="0.25">
      <c r="B66" s="6">
        <v>62</v>
      </c>
      <c r="C66" s="7">
        <v>48</v>
      </c>
      <c r="E66" s="6">
        <v>222</v>
      </c>
      <c r="F66" s="7">
        <v>2</v>
      </c>
    </row>
    <row r="67" spans="2:6" x14ac:dyDescent="0.25">
      <c r="B67" s="6">
        <v>63</v>
      </c>
      <c r="C67" s="7">
        <v>64</v>
      </c>
      <c r="E67" s="6">
        <v>223</v>
      </c>
      <c r="F67" s="7">
        <v>0</v>
      </c>
    </row>
    <row r="68" spans="2:6" x14ac:dyDescent="0.25">
      <c r="B68" s="6">
        <v>64</v>
      </c>
      <c r="C68" s="7">
        <v>24</v>
      </c>
      <c r="E68" s="6">
        <v>224</v>
      </c>
      <c r="F68" s="7">
        <v>0</v>
      </c>
    </row>
    <row r="69" spans="2:6" x14ac:dyDescent="0.25">
      <c r="B69" s="6">
        <v>65</v>
      </c>
      <c r="C69" s="7">
        <v>57</v>
      </c>
      <c r="E69" s="6">
        <v>225</v>
      </c>
      <c r="F69" s="7">
        <v>0</v>
      </c>
    </row>
    <row r="70" spans="2:6" x14ac:dyDescent="0.25">
      <c r="B70" s="6">
        <v>66</v>
      </c>
      <c r="C70" s="7">
        <v>26</v>
      </c>
      <c r="E70" s="6">
        <v>226</v>
      </c>
      <c r="F70" s="7">
        <v>2</v>
      </c>
    </row>
    <row r="71" spans="2:6" x14ac:dyDescent="0.25">
      <c r="B71" s="6">
        <v>67</v>
      </c>
      <c r="C71" s="7">
        <v>20</v>
      </c>
      <c r="E71" s="6">
        <v>227</v>
      </c>
      <c r="F71" s="7">
        <v>0</v>
      </c>
    </row>
    <row r="72" spans="2:6" x14ac:dyDescent="0.25">
      <c r="B72" s="6">
        <v>68</v>
      </c>
      <c r="C72" s="7">
        <v>36</v>
      </c>
      <c r="E72" s="6">
        <v>228</v>
      </c>
      <c r="F72" s="7">
        <v>0</v>
      </c>
    </row>
    <row r="73" spans="2:6" x14ac:dyDescent="0.25">
      <c r="B73" s="6">
        <v>69</v>
      </c>
      <c r="C73" s="7">
        <v>178</v>
      </c>
      <c r="E73" s="6">
        <v>229</v>
      </c>
      <c r="F73" s="7">
        <v>0</v>
      </c>
    </row>
    <row r="74" spans="2:6" x14ac:dyDescent="0.25">
      <c r="B74" s="6">
        <v>70</v>
      </c>
      <c r="C74" s="7">
        <v>17</v>
      </c>
      <c r="E74" s="6">
        <v>230</v>
      </c>
      <c r="F74" s="7">
        <v>2</v>
      </c>
    </row>
    <row r="75" spans="2:6" x14ac:dyDescent="0.25">
      <c r="B75" s="6">
        <v>71</v>
      </c>
      <c r="C75" s="7">
        <v>32</v>
      </c>
      <c r="E75" s="6">
        <v>231</v>
      </c>
      <c r="F75" s="7">
        <v>0</v>
      </c>
    </row>
    <row r="76" spans="2:6" x14ac:dyDescent="0.25">
      <c r="B76" s="6">
        <v>72</v>
      </c>
      <c r="C76" s="7">
        <v>41</v>
      </c>
      <c r="E76" s="6">
        <v>232</v>
      </c>
      <c r="F76" s="7">
        <v>7</v>
      </c>
    </row>
    <row r="77" spans="2:6" x14ac:dyDescent="0.25">
      <c r="B77" s="6">
        <v>73</v>
      </c>
      <c r="C77" s="7">
        <v>18</v>
      </c>
      <c r="E77" s="6">
        <v>233</v>
      </c>
      <c r="F77" s="7">
        <v>0</v>
      </c>
    </row>
    <row r="78" spans="2:6" x14ac:dyDescent="0.25">
      <c r="B78" s="6">
        <v>74</v>
      </c>
      <c r="C78" s="7">
        <v>29</v>
      </c>
      <c r="E78" s="6">
        <v>234</v>
      </c>
      <c r="F78" s="7">
        <v>5</v>
      </c>
    </row>
    <row r="79" spans="2:6" x14ac:dyDescent="0.25">
      <c r="B79" s="6">
        <v>75</v>
      </c>
      <c r="C79" s="7">
        <v>47</v>
      </c>
      <c r="E79" s="6">
        <v>235</v>
      </c>
      <c r="F79" s="7">
        <v>0</v>
      </c>
    </row>
    <row r="80" spans="2:6" x14ac:dyDescent="0.25">
      <c r="B80" s="6">
        <v>76</v>
      </c>
      <c r="C80" s="7">
        <v>15</v>
      </c>
      <c r="E80" s="6">
        <v>236</v>
      </c>
      <c r="F80" s="7">
        <v>0</v>
      </c>
    </row>
    <row r="81" spans="2:6" x14ac:dyDescent="0.25">
      <c r="B81" s="6">
        <v>77</v>
      </c>
      <c r="C81" s="7">
        <v>26</v>
      </c>
      <c r="E81" s="6">
        <v>237</v>
      </c>
      <c r="F81" s="7">
        <v>1</v>
      </c>
    </row>
    <row r="82" spans="2:6" x14ac:dyDescent="0.25">
      <c r="B82" s="6">
        <v>78</v>
      </c>
      <c r="C82" s="7">
        <v>35</v>
      </c>
      <c r="E82" s="6">
        <v>238</v>
      </c>
      <c r="F82" s="7">
        <v>0</v>
      </c>
    </row>
    <row r="83" spans="2:6" x14ac:dyDescent="0.25">
      <c r="B83" s="6">
        <v>79</v>
      </c>
      <c r="C83" s="7">
        <v>41</v>
      </c>
      <c r="E83" s="6">
        <v>239</v>
      </c>
      <c r="F83" s="7">
        <v>5</v>
      </c>
    </row>
    <row r="84" spans="2:6" x14ac:dyDescent="0.25">
      <c r="B84" s="6">
        <v>80</v>
      </c>
      <c r="C84" s="7">
        <v>47</v>
      </c>
      <c r="E84" s="6">
        <v>420</v>
      </c>
      <c r="F84" s="7">
        <v>3</v>
      </c>
    </row>
    <row r="85" spans="2:6" x14ac:dyDescent="0.25">
      <c r="B85" s="6">
        <v>81</v>
      </c>
      <c r="C85" s="7">
        <v>28</v>
      </c>
      <c r="E85" s="6">
        <v>421</v>
      </c>
      <c r="F85" s="7">
        <v>6</v>
      </c>
    </row>
    <row r="86" spans="2:6" x14ac:dyDescent="0.25">
      <c r="B86" s="6">
        <v>82</v>
      </c>
      <c r="C86" s="7">
        <v>100</v>
      </c>
      <c r="E86" s="6">
        <v>422</v>
      </c>
      <c r="F86" s="7">
        <v>12</v>
      </c>
    </row>
    <row r="87" spans="2:6" x14ac:dyDescent="0.25">
      <c r="B87" s="6">
        <v>83</v>
      </c>
      <c r="C87" s="7">
        <v>13</v>
      </c>
      <c r="E87" s="6">
        <v>423</v>
      </c>
      <c r="F87" s="7">
        <v>13</v>
      </c>
    </row>
    <row r="88" spans="2:6" x14ac:dyDescent="0.25">
      <c r="B88" s="6">
        <v>84</v>
      </c>
      <c r="C88" s="7">
        <v>7</v>
      </c>
      <c r="E88" s="6">
        <v>424</v>
      </c>
      <c r="F88" s="7">
        <v>5</v>
      </c>
    </row>
    <row r="89" spans="2:6" x14ac:dyDescent="0.25">
      <c r="B89" s="6">
        <v>85</v>
      </c>
      <c r="C89" s="7">
        <v>21</v>
      </c>
      <c r="E89" s="6">
        <v>425</v>
      </c>
      <c r="F89" s="7">
        <v>2</v>
      </c>
    </row>
    <row r="90" spans="2:6" x14ac:dyDescent="0.25">
      <c r="B90" s="6">
        <v>86</v>
      </c>
      <c r="C90" s="7">
        <v>17</v>
      </c>
      <c r="E90" s="6">
        <v>426</v>
      </c>
      <c r="F90" s="7">
        <v>8</v>
      </c>
    </row>
    <row r="91" spans="2:6" x14ac:dyDescent="0.25">
      <c r="B91" s="6">
        <v>87</v>
      </c>
      <c r="C91" s="7">
        <v>25</v>
      </c>
      <c r="E91" s="6">
        <v>427</v>
      </c>
      <c r="F91" s="7">
        <v>0</v>
      </c>
    </row>
    <row r="92" spans="2:6" x14ac:dyDescent="0.25">
      <c r="B92" s="6">
        <v>88</v>
      </c>
      <c r="C92" s="7">
        <v>60</v>
      </c>
      <c r="E92" s="6">
        <v>428</v>
      </c>
      <c r="F92" s="7">
        <v>13</v>
      </c>
    </row>
    <row r="93" spans="2:6" x14ac:dyDescent="0.25">
      <c r="B93" s="6">
        <v>89</v>
      </c>
      <c r="C93" s="7">
        <v>56</v>
      </c>
      <c r="E93" s="6">
        <v>429</v>
      </c>
      <c r="F93" s="7">
        <v>0</v>
      </c>
    </row>
    <row r="94" spans="2:6" x14ac:dyDescent="0.25">
      <c r="B94" s="6">
        <v>90</v>
      </c>
      <c r="C94" s="7">
        <v>16</v>
      </c>
      <c r="E94" s="6">
        <v>430</v>
      </c>
      <c r="F94" s="7">
        <v>5</v>
      </c>
    </row>
    <row r="95" spans="2:6" x14ac:dyDescent="0.25">
      <c r="B95" s="6">
        <v>91</v>
      </c>
      <c r="C95" s="7">
        <v>46</v>
      </c>
      <c r="E95" s="6">
        <v>431</v>
      </c>
      <c r="F95" s="7">
        <v>8</v>
      </c>
    </row>
    <row r="96" spans="2:6" x14ac:dyDescent="0.25">
      <c r="B96" s="6">
        <v>92</v>
      </c>
      <c r="C96" s="7">
        <v>43</v>
      </c>
      <c r="E96" s="6">
        <v>432</v>
      </c>
      <c r="F96" s="7">
        <v>8</v>
      </c>
    </row>
    <row r="97" spans="2:6" x14ac:dyDescent="0.25">
      <c r="B97" s="6">
        <v>93</v>
      </c>
      <c r="C97" s="7">
        <v>15</v>
      </c>
      <c r="E97" s="6">
        <v>433</v>
      </c>
      <c r="F97" s="7">
        <v>0</v>
      </c>
    </row>
    <row r="98" spans="2:6" x14ac:dyDescent="0.25">
      <c r="B98" s="6">
        <v>94</v>
      </c>
      <c r="C98" s="7">
        <v>12</v>
      </c>
      <c r="E98" s="6">
        <v>434</v>
      </c>
      <c r="F98" s="7">
        <v>2</v>
      </c>
    </row>
    <row r="99" spans="2:6" x14ac:dyDescent="0.25">
      <c r="B99" s="6">
        <v>95</v>
      </c>
      <c r="C99" s="7">
        <v>21</v>
      </c>
      <c r="E99" s="6">
        <v>435</v>
      </c>
      <c r="F99" s="7">
        <v>3</v>
      </c>
    </row>
    <row r="100" spans="2:6" x14ac:dyDescent="0.25">
      <c r="B100" s="6">
        <v>96</v>
      </c>
      <c r="C100" s="7">
        <v>34</v>
      </c>
      <c r="E100" s="6">
        <v>436</v>
      </c>
      <c r="F100" s="7">
        <v>0</v>
      </c>
    </row>
    <row r="101" spans="2:6" x14ac:dyDescent="0.25">
      <c r="B101" s="6">
        <v>97</v>
      </c>
      <c r="C101" s="7">
        <v>8</v>
      </c>
      <c r="E101" s="6">
        <v>437</v>
      </c>
      <c r="F101" s="7">
        <v>0</v>
      </c>
    </row>
    <row r="102" spans="2:6" x14ac:dyDescent="0.25">
      <c r="B102" s="6">
        <v>98</v>
      </c>
      <c r="C102" s="7">
        <v>60</v>
      </c>
      <c r="E102" s="6">
        <v>438</v>
      </c>
      <c r="F102" s="7">
        <v>11</v>
      </c>
    </row>
    <row r="103" spans="2:6" x14ac:dyDescent="0.25">
      <c r="B103" s="6">
        <v>99</v>
      </c>
      <c r="C103" s="7">
        <v>39</v>
      </c>
      <c r="E103" s="6">
        <v>439</v>
      </c>
      <c r="F103" s="7">
        <v>0</v>
      </c>
    </row>
    <row r="104" spans="2:6" x14ac:dyDescent="0.25">
      <c r="B104" s="6">
        <v>100</v>
      </c>
      <c r="C104" s="7">
        <v>26</v>
      </c>
      <c r="E104" s="6">
        <v>440</v>
      </c>
      <c r="F104" s="7">
        <v>1</v>
      </c>
    </row>
    <row r="105" spans="2:6" x14ac:dyDescent="0.25">
      <c r="B105" s="6">
        <v>101</v>
      </c>
      <c r="C105" s="7">
        <v>35</v>
      </c>
      <c r="E105" s="6">
        <v>441</v>
      </c>
      <c r="F105" s="7">
        <v>0</v>
      </c>
    </row>
    <row r="106" spans="2:6" x14ac:dyDescent="0.25">
      <c r="B106" s="6">
        <v>102</v>
      </c>
      <c r="C106" s="7">
        <v>65</v>
      </c>
      <c r="E106" s="6">
        <v>442</v>
      </c>
      <c r="F106" s="7">
        <v>17</v>
      </c>
    </row>
    <row r="107" spans="2:6" x14ac:dyDescent="0.25">
      <c r="B107" s="6">
        <v>103</v>
      </c>
      <c r="C107" s="7">
        <v>49</v>
      </c>
      <c r="E107" s="6">
        <v>443</v>
      </c>
      <c r="F107" s="7">
        <v>2</v>
      </c>
    </row>
    <row r="108" spans="2:6" x14ac:dyDescent="0.25">
      <c r="B108" s="6">
        <v>104</v>
      </c>
      <c r="C108" s="7">
        <v>10</v>
      </c>
      <c r="E108" s="6">
        <v>444</v>
      </c>
      <c r="F108" s="7">
        <v>1</v>
      </c>
    </row>
    <row r="109" spans="2:6" x14ac:dyDescent="0.25">
      <c r="B109" s="6">
        <v>105</v>
      </c>
      <c r="C109" s="7">
        <v>60</v>
      </c>
      <c r="E109" s="6">
        <v>445</v>
      </c>
      <c r="F109" s="7">
        <v>2</v>
      </c>
    </row>
    <row r="110" spans="2:6" x14ac:dyDescent="0.25">
      <c r="B110" s="6">
        <v>106</v>
      </c>
      <c r="C110" s="7">
        <v>27</v>
      </c>
      <c r="E110" s="6">
        <v>446</v>
      </c>
      <c r="F110" s="7">
        <v>16</v>
      </c>
    </row>
    <row r="111" spans="2:6" x14ac:dyDescent="0.25">
      <c r="B111" s="6">
        <v>107</v>
      </c>
      <c r="C111" s="7">
        <v>69</v>
      </c>
      <c r="E111" s="6">
        <v>447</v>
      </c>
      <c r="F111" s="7">
        <v>1</v>
      </c>
    </row>
    <row r="112" spans="2:6" x14ac:dyDescent="0.25">
      <c r="B112" s="6">
        <v>108</v>
      </c>
      <c r="C112" s="7">
        <v>47</v>
      </c>
      <c r="E112" s="6">
        <v>448</v>
      </c>
      <c r="F112" s="7">
        <v>4</v>
      </c>
    </row>
    <row r="113" spans="2:6" x14ac:dyDescent="0.25">
      <c r="B113" s="6">
        <v>109</v>
      </c>
      <c r="C113" s="7">
        <v>47</v>
      </c>
      <c r="E113" s="6">
        <v>449</v>
      </c>
      <c r="F113" s="7">
        <v>5</v>
      </c>
    </row>
    <row r="114" spans="2:6" x14ac:dyDescent="0.25">
      <c r="B114" s="6">
        <v>110</v>
      </c>
      <c r="C114" s="7">
        <v>26</v>
      </c>
      <c r="E114" s="6">
        <v>450</v>
      </c>
      <c r="F114" s="7">
        <v>7</v>
      </c>
    </row>
    <row r="115" spans="2:6" x14ac:dyDescent="0.25">
      <c r="B115" s="6">
        <v>111</v>
      </c>
      <c r="C115" s="7">
        <v>53</v>
      </c>
      <c r="E115" s="6">
        <v>451</v>
      </c>
      <c r="F115" s="7">
        <v>0</v>
      </c>
    </row>
    <row r="116" spans="2:6" x14ac:dyDescent="0.25">
      <c r="B116" s="6">
        <v>112</v>
      </c>
      <c r="C116" s="7">
        <v>81</v>
      </c>
      <c r="E116" s="6">
        <v>452</v>
      </c>
      <c r="F116" s="7">
        <v>12</v>
      </c>
    </row>
    <row r="117" spans="2:6" x14ac:dyDescent="0.25">
      <c r="B117" s="6">
        <v>113</v>
      </c>
      <c r="C117" s="7">
        <v>78</v>
      </c>
      <c r="E117" s="6">
        <v>453</v>
      </c>
      <c r="F117" s="7">
        <v>2</v>
      </c>
    </row>
    <row r="118" spans="2:6" x14ac:dyDescent="0.25">
      <c r="B118" s="6">
        <v>114</v>
      </c>
      <c r="C118" s="7">
        <v>35</v>
      </c>
      <c r="E118" s="6">
        <v>454</v>
      </c>
      <c r="F118" s="7">
        <v>5</v>
      </c>
    </row>
    <row r="119" spans="2:6" x14ac:dyDescent="0.25">
      <c r="B119" s="6">
        <v>115</v>
      </c>
      <c r="C119" s="7">
        <v>22</v>
      </c>
      <c r="E119" s="6">
        <v>455</v>
      </c>
      <c r="F119" s="7">
        <v>2</v>
      </c>
    </row>
    <row r="120" spans="2:6" x14ac:dyDescent="0.25">
      <c r="B120" s="6">
        <v>116</v>
      </c>
      <c r="C120" s="7">
        <v>57</v>
      </c>
      <c r="E120" s="6">
        <v>456</v>
      </c>
      <c r="F120" s="7">
        <v>3</v>
      </c>
    </row>
    <row r="121" spans="2:6" x14ac:dyDescent="0.25">
      <c r="B121" s="6">
        <v>117</v>
      </c>
      <c r="C121" s="7">
        <v>27</v>
      </c>
      <c r="E121" s="6">
        <v>457</v>
      </c>
      <c r="F121" s="7">
        <v>0</v>
      </c>
    </row>
    <row r="122" spans="2:6" x14ac:dyDescent="0.25">
      <c r="B122" s="6">
        <v>118</v>
      </c>
      <c r="C122" s="7">
        <v>39</v>
      </c>
      <c r="E122" s="6">
        <v>458</v>
      </c>
      <c r="F122" s="7">
        <v>49</v>
      </c>
    </row>
    <row r="123" spans="2:6" x14ac:dyDescent="0.25">
      <c r="B123" s="6">
        <v>119</v>
      </c>
      <c r="C123" s="7">
        <v>37</v>
      </c>
      <c r="E123" s="6">
        <v>459</v>
      </c>
      <c r="F123" s="7">
        <v>1</v>
      </c>
    </row>
    <row r="124" spans="2:6" x14ac:dyDescent="0.25">
      <c r="B124" s="6">
        <v>240</v>
      </c>
      <c r="C124" s="7">
        <v>137</v>
      </c>
      <c r="E124" s="6">
        <v>460</v>
      </c>
      <c r="F124" s="7">
        <v>2</v>
      </c>
    </row>
    <row r="125" spans="2:6" x14ac:dyDescent="0.25">
      <c r="B125" s="6">
        <v>241</v>
      </c>
      <c r="C125" s="7">
        <v>376</v>
      </c>
      <c r="E125" s="6">
        <v>461</v>
      </c>
      <c r="F125" s="7">
        <v>0</v>
      </c>
    </row>
    <row r="126" spans="2:6" x14ac:dyDescent="0.25">
      <c r="B126" s="6">
        <v>242</v>
      </c>
      <c r="C126" s="7">
        <v>202</v>
      </c>
      <c r="E126" s="6">
        <v>462</v>
      </c>
      <c r="F126" s="7">
        <v>0</v>
      </c>
    </row>
    <row r="127" spans="2:6" x14ac:dyDescent="0.25">
      <c r="B127" s="6">
        <v>243</v>
      </c>
      <c r="C127" s="7">
        <v>328</v>
      </c>
      <c r="E127" s="6">
        <v>463</v>
      </c>
      <c r="F127" s="7">
        <v>11</v>
      </c>
    </row>
    <row r="128" spans="2:6" x14ac:dyDescent="0.25">
      <c r="B128" s="6">
        <v>244</v>
      </c>
      <c r="C128" s="7">
        <v>84</v>
      </c>
      <c r="E128" s="6">
        <v>464</v>
      </c>
      <c r="F128" s="7">
        <v>1</v>
      </c>
    </row>
    <row r="129" spans="2:6" x14ac:dyDescent="0.25">
      <c r="B129" s="6">
        <v>245</v>
      </c>
      <c r="C129" s="7">
        <v>96</v>
      </c>
      <c r="E129" s="6">
        <v>465</v>
      </c>
      <c r="F129" s="7">
        <v>8</v>
      </c>
    </row>
    <row r="130" spans="2:6" x14ac:dyDescent="0.25">
      <c r="B130" s="6">
        <v>246</v>
      </c>
      <c r="C130" s="7">
        <v>223</v>
      </c>
      <c r="E130" s="6">
        <v>466</v>
      </c>
      <c r="F130" s="7">
        <v>5</v>
      </c>
    </row>
    <row r="131" spans="2:6" x14ac:dyDescent="0.25">
      <c r="B131" s="6">
        <v>247</v>
      </c>
      <c r="C131" s="7">
        <v>62</v>
      </c>
      <c r="E131" s="6">
        <v>467</v>
      </c>
      <c r="F131" s="7">
        <v>39</v>
      </c>
    </row>
    <row r="132" spans="2:6" x14ac:dyDescent="0.25">
      <c r="B132" s="6">
        <v>248</v>
      </c>
      <c r="C132" s="7">
        <v>146</v>
      </c>
      <c r="E132" s="6">
        <v>468</v>
      </c>
      <c r="F132" s="7">
        <v>0</v>
      </c>
    </row>
    <row r="133" spans="2:6" x14ac:dyDescent="0.25">
      <c r="B133" s="6">
        <v>249</v>
      </c>
      <c r="C133" s="7">
        <v>235</v>
      </c>
      <c r="E133" s="6">
        <v>469</v>
      </c>
      <c r="F133" s="7">
        <v>0</v>
      </c>
    </row>
    <row r="134" spans="2:6" x14ac:dyDescent="0.25">
      <c r="B134" s="6">
        <v>250</v>
      </c>
      <c r="C134" s="7">
        <v>437</v>
      </c>
      <c r="E134" s="6">
        <v>470</v>
      </c>
      <c r="F134" s="7">
        <v>2</v>
      </c>
    </row>
    <row r="135" spans="2:6" x14ac:dyDescent="0.25">
      <c r="B135" s="6">
        <v>251</v>
      </c>
      <c r="C135" s="7">
        <v>77</v>
      </c>
      <c r="E135" s="6">
        <v>471</v>
      </c>
      <c r="F135" s="7">
        <v>170</v>
      </c>
    </row>
    <row r="136" spans="2:6" x14ac:dyDescent="0.25">
      <c r="B136" s="6">
        <v>252</v>
      </c>
      <c r="C136" s="7">
        <v>108</v>
      </c>
      <c r="E136" s="6">
        <v>472</v>
      </c>
      <c r="F136" s="7">
        <v>5</v>
      </c>
    </row>
    <row r="137" spans="2:6" x14ac:dyDescent="0.25">
      <c r="B137" s="6">
        <v>253</v>
      </c>
      <c r="C137" s="7">
        <v>7</v>
      </c>
      <c r="E137" s="6">
        <v>473</v>
      </c>
      <c r="F137" s="7">
        <v>14</v>
      </c>
    </row>
    <row r="138" spans="2:6" x14ac:dyDescent="0.25">
      <c r="B138" s="6">
        <v>254</v>
      </c>
      <c r="C138" s="7">
        <v>314</v>
      </c>
      <c r="E138" s="6">
        <v>474</v>
      </c>
      <c r="F138" s="7">
        <v>1</v>
      </c>
    </row>
    <row r="139" spans="2:6" x14ac:dyDescent="0.25">
      <c r="B139" s="6">
        <v>255</v>
      </c>
      <c r="C139" s="7">
        <v>188</v>
      </c>
      <c r="E139" s="6">
        <v>475</v>
      </c>
      <c r="F139" s="7">
        <v>0</v>
      </c>
    </row>
    <row r="140" spans="2:6" x14ac:dyDescent="0.25">
      <c r="B140" s="6">
        <v>256</v>
      </c>
      <c r="C140" s="7">
        <v>275</v>
      </c>
      <c r="E140" s="6">
        <v>476</v>
      </c>
      <c r="F140" s="7">
        <v>124</v>
      </c>
    </row>
    <row r="141" spans="2:6" x14ac:dyDescent="0.25">
      <c r="B141" s="6">
        <v>257</v>
      </c>
      <c r="C141" s="7">
        <v>560</v>
      </c>
      <c r="E141" s="6">
        <v>477</v>
      </c>
      <c r="F141" s="7">
        <v>0</v>
      </c>
    </row>
    <row r="142" spans="2:6" x14ac:dyDescent="0.25">
      <c r="B142" s="6">
        <v>258</v>
      </c>
      <c r="C142" s="7">
        <v>688</v>
      </c>
      <c r="E142" s="6">
        <v>478</v>
      </c>
      <c r="F142" s="7">
        <v>0</v>
      </c>
    </row>
    <row r="143" spans="2:6" x14ac:dyDescent="0.25">
      <c r="B143" s="6">
        <v>259</v>
      </c>
      <c r="C143" s="7">
        <v>942</v>
      </c>
      <c r="E143" s="6">
        <v>479</v>
      </c>
      <c r="F143" s="7">
        <v>55</v>
      </c>
    </row>
    <row r="144" spans="2:6" x14ac:dyDescent="0.25">
      <c r="B144" s="6">
        <v>260</v>
      </c>
      <c r="C144" s="7">
        <v>88</v>
      </c>
      <c r="E144" s="6">
        <v>480</v>
      </c>
      <c r="F144" s="7">
        <v>140</v>
      </c>
    </row>
    <row r="145" spans="2:6" x14ac:dyDescent="0.25">
      <c r="B145" s="6">
        <v>261</v>
      </c>
      <c r="C145" s="7">
        <v>220</v>
      </c>
      <c r="E145" s="6">
        <v>481</v>
      </c>
      <c r="F145" s="7">
        <v>21</v>
      </c>
    </row>
    <row r="146" spans="2:6" x14ac:dyDescent="0.25">
      <c r="B146" s="6">
        <v>262</v>
      </c>
      <c r="C146" s="7">
        <v>145</v>
      </c>
      <c r="E146" s="6">
        <v>482</v>
      </c>
      <c r="F146" s="7">
        <v>1</v>
      </c>
    </row>
    <row r="147" spans="2:6" x14ac:dyDescent="0.25">
      <c r="B147" s="6">
        <v>263</v>
      </c>
      <c r="C147" s="7">
        <v>963</v>
      </c>
      <c r="E147" s="6">
        <v>483</v>
      </c>
      <c r="F147" s="7">
        <v>147</v>
      </c>
    </row>
    <row r="148" spans="2:6" x14ac:dyDescent="0.25">
      <c r="B148" s="6">
        <v>264</v>
      </c>
      <c r="C148" s="7">
        <v>91</v>
      </c>
      <c r="E148" s="6">
        <v>484</v>
      </c>
      <c r="F148" s="7">
        <v>11</v>
      </c>
    </row>
    <row r="149" spans="2:6" x14ac:dyDescent="0.25">
      <c r="B149" s="6">
        <v>265</v>
      </c>
      <c r="C149" s="7">
        <v>58</v>
      </c>
      <c r="E149" s="6">
        <v>485</v>
      </c>
      <c r="F149" s="7">
        <v>125</v>
      </c>
    </row>
    <row r="150" spans="2:6" x14ac:dyDescent="0.25">
      <c r="B150" s="6">
        <v>266</v>
      </c>
      <c r="C150" s="7">
        <v>36</v>
      </c>
      <c r="E150" s="6">
        <v>486</v>
      </c>
      <c r="F150" s="7">
        <v>1</v>
      </c>
    </row>
    <row r="151" spans="2:6" x14ac:dyDescent="0.25">
      <c r="B151" s="6">
        <v>267</v>
      </c>
      <c r="C151" s="7">
        <v>165</v>
      </c>
      <c r="E151" s="6">
        <v>487</v>
      </c>
      <c r="F151" s="7">
        <v>0</v>
      </c>
    </row>
    <row r="152" spans="2:6" x14ac:dyDescent="0.25">
      <c r="B152" s="6">
        <v>268</v>
      </c>
      <c r="C152" s="7">
        <v>111</v>
      </c>
      <c r="E152" s="6">
        <v>488</v>
      </c>
      <c r="F152" s="7">
        <v>0</v>
      </c>
    </row>
    <row r="153" spans="2:6" x14ac:dyDescent="0.25">
      <c r="B153" s="6">
        <v>269</v>
      </c>
      <c r="C153" s="7">
        <v>1596</v>
      </c>
      <c r="E153" s="6">
        <v>489</v>
      </c>
      <c r="F153" s="7">
        <v>3</v>
      </c>
    </row>
    <row r="154" spans="2:6" x14ac:dyDescent="0.25">
      <c r="B154" s="6">
        <v>270</v>
      </c>
      <c r="C154" s="7">
        <v>61</v>
      </c>
      <c r="E154" s="6">
        <v>490</v>
      </c>
      <c r="F154" s="7">
        <v>0</v>
      </c>
    </row>
    <row r="155" spans="2:6" x14ac:dyDescent="0.25">
      <c r="B155" s="6">
        <v>271</v>
      </c>
      <c r="C155" s="7">
        <v>287</v>
      </c>
      <c r="E155" s="6">
        <v>491</v>
      </c>
      <c r="F155" s="7">
        <v>0</v>
      </c>
    </row>
    <row r="156" spans="2:6" x14ac:dyDescent="0.25">
      <c r="B156" s="6">
        <v>272</v>
      </c>
      <c r="C156" s="7">
        <v>65</v>
      </c>
      <c r="E156" s="6">
        <v>492</v>
      </c>
      <c r="F156" s="7">
        <v>0</v>
      </c>
    </row>
    <row r="157" spans="2:6" x14ac:dyDescent="0.25">
      <c r="B157" s="6">
        <v>273</v>
      </c>
      <c r="C157" s="7">
        <v>118</v>
      </c>
      <c r="E157" s="6">
        <v>493</v>
      </c>
      <c r="F157" s="7">
        <v>0</v>
      </c>
    </row>
    <row r="158" spans="2:6" x14ac:dyDescent="0.25">
      <c r="B158" s="6">
        <v>274</v>
      </c>
      <c r="C158" s="7">
        <v>113</v>
      </c>
      <c r="E158" s="6">
        <v>494</v>
      </c>
      <c r="F158" s="7">
        <v>3</v>
      </c>
    </row>
    <row r="159" spans="2:6" x14ac:dyDescent="0.25">
      <c r="B159" s="6">
        <v>275</v>
      </c>
      <c r="C159" s="7">
        <v>332</v>
      </c>
      <c r="E159" s="6">
        <v>495</v>
      </c>
      <c r="F159" s="7">
        <v>0</v>
      </c>
    </row>
    <row r="160" spans="2:6" x14ac:dyDescent="0.25">
      <c r="B160" s="6">
        <v>276</v>
      </c>
      <c r="C160" s="7">
        <v>62</v>
      </c>
      <c r="E160" s="6">
        <v>496</v>
      </c>
      <c r="F160" s="7">
        <v>1</v>
      </c>
    </row>
    <row r="161" spans="2:6" x14ac:dyDescent="0.25">
      <c r="B161" s="6">
        <v>277</v>
      </c>
      <c r="C161" s="7">
        <v>951</v>
      </c>
      <c r="E161" s="6">
        <v>497</v>
      </c>
      <c r="F161" s="7">
        <v>3</v>
      </c>
    </row>
    <row r="162" spans="2:6" x14ac:dyDescent="0.25">
      <c r="B162" s="6">
        <v>278</v>
      </c>
      <c r="C162" s="7">
        <v>415</v>
      </c>
      <c r="E162" s="6">
        <v>498</v>
      </c>
      <c r="F162" s="7">
        <v>22</v>
      </c>
    </row>
    <row r="163" spans="2:6" x14ac:dyDescent="0.25">
      <c r="B163" s="6">
        <v>279</v>
      </c>
      <c r="C163" s="7">
        <v>305</v>
      </c>
      <c r="E163" s="6">
        <v>499</v>
      </c>
      <c r="F163" s="7">
        <v>26</v>
      </c>
    </row>
    <row r="164" spans="2:6" x14ac:dyDescent="0.25">
      <c r="B164" s="6">
        <v>280</v>
      </c>
      <c r="C164" s="7">
        <v>2139</v>
      </c>
      <c r="E164" s="6">
        <v>500</v>
      </c>
      <c r="F164" s="7">
        <v>4</v>
      </c>
    </row>
    <row r="165" spans="2:6" x14ac:dyDescent="0.25">
      <c r="B165" s="6">
        <v>281</v>
      </c>
      <c r="C165" s="7">
        <v>79</v>
      </c>
      <c r="E165" s="6">
        <v>501</v>
      </c>
      <c r="F165" s="7">
        <v>0</v>
      </c>
    </row>
    <row r="166" spans="2:6" x14ac:dyDescent="0.25">
      <c r="B166" s="6">
        <v>282</v>
      </c>
      <c r="C166" s="7">
        <v>179</v>
      </c>
      <c r="E166" s="6">
        <v>502</v>
      </c>
      <c r="F166" s="7">
        <v>4</v>
      </c>
    </row>
    <row r="167" spans="2:6" x14ac:dyDescent="0.25">
      <c r="B167" s="6">
        <v>283</v>
      </c>
      <c r="C167" s="7">
        <v>202</v>
      </c>
      <c r="E167" s="6">
        <v>503</v>
      </c>
      <c r="F167" s="7">
        <v>9</v>
      </c>
    </row>
    <row r="168" spans="2:6" x14ac:dyDescent="0.25">
      <c r="B168" s="6">
        <v>284</v>
      </c>
      <c r="C168" s="7">
        <v>760</v>
      </c>
      <c r="E168" s="6">
        <v>504</v>
      </c>
      <c r="F168" s="7">
        <v>5</v>
      </c>
    </row>
    <row r="169" spans="2:6" x14ac:dyDescent="0.25">
      <c r="B169" s="6">
        <v>285</v>
      </c>
      <c r="C169" s="7">
        <v>563</v>
      </c>
      <c r="E169" s="6">
        <v>505</v>
      </c>
      <c r="F169" s="7">
        <v>14</v>
      </c>
    </row>
    <row r="170" spans="2:6" x14ac:dyDescent="0.25">
      <c r="B170" s="6">
        <v>286</v>
      </c>
      <c r="C170" s="7">
        <v>135</v>
      </c>
      <c r="E170" s="6">
        <v>506</v>
      </c>
      <c r="F170" s="7">
        <v>1</v>
      </c>
    </row>
    <row r="171" spans="2:6" x14ac:dyDescent="0.25">
      <c r="B171" s="6">
        <v>287</v>
      </c>
      <c r="C171" s="7">
        <v>290</v>
      </c>
      <c r="E171" s="6">
        <v>507</v>
      </c>
      <c r="F171" s="7">
        <v>10</v>
      </c>
    </row>
    <row r="172" spans="2:6" x14ac:dyDescent="0.25">
      <c r="B172" s="6">
        <v>288</v>
      </c>
      <c r="C172" s="7">
        <v>447</v>
      </c>
      <c r="E172" s="6">
        <v>508</v>
      </c>
      <c r="F172" s="7">
        <v>3</v>
      </c>
    </row>
    <row r="173" spans="2:6" x14ac:dyDescent="0.25">
      <c r="B173" s="6">
        <v>289</v>
      </c>
      <c r="C173" s="7">
        <v>232</v>
      </c>
      <c r="E173" s="6">
        <v>509</v>
      </c>
      <c r="F173" s="7">
        <v>1</v>
      </c>
    </row>
    <row r="174" spans="2:6" x14ac:dyDescent="0.25">
      <c r="B174" s="6">
        <v>290</v>
      </c>
      <c r="C174" s="7">
        <v>168</v>
      </c>
      <c r="E174" s="6">
        <v>510</v>
      </c>
      <c r="F174" s="7">
        <v>0</v>
      </c>
    </row>
    <row r="175" spans="2:6" x14ac:dyDescent="0.25">
      <c r="B175" s="6">
        <v>291</v>
      </c>
      <c r="C175" s="7">
        <v>128</v>
      </c>
      <c r="E175" s="6">
        <v>511</v>
      </c>
      <c r="F175" s="7">
        <v>5</v>
      </c>
    </row>
    <row r="176" spans="2:6" x14ac:dyDescent="0.25">
      <c r="B176" s="6">
        <v>292</v>
      </c>
      <c r="C176" s="7">
        <v>493</v>
      </c>
      <c r="E176" s="6">
        <v>512</v>
      </c>
      <c r="F176" s="7">
        <v>2</v>
      </c>
    </row>
    <row r="177" spans="2:6" x14ac:dyDescent="0.25">
      <c r="B177" s="6">
        <v>293</v>
      </c>
      <c r="C177" s="7">
        <v>131</v>
      </c>
      <c r="E177" s="6">
        <v>513</v>
      </c>
      <c r="F177" s="7">
        <v>68</v>
      </c>
    </row>
    <row r="178" spans="2:6" x14ac:dyDescent="0.25">
      <c r="B178" s="6">
        <v>294</v>
      </c>
      <c r="C178" s="7">
        <v>50</v>
      </c>
      <c r="E178" s="6">
        <v>514</v>
      </c>
      <c r="F178" s="7">
        <v>3</v>
      </c>
    </row>
    <row r="179" spans="2:6" x14ac:dyDescent="0.25">
      <c r="B179" s="6">
        <v>295</v>
      </c>
      <c r="C179" s="7">
        <v>665</v>
      </c>
      <c r="E179" s="6">
        <v>515</v>
      </c>
      <c r="F179" s="7">
        <v>34</v>
      </c>
    </row>
    <row r="180" spans="2:6" x14ac:dyDescent="0.25">
      <c r="B180" s="6">
        <v>296</v>
      </c>
      <c r="C180" s="7">
        <v>129</v>
      </c>
      <c r="E180" s="6">
        <v>516</v>
      </c>
      <c r="F180" s="7">
        <v>0</v>
      </c>
    </row>
    <row r="181" spans="2:6" x14ac:dyDescent="0.25">
      <c r="B181" s="6">
        <v>297</v>
      </c>
      <c r="C181" s="7">
        <v>142</v>
      </c>
      <c r="E181" s="6">
        <v>517</v>
      </c>
      <c r="F181" s="7">
        <v>3</v>
      </c>
    </row>
    <row r="182" spans="2:6" x14ac:dyDescent="0.25">
      <c r="B182" s="6">
        <v>298</v>
      </c>
      <c r="C182" s="7">
        <v>2436</v>
      </c>
      <c r="E182" s="6">
        <v>518</v>
      </c>
      <c r="F182" s="7">
        <v>0</v>
      </c>
    </row>
    <row r="183" spans="2:6" x14ac:dyDescent="0.25">
      <c r="B183" s="6">
        <v>299</v>
      </c>
      <c r="C183" s="7">
        <v>244</v>
      </c>
      <c r="E183" s="6">
        <v>519</v>
      </c>
      <c r="F183" s="7">
        <v>70</v>
      </c>
    </row>
    <row r="184" spans="2:6" x14ac:dyDescent="0.25">
      <c r="B184" s="6">
        <v>300</v>
      </c>
      <c r="C184" s="7">
        <v>298</v>
      </c>
      <c r="E184" s="6">
        <v>540</v>
      </c>
      <c r="F184" s="7">
        <v>1</v>
      </c>
    </row>
    <row r="185" spans="2:6" x14ac:dyDescent="0.25">
      <c r="B185" s="6">
        <v>301</v>
      </c>
      <c r="C185" s="7">
        <v>251</v>
      </c>
      <c r="E185" s="6">
        <v>541</v>
      </c>
      <c r="F185" s="7">
        <v>1</v>
      </c>
    </row>
    <row r="186" spans="2:6" x14ac:dyDescent="0.25">
      <c r="B186" s="6">
        <v>302</v>
      </c>
      <c r="C186" s="7">
        <v>108</v>
      </c>
      <c r="E186" s="6">
        <v>542</v>
      </c>
      <c r="F186" s="7">
        <v>1</v>
      </c>
    </row>
    <row r="187" spans="2:6" x14ac:dyDescent="0.25">
      <c r="B187" s="6">
        <v>303</v>
      </c>
      <c r="C187" s="7">
        <v>82</v>
      </c>
      <c r="E187" s="6">
        <v>543</v>
      </c>
      <c r="F187" s="7">
        <v>2</v>
      </c>
    </row>
    <row r="188" spans="2:6" x14ac:dyDescent="0.25">
      <c r="B188" s="6">
        <v>304</v>
      </c>
      <c r="C188" s="7">
        <v>74</v>
      </c>
      <c r="E188" s="6">
        <v>544</v>
      </c>
      <c r="F188" s="7">
        <v>2</v>
      </c>
    </row>
    <row r="189" spans="2:6" x14ac:dyDescent="0.25">
      <c r="B189" s="6">
        <v>305</v>
      </c>
      <c r="C189" s="7">
        <v>189</v>
      </c>
      <c r="E189" s="6">
        <v>545</v>
      </c>
      <c r="F189" s="7">
        <v>34</v>
      </c>
    </row>
    <row r="190" spans="2:6" x14ac:dyDescent="0.25">
      <c r="B190" s="6">
        <v>306</v>
      </c>
      <c r="C190" s="7">
        <v>80</v>
      </c>
      <c r="E190" s="6">
        <v>546</v>
      </c>
      <c r="F190" s="7">
        <v>2</v>
      </c>
    </row>
    <row r="191" spans="2:6" x14ac:dyDescent="0.25">
      <c r="B191" s="6">
        <v>307</v>
      </c>
      <c r="C191" s="7">
        <v>576</v>
      </c>
      <c r="E191" s="6">
        <v>547</v>
      </c>
      <c r="F191" s="7">
        <v>0</v>
      </c>
    </row>
    <row r="192" spans="2:6" x14ac:dyDescent="0.25">
      <c r="B192" s="6">
        <v>308</v>
      </c>
      <c r="C192" s="7">
        <v>202</v>
      </c>
      <c r="E192" s="6">
        <v>548</v>
      </c>
      <c r="F192" s="7">
        <v>1</v>
      </c>
    </row>
    <row r="193" spans="2:6" x14ac:dyDescent="0.25">
      <c r="B193" s="6">
        <v>309</v>
      </c>
      <c r="C193" s="7">
        <v>238</v>
      </c>
      <c r="E193" s="6">
        <v>549</v>
      </c>
      <c r="F193" s="7">
        <v>8</v>
      </c>
    </row>
    <row r="194" spans="2:6" x14ac:dyDescent="0.25">
      <c r="B194" s="6">
        <v>310</v>
      </c>
      <c r="C194" s="7">
        <v>36</v>
      </c>
      <c r="E194" s="6">
        <v>550</v>
      </c>
      <c r="F194" s="7">
        <v>4</v>
      </c>
    </row>
    <row r="195" spans="2:6" x14ac:dyDescent="0.25">
      <c r="B195" s="6">
        <v>311</v>
      </c>
      <c r="C195" s="7">
        <v>150</v>
      </c>
      <c r="E195" s="6">
        <v>551</v>
      </c>
      <c r="F195" s="7">
        <v>28</v>
      </c>
    </row>
    <row r="196" spans="2:6" x14ac:dyDescent="0.25">
      <c r="B196" s="6">
        <v>312</v>
      </c>
      <c r="C196" s="7">
        <v>146</v>
      </c>
      <c r="E196" s="6">
        <v>552</v>
      </c>
      <c r="F196" s="7">
        <v>0</v>
      </c>
    </row>
    <row r="197" spans="2:6" x14ac:dyDescent="0.25">
      <c r="B197" s="6">
        <v>313</v>
      </c>
      <c r="C197" s="7">
        <v>222</v>
      </c>
      <c r="E197" s="6">
        <v>553</v>
      </c>
      <c r="F197" s="7">
        <v>6</v>
      </c>
    </row>
    <row r="198" spans="2:6" x14ac:dyDescent="0.25">
      <c r="B198" s="6">
        <v>314</v>
      </c>
      <c r="C198" s="7">
        <v>120</v>
      </c>
      <c r="E198" s="6">
        <v>554</v>
      </c>
      <c r="F198" s="7">
        <v>22</v>
      </c>
    </row>
    <row r="199" spans="2:6" x14ac:dyDescent="0.25">
      <c r="B199" s="6">
        <v>315</v>
      </c>
      <c r="C199" s="7">
        <v>126</v>
      </c>
      <c r="E199" s="6">
        <v>555</v>
      </c>
      <c r="F199" s="7">
        <v>0</v>
      </c>
    </row>
    <row r="200" spans="2:6" x14ac:dyDescent="0.25">
      <c r="B200" s="6">
        <v>316</v>
      </c>
      <c r="C200" s="7">
        <v>158</v>
      </c>
      <c r="E200" s="6">
        <v>556</v>
      </c>
      <c r="F200" s="7">
        <v>1</v>
      </c>
    </row>
    <row r="201" spans="2:6" x14ac:dyDescent="0.25">
      <c r="B201" s="6">
        <v>317</v>
      </c>
      <c r="C201" s="7">
        <v>316</v>
      </c>
      <c r="E201" s="6">
        <v>557</v>
      </c>
      <c r="F201" s="7">
        <v>20</v>
      </c>
    </row>
    <row r="202" spans="2:6" x14ac:dyDescent="0.25">
      <c r="B202" s="6">
        <v>318</v>
      </c>
      <c r="C202" s="7">
        <v>284</v>
      </c>
      <c r="E202" s="6">
        <v>558</v>
      </c>
      <c r="F202" s="7">
        <v>0</v>
      </c>
    </row>
    <row r="203" spans="2:6" x14ac:dyDescent="0.25">
      <c r="B203" s="6">
        <v>319</v>
      </c>
      <c r="C203" s="7">
        <v>51</v>
      </c>
      <c r="E203" s="6">
        <v>559</v>
      </c>
      <c r="F203" s="7">
        <v>1</v>
      </c>
    </row>
    <row r="204" spans="2:6" x14ac:dyDescent="0.25">
      <c r="B204" s="6">
        <v>320</v>
      </c>
      <c r="C204" s="7">
        <v>158</v>
      </c>
      <c r="E204" s="6">
        <v>560</v>
      </c>
      <c r="F204" s="7">
        <v>3</v>
      </c>
    </row>
    <row r="205" spans="2:6" x14ac:dyDescent="0.25">
      <c r="B205" s="6">
        <v>321</v>
      </c>
      <c r="C205" s="7">
        <v>337</v>
      </c>
      <c r="E205" s="6">
        <v>561</v>
      </c>
      <c r="F205" s="7">
        <v>2</v>
      </c>
    </row>
    <row r="206" spans="2:6" x14ac:dyDescent="0.25">
      <c r="B206" s="6">
        <v>322</v>
      </c>
      <c r="C206" s="7">
        <v>186</v>
      </c>
      <c r="E206" s="6">
        <v>562</v>
      </c>
      <c r="F206" s="7">
        <v>0</v>
      </c>
    </row>
    <row r="207" spans="2:6" x14ac:dyDescent="0.25">
      <c r="B207" s="6">
        <v>323</v>
      </c>
      <c r="C207" s="7">
        <v>58</v>
      </c>
      <c r="E207" s="6">
        <v>563</v>
      </c>
      <c r="F207" s="7">
        <v>2</v>
      </c>
    </row>
    <row r="208" spans="2:6" x14ac:dyDescent="0.25">
      <c r="B208" s="6">
        <v>324</v>
      </c>
      <c r="C208" s="7">
        <v>82</v>
      </c>
      <c r="E208" s="6">
        <v>564</v>
      </c>
      <c r="F208" s="7">
        <v>1</v>
      </c>
    </row>
    <row r="209" spans="2:6" x14ac:dyDescent="0.25">
      <c r="B209" s="6">
        <v>325</v>
      </c>
      <c r="C209" s="7">
        <v>736</v>
      </c>
      <c r="E209" s="6">
        <v>565</v>
      </c>
      <c r="F209" s="7">
        <v>0</v>
      </c>
    </row>
    <row r="210" spans="2:6" x14ac:dyDescent="0.25">
      <c r="B210" s="6">
        <v>326</v>
      </c>
      <c r="C210" s="7">
        <v>1151</v>
      </c>
      <c r="E210" s="6">
        <v>566</v>
      </c>
      <c r="F210" s="7">
        <v>1</v>
      </c>
    </row>
    <row r="211" spans="2:6" x14ac:dyDescent="0.25">
      <c r="B211" s="6">
        <v>327</v>
      </c>
      <c r="C211" s="7">
        <v>34</v>
      </c>
      <c r="E211" s="6">
        <v>567</v>
      </c>
      <c r="F211" s="7">
        <v>0</v>
      </c>
    </row>
    <row r="212" spans="2:6" x14ac:dyDescent="0.25">
      <c r="B212" s="6">
        <v>328</v>
      </c>
      <c r="C212" s="7">
        <v>498</v>
      </c>
      <c r="E212" s="6">
        <v>568</v>
      </c>
      <c r="F212" s="7">
        <v>5</v>
      </c>
    </row>
    <row r="213" spans="2:6" x14ac:dyDescent="0.25">
      <c r="B213" s="6">
        <v>329</v>
      </c>
      <c r="C213" s="7">
        <v>167</v>
      </c>
      <c r="E213" s="6">
        <v>569</v>
      </c>
      <c r="F213" s="7">
        <v>1</v>
      </c>
    </row>
    <row r="214" spans="2:6" x14ac:dyDescent="0.25">
      <c r="B214" s="6">
        <v>330</v>
      </c>
      <c r="C214" s="7">
        <v>340</v>
      </c>
      <c r="E214" s="6">
        <v>570</v>
      </c>
      <c r="F214" s="7">
        <v>1</v>
      </c>
    </row>
    <row r="215" spans="2:6" x14ac:dyDescent="0.25">
      <c r="B215" s="6">
        <v>331</v>
      </c>
      <c r="C215" s="7">
        <v>438</v>
      </c>
      <c r="E215" s="6">
        <v>571</v>
      </c>
      <c r="F215" s="7">
        <v>2</v>
      </c>
    </row>
    <row r="216" spans="2:6" x14ac:dyDescent="0.25">
      <c r="B216" s="6">
        <v>332</v>
      </c>
      <c r="C216" s="7">
        <v>555</v>
      </c>
      <c r="E216" s="6">
        <v>572</v>
      </c>
      <c r="F216" s="7">
        <v>0</v>
      </c>
    </row>
    <row r="217" spans="2:6" x14ac:dyDescent="0.25">
      <c r="B217" s="6">
        <v>333</v>
      </c>
      <c r="C217" s="7">
        <v>266</v>
      </c>
      <c r="E217" s="6">
        <v>573</v>
      </c>
      <c r="F217" s="7">
        <v>9</v>
      </c>
    </row>
    <row r="218" spans="2:6" x14ac:dyDescent="0.25">
      <c r="B218" s="6">
        <v>334</v>
      </c>
      <c r="C218" s="7">
        <v>69</v>
      </c>
      <c r="E218" s="6">
        <v>574</v>
      </c>
      <c r="F218" s="7">
        <v>4</v>
      </c>
    </row>
    <row r="219" spans="2:6" x14ac:dyDescent="0.25">
      <c r="B219" s="6">
        <v>335</v>
      </c>
      <c r="C219" s="7">
        <v>80</v>
      </c>
      <c r="E219" s="6">
        <v>575</v>
      </c>
      <c r="F219" s="7">
        <v>4</v>
      </c>
    </row>
    <row r="220" spans="2:6" x14ac:dyDescent="0.25">
      <c r="B220" s="6">
        <v>336</v>
      </c>
      <c r="C220" s="7">
        <v>493</v>
      </c>
      <c r="E220" s="6">
        <v>576</v>
      </c>
      <c r="F220" s="7">
        <v>1</v>
      </c>
    </row>
    <row r="221" spans="2:6" x14ac:dyDescent="0.25">
      <c r="B221" s="6">
        <v>337</v>
      </c>
      <c r="C221" s="7">
        <v>31</v>
      </c>
      <c r="E221" s="6">
        <v>577</v>
      </c>
      <c r="F221" s="7">
        <v>1</v>
      </c>
    </row>
    <row r="222" spans="2:6" x14ac:dyDescent="0.25">
      <c r="B222" s="6">
        <v>338</v>
      </c>
      <c r="C222" s="7">
        <v>236</v>
      </c>
      <c r="E222" s="6">
        <v>578</v>
      </c>
      <c r="F222" s="7">
        <v>7</v>
      </c>
    </row>
    <row r="223" spans="2:6" x14ac:dyDescent="0.25">
      <c r="B223" s="6">
        <v>339</v>
      </c>
      <c r="C223" s="7">
        <v>89</v>
      </c>
      <c r="E223" s="6">
        <v>579</v>
      </c>
      <c r="F223" s="7">
        <v>5</v>
      </c>
    </row>
    <row r="224" spans="2:6" x14ac:dyDescent="0.25">
      <c r="B224" s="6">
        <v>340</v>
      </c>
      <c r="C224" s="7">
        <v>299</v>
      </c>
      <c r="E224" s="6">
        <v>580</v>
      </c>
      <c r="F224" s="7">
        <v>1</v>
      </c>
    </row>
    <row r="225" spans="2:6" x14ac:dyDescent="0.25">
      <c r="B225" s="6">
        <v>341</v>
      </c>
      <c r="C225" s="7">
        <v>55</v>
      </c>
      <c r="E225" s="6">
        <v>581</v>
      </c>
      <c r="F225" s="7">
        <v>0</v>
      </c>
    </row>
    <row r="226" spans="2:6" x14ac:dyDescent="0.25">
      <c r="B226" s="6">
        <v>342</v>
      </c>
      <c r="C226" s="7">
        <v>325</v>
      </c>
      <c r="E226" s="6">
        <v>582</v>
      </c>
      <c r="F226" s="7">
        <v>0</v>
      </c>
    </row>
    <row r="227" spans="2:6" x14ac:dyDescent="0.25">
      <c r="B227" s="6">
        <v>343</v>
      </c>
      <c r="C227" s="7">
        <v>524</v>
      </c>
      <c r="E227" s="6">
        <v>583</v>
      </c>
      <c r="F227" s="7">
        <v>1</v>
      </c>
    </row>
    <row r="228" spans="2:6" x14ac:dyDescent="0.25">
      <c r="B228" s="6">
        <v>344</v>
      </c>
      <c r="C228" s="7">
        <v>285</v>
      </c>
      <c r="E228" s="6">
        <v>584</v>
      </c>
      <c r="F228" s="7">
        <v>2</v>
      </c>
    </row>
    <row r="229" spans="2:6" x14ac:dyDescent="0.25">
      <c r="B229" s="6">
        <v>345</v>
      </c>
      <c r="C229" s="7">
        <v>179</v>
      </c>
      <c r="E229" s="6">
        <v>585</v>
      </c>
      <c r="F229" s="7">
        <v>0</v>
      </c>
    </row>
    <row r="230" spans="2:6" x14ac:dyDescent="0.25">
      <c r="B230" s="6">
        <v>346</v>
      </c>
      <c r="C230" s="7">
        <v>188</v>
      </c>
      <c r="E230" s="6">
        <v>586</v>
      </c>
      <c r="F230" s="7">
        <v>4</v>
      </c>
    </row>
    <row r="231" spans="2:6" x14ac:dyDescent="0.25">
      <c r="B231" s="6">
        <v>347</v>
      </c>
      <c r="C231" s="7">
        <v>379</v>
      </c>
      <c r="E231" s="6">
        <v>587</v>
      </c>
      <c r="F231" s="7">
        <v>7</v>
      </c>
    </row>
    <row r="232" spans="2:6" x14ac:dyDescent="0.25">
      <c r="B232" s="6">
        <v>348</v>
      </c>
      <c r="C232" s="7">
        <v>119</v>
      </c>
      <c r="E232" s="6">
        <v>588</v>
      </c>
      <c r="F232" s="7">
        <v>2</v>
      </c>
    </row>
    <row r="233" spans="2:6" x14ac:dyDescent="0.25">
      <c r="B233" s="6">
        <v>349</v>
      </c>
      <c r="C233" s="7">
        <v>167</v>
      </c>
      <c r="E233" s="6">
        <v>589</v>
      </c>
      <c r="F233" s="7">
        <v>1</v>
      </c>
    </row>
    <row r="234" spans="2:6" x14ac:dyDescent="0.25">
      <c r="B234" s="6">
        <v>350</v>
      </c>
      <c r="C234" s="7">
        <v>221</v>
      </c>
      <c r="E234" s="6">
        <v>590</v>
      </c>
      <c r="F234" s="7">
        <v>9</v>
      </c>
    </row>
    <row r="235" spans="2:6" x14ac:dyDescent="0.25">
      <c r="B235" s="6">
        <v>351</v>
      </c>
      <c r="C235" s="7">
        <v>964</v>
      </c>
      <c r="E235" s="6">
        <v>591</v>
      </c>
      <c r="F235" s="7">
        <v>2</v>
      </c>
    </row>
    <row r="236" spans="2:6" x14ac:dyDescent="0.25">
      <c r="B236" s="6">
        <v>352</v>
      </c>
      <c r="C236" s="7">
        <v>286</v>
      </c>
      <c r="E236" s="6">
        <v>592</v>
      </c>
      <c r="F236" s="7">
        <v>1</v>
      </c>
    </row>
    <row r="237" spans="2:6" x14ac:dyDescent="0.25">
      <c r="B237" s="6">
        <v>353</v>
      </c>
      <c r="C237" s="7">
        <v>613</v>
      </c>
      <c r="E237" s="6">
        <v>593</v>
      </c>
      <c r="F237" s="7">
        <v>7</v>
      </c>
    </row>
    <row r="238" spans="2:6" x14ac:dyDescent="0.25">
      <c r="B238" s="6">
        <v>354</v>
      </c>
      <c r="C238" s="7">
        <v>29</v>
      </c>
      <c r="E238" s="6">
        <v>594</v>
      </c>
      <c r="F238" s="7">
        <v>2</v>
      </c>
    </row>
    <row r="239" spans="2:6" x14ac:dyDescent="0.25">
      <c r="B239" s="6">
        <v>355</v>
      </c>
      <c r="C239" s="7">
        <v>165</v>
      </c>
      <c r="E239" s="6">
        <v>595</v>
      </c>
      <c r="F239" s="7">
        <v>8</v>
      </c>
    </row>
    <row r="240" spans="2:6" x14ac:dyDescent="0.25">
      <c r="B240" s="6">
        <v>356</v>
      </c>
      <c r="C240" s="7">
        <v>97</v>
      </c>
      <c r="E240" s="6">
        <v>596</v>
      </c>
      <c r="F240" s="7">
        <v>2</v>
      </c>
    </row>
    <row r="241" spans="2:6" x14ac:dyDescent="0.25">
      <c r="B241" s="6">
        <v>357</v>
      </c>
      <c r="C241" s="7">
        <v>303</v>
      </c>
      <c r="E241" s="6">
        <v>597</v>
      </c>
      <c r="F241" s="7">
        <v>2</v>
      </c>
    </row>
    <row r="242" spans="2:6" x14ac:dyDescent="0.25">
      <c r="B242" s="6">
        <v>358</v>
      </c>
      <c r="C242" s="7">
        <v>267</v>
      </c>
      <c r="E242" s="6">
        <v>598</v>
      </c>
      <c r="F242" s="7">
        <v>7</v>
      </c>
    </row>
    <row r="243" spans="2:6" x14ac:dyDescent="0.25">
      <c r="B243" s="6">
        <v>359</v>
      </c>
      <c r="C243" s="7">
        <v>302</v>
      </c>
      <c r="E243" s="6">
        <v>599</v>
      </c>
      <c r="F243" s="7">
        <v>2</v>
      </c>
    </row>
    <row r="244" spans="2:6" x14ac:dyDescent="0.25">
      <c r="B244" s="6">
        <v>360</v>
      </c>
      <c r="C244" s="7">
        <v>87</v>
      </c>
      <c r="E244" s="6">
        <v>660</v>
      </c>
      <c r="F244" s="7">
        <v>18</v>
      </c>
    </row>
    <row r="245" spans="2:6" x14ac:dyDescent="0.25">
      <c r="B245" s="6">
        <v>361</v>
      </c>
      <c r="C245" s="7">
        <v>354</v>
      </c>
      <c r="E245" s="6">
        <v>661</v>
      </c>
      <c r="F245" s="7">
        <v>9</v>
      </c>
    </row>
    <row r="246" spans="2:6" x14ac:dyDescent="0.25">
      <c r="B246" s="6">
        <v>362</v>
      </c>
      <c r="C246" s="7">
        <v>86</v>
      </c>
      <c r="E246" s="6">
        <v>662</v>
      </c>
      <c r="F246" s="7">
        <v>4</v>
      </c>
    </row>
    <row r="247" spans="2:6" x14ac:dyDescent="0.25">
      <c r="B247" s="6">
        <v>363</v>
      </c>
      <c r="C247" s="7">
        <v>26</v>
      </c>
      <c r="E247" s="6">
        <v>663</v>
      </c>
      <c r="F247" s="7">
        <v>7</v>
      </c>
    </row>
    <row r="248" spans="2:6" x14ac:dyDescent="0.25">
      <c r="B248" s="6">
        <v>364</v>
      </c>
      <c r="C248" s="7">
        <v>113</v>
      </c>
      <c r="E248" s="6">
        <v>664</v>
      </c>
      <c r="F248" s="7">
        <v>29</v>
      </c>
    </row>
    <row r="249" spans="2:6" x14ac:dyDescent="0.25">
      <c r="B249" s="6">
        <v>365</v>
      </c>
      <c r="C249" s="7">
        <v>65</v>
      </c>
      <c r="E249" s="6">
        <v>665</v>
      </c>
      <c r="F249" s="7">
        <v>12</v>
      </c>
    </row>
    <row r="250" spans="2:6" x14ac:dyDescent="0.25">
      <c r="B250" s="6">
        <v>366</v>
      </c>
      <c r="C250" s="7">
        <v>134</v>
      </c>
      <c r="E250" s="6">
        <v>666</v>
      </c>
      <c r="F250" s="7">
        <v>4</v>
      </c>
    </row>
    <row r="251" spans="2:6" x14ac:dyDescent="0.25">
      <c r="B251" s="6">
        <v>367</v>
      </c>
      <c r="C251" s="7">
        <v>119</v>
      </c>
      <c r="E251" s="6">
        <v>667</v>
      </c>
      <c r="F251" s="7">
        <v>28</v>
      </c>
    </row>
    <row r="252" spans="2:6" x14ac:dyDescent="0.25">
      <c r="B252" s="6">
        <v>368</v>
      </c>
      <c r="C252" s="7">
        <v>159</v>
      </c>
      <c r="E252" s="6">
        <v>668</v>
      </c>
      <c r="F252" s="7">
        <v>25</v>
      </c>
    </row>
    <row r="253" spans="2:6" x14ac:dyDescent="0.25">
      <c r="B253" s="6">
        <v>369</v>
      </c>
      <c r="C253" s="7">
        <v>167</v>
      </c>
      <c r="E253" s="6">
        <v>669</v>
      </c>
      <c r="F253" s="7">
        <v>28</v>
      </c>
    </row>
    <row r="254" spans="2:6" x14ac:dyDescent="0.25">
      <c r="B254" s="6">
        <v>370</v>
      </c>
      <c r="C254" s="7">
        <v>43</v>
      </c>
      <c r="E254" s="6">
        <v>670</v>
      </c>
      <c r="F254" s="7">
        <v>310</v>
      </c>
    </row>
    <row r="255" spans="2:6" x14ac:dyDescent="0.25">
      <c r="B255" s="6">
        <v>371</v>
      </c>
      <c r="C255" s="7">
        <v>1062</v>
      </c>
      <c r="E255" s="6">
        <v>671</v>
      </c>
      <c r="F255" s="7">
        <v>15</v>
      </c>
    </row>
    <row r="256" spans="2:6" x14ac:dyDescent="0.25">
      <c r="B256" s="6">
        <v>372</v>
      </c>
      <c r="C256" s="7">
        <v>9</v>
      </c>
      <c r="E256" s="6">
        <v>672</v>
      </c>
      <c r="F256" s="7">
        <v>215</v>
      </c>
    </row>
    <row r="257" spans="2:6" x14ac:dyDescent="0.25">
      <c r="B257" s="6">
        <v>373</v>
      </c>
      <c r="C257" s="7">
        <v>89</v>
      </c>
      <c r="E257" s="6">
        <v>673</v>
      </c>
      <c r="F257" s="7">
        <v>3</v>
      </c>
    </row>
    <row r="258" spans="2:6" x14ac:dyDescent="0.25">
      <c r="B258" s="6">
        <v>374</v>
      </c>
      <c r="C258" s="7">
        <v>174</v>
      </c>
      <c r="E258" s="6">
        <v>674</v>
      </c>
      <c r="F258" s="7">
        <v>2</v>
      </c>
    </row>
    <row r="259" spans="2:6" x14ac:dyDescent="0.25">
      <c r="B259" s="6">
        <v>375</v>
      </c>
      <c r="C259" s="7">
        <v>14</v>
      </c>
      <c r="E259" s="6">
        <v>675</v>
      </c>
      <c r="F259" s="7">
        <v>26</v>
      </c>
    </row>
    <row r="260" spans="2:6" x14ac:dyDescent="0.25">
      <c r="B260" s="6">
        <v>376</v>
      </c>
      <c r="C260" s="7">
        <v>48</v>
      </c>
      <c r="E260" s="6">
        <v>676</v>
      </c>
      <c r="F260" s="7">
        <v>24</v>
      </c>
    </row>
    <row r="261" spans="2:6" x14ac:dyDescent="0.25">
      <c r="B261" s="6">
        <v>377</v>
      </c>
      <c r="C261" s="7">
        <v>133</v>
      </c>
      <c r="E261" s="6">
        <v>677</v>
      </c>
      <c r="F261" s="7">
        <v>96</v>
      </c>
    </row>
    <row r="262" spans="2:6" x14ac:dyDescent="0.25">
      <c r="B262" s="6">
        <v>378</v>
      </c>
      <c r="C262" s="7">
        <v>83</v>
      </c>
      <c r="E262" s="6">
        <v>678</v>
      </c>
      <c r="F262" s="7">
        <v>17</v>
      </c>
    </row>
    <row r="263" spans="2:6" x14ac:dyDescent="0.25">
      <c r="B263" s="6">
        <v>379</v>
      </c>
      <c r="C263" s="7">
        <v>149</v>
      </c>
      <c r="E263" s="6">
        <v>679</v>
      </c>
      <c r="F263" s="7">
        <v>94</v>
      </c>
    </row>
    <row r="264" spans="2:6" x14ac:dyDescent="0.25">
      <c r="B264" s="6">
        <v>380</v>
      </c>
      <c r="C264" s="7">
        <v>49</v>
      </c>
      <c r="E264" s="6">
        <v>680</v>
      </c>
      <c r="F264" s="7">
        <v>129</v>
      </c>
    </row>
    <row r="265" spans="2:6" x14ac:dyDescent="0.25">
      <c r="B265" s="6">
        <v>381</v>
      </c>
      <c r="C265" s="7">
        <v>251</v>
      </c>
      <c r="E265" s="6">
        <v>681</v>
      </c>
      <c r="F265" s="7">
        <v>1</v>
      </c>
    </row>
    <row r="266" spans="2:6" x14ac:dyDescent="0.25">
      <c r="B266" s="6">
        <v>382</v>
      </c>
      <c r="C266" s="7">
        <v>22</v>
      </c>
      <c r="E266" s="6">
        <v>682</v>
      </c>
      <c r="F266" s="7">
        <v>4</v>
      </c>
    </row>
    <row r="267" spans="2:6" x14ac:dyDescent="0.25">
      <c r="B267" s="6">
        <v>383</v>
      </c>
      <c r="C267" s="7">
        <v>48</v>
      </c>
      <c r="E267" s="6">
        <v>683</v>
      </c>
      <c r="F267" s="7">
        <v>3</v>
      </c>
    </row>
    <row r="268" spans="2:6" x14ac:dyDescent="0.25">
      <c r="B268" s="6">
        <v>384</v>
      </c>
      <c r="C268" s="7">
        <v>383</v>
      </c>
      <c r="E268" s="6">
        <v>684</v>
      </c>
      <c r="F268" s="7">
        <v>135</v>
      </c>
    </row>
    <row r="269" spans="2:6" x14ac:dyDescent="0.25">
      <c r="B269" s="6">
        <v>385</v>
      </c>
      <c r="C269" s="7">
        <v>237</v>
      </c>
      <c r="E269" s="6">
        <v>685</v>
      </c>
      <c r="F269" s="7">
        <v>10</v>
      </c>
    </row>
    <row r="270" spans="2:6" x14ac:dyDescent="0.25">
      <c r="B270" s="6">
        <v>386</v>
      </c>
      <c r="C270" s="7">
        <v>13</v>
      </c>
      <c r="E270" s="6">
        <v>686</v>
      </c>
      <c r="F270" s="7">
        <v>0</v>
      </c>
    </row>
    <row r="271" spans="2:6" x14ac:dyDescent="0.25">
      <c r="B271" s="6">
        <v>387</v>
      </c>
      <c r="C271" s="7">
        <v>562</v>
      </c>
      <c r="E271" s="6">
        <v>687</v>
      </c>
      <c r="F271" s="7">
        <v>6</v>
      </c>
    </row>
    <row r="272" spans="2:6" x14ac:dyDescent="0.25">
      <c r="B272" s="6">
        <v>388</v>
      </c>
      <c r="C272" s="7">
        <v>71</v>
      </c>
      <c r="E272" s="6">
        <v>688</v>
      </c>
      <c r="F272" s="7">
        <v>36</v>
      </c>
    </row>
    <row r="273" spans="2:6" x14ac:dyDescent="0.25">
      <c r="B273" s="6">
        <v>389</v>
      </c>
      <c r="C273" s="7">
        <v>1510</v>
      </c>
      <c r="E273" s="6">
        <v>689</v>
      </c>
      <c r="F273" s="7">
        <v>336</v>
      </c>
    </row>
    <row r="274" spans="2:6" x14ac:dyDescent="0.25">
      <c r="B274" s="6">
        <v>390</v>
      </c>
      <c r="C274" s="7">
        <v>14</v>
      </c>
      <c r="E274" s="6">
        <v>690</v>
      </c>
      <c r="F274" s="7">
        <v>34</v>
      </c>
    </row>
    <row r="275" spans="2:6" x14ac:dyDescent="0.25">
      <c r="B275" s="6">
        <v>391</v>
      </c>
      <c r="C275" s="7">
        <v>193</v>
      </c>
      <c r="E275" s="6">
        <v>691</v>
      </c>
      <c r="F275" s="7">
        <v>10</v>
      </c>
    </row>
    <row r="276" spans="2:6" x14ac:dyDescent="0.25">
      <c r="B276" s="6">
        <v>392</v>
      </c>
      <c r="C276" s="7">
        <v>206</v>
      </c>
      <c r="E276" s="6">
        <v>692</v>
      </c>
      <c r="F276" s="7">
        <v>201</v>
      </c>
    </row>
    <row r="277" spans="2:6" x14ac:dyDescent="0.25">
      <c r="B277" s="6">
        <v>393</v>
      </c>
      <c r="C277" s="7">
        <v>351</v>
      </c>
      <c r="E277" s="6">
        <v>693</v>
      </c>
      <c r="F277" s="7">
        <v>296</v>
      </c>
    </row>
    <row r="278" spans="2:6" x14ac:dyDescent="0.25">
      <c r="B278" s="6">
        <v>394</v>
      </c>
      <c r="C278" s="7">
        <v>50</v>
      </c>
      <c r="E278" s="6">
        <v>694</v>
      </c>
      <c r="F278" s="7">
        <v>7</v>
      </c>
    </row>
    <row r="279" spans="2:6" x14ac:dyDescent="0.25">
      <c r="B279" s="6">
        <v>395</v>
      </c>
      <c r="C279" s="7">
        <v>184</v>
      </c>
      <c r="E279" s="6">
        <v>695</v>
      </c>
      <c r="F279" s="7">
        <v>7</v>
      </c>
    </row>
    <row r="280" spans="2:6" x14ac:dyDescent="0.25">
      <c r="B280" s="6">
        <v>396</v>
      </c>
      <c r="C280" s="7">
        <v>196</v>
      </c>
      <c r="E280" s="6">
        <v>696</v>
      </c>
      <c r="F280" s="7">
        <v>1</v>
      </c>
    </row>
    <row r="281" spans="2:6" x14ac:dyDescent="0.25">
      <c r="B281" s="6">
        <v>397</v>
      </c>
      <c r="C281" s="7">
        <v>229</v>
      </c>
      <c r="E281" s="6">
        <v>697</v>
      </c>
      <c r="F281" s="7">
        <v>114</v>
      </c>
    </row>
    <row r="282" spans="2:6" x14ac:dyDescent="0.25">
      <c r="B282" s="6">
        <v>398</v>
      </c>
      <c r="C282" s="7">
        <v>67</v>
      </c>
      <c r="E282" s="6">
        <v>698</v>
      </c>
      <c r="F282" s="7">
        <v>29</v>
      </c>
    </row>
    <row r="283" spans="2:6" x14ac:dyDescent="0.25">
      <c r="B283" s="6">
        <v>399</v>
      </c>
      <c r="C283" s="7">
        <v>95</v>
      </c>
      <c r="E283" s="6">
        <v>699</v>
      </c>
      <c r="F283" s="7">
        <v>890</v>
      </c>
    </row>
    <row r="284" spans="2:6" x14ac:dyDescent="0.25">
      <c r="B284" s="6">
        <v>400</v>
      </c>
      <c r="C284" s="7">
        <v>62</v>
      </c>
      <c r="E284" s="6">
        <v>700</v>
      </c>
      <c r="F284" s="7">
        <v>31</v>
      </c>
    </row>
    <row r="285" spans="2:6" x14ac:dyDescent="0.25">
      <c r="B285" s="6">
        <v>401</v>
      </c>
      <c r="C285" s="7">
        <v>73</v>
      </c>
      <c r="E285" s="6">
        <v>701</v>
      </c>
      <c r="F285" s="7">
        <v>21</v>
      </c>
    </row>
    <row r="286" spans="2:6" x14ac:dyDescent="0.25">
      <c r="B286" s="6">
        <v>402</v>
      </c>
      <c r="C286" s="7">
        <v>43</v>
      </c>
      <c r="E286" s="6">
        <v>702</v>
      </c>
      <c r="F286" s="7">
        <v>37</v>
      </c>
    </row>
    <row r="287" spans="2:6" x14ac:dyDescent="0.25">
      <c r="B287" s="6">
        <v>403</v>
      </c>
      <c r="C287" s="7">
        <v>70</v>
      </c>
      <c r="E287" s="6">
        <v>703</v>
      </c>
      <c r="F287" s="7">
        <v>7</v>
      </c>
    </row>
    <row r="288" spans="2:6" x14ac:dyDescent="0.25">
      <c r="B288" s="6">
        <v>404</v>
      </c>
      <c r="C288" s="7">
        <v>271</v>
      </c>
      <c r="E288" s="6">
        <v>704</v>
      </c>
      <c r="F288" s="7">
        <v>4</v>
      </c>
    </row>
    <row r="289" spans="2:6" x14ac:dyDescent="0.25">
      <c r="B289" s="6">
        <v>405</v>
      </c>
      <c r="C289" s="7">
        <v>55</v>
      </c>
      <c r="E289" s="6">
        <v>705</v>
      </c>
      <c r="F289" s="7">
        <v>5</v>
      </c>
    </row>
    <row r="290" spans="2:6" x14ac:dyDescent="0.25">
      <c r="B290" s="6">
        <v>406</v>
      </c>
      <c r="C290" s="7">
        <v>35</v>
      </c>
      <c r="E290" s="6">
        <v>706</v>
      </c>
      <c r="F290" s="7">
        <v>0</v>
      </c>
    </row>
    <row r="291" spans="2:6" x14ac:dyDescent="0.25">
      <c r="B291" s="6">
        <v>407</v>
      </c>
      <c r="C291" s="7">
        <v>22</v>
      </c>
      <c r="E291" s="6">
        <v>707</v>
      </c>
      <c r="F291" s="7">
        <v>456</v>
      </c>
    </row>
    <row r="292" spans="2:6" x14ac:dyDescent="0.25">
      <c r="B292" s="6">
        <v>408</v>
      </c>
      <c r="C292" s="7">
        <v>38</v>
      </c>
      <c r="E292" s="6">
        <v>708</v>
      </c>
      <c r="F292" s="7">
        <v>369</v>
      </c>
    </row>
    <row r="293" spans="2:6" x14ac:dyDescent="0.25">
      <c r="B293" s="6">
        <v>409</v>
      </c>
      <c r="C293" s="7">
        <v>15</v>
      </c>
      <c r="E293" s="6">
        <v>709</v>
      </c>
      <c r="F293" s="7">
        <v>2</v>
      </c>
    </row>
    <row r="294" spans="2:6" x14ac:dyDescent="0.25">
      <c r="B294" s="6">
        <v>410</v>
      </c>
      <c r="C294" s="7">
        <v>7</v>
      </c>
      <c r="E294" s="6">
        <v>710</v>
      </c>
      <c r="F294" s="7">
        <v>0</v>
      </c>
    </row>
    <row r="295" spans="2:6" x14ac:dyDescent="0.25">
      <c r="B295" s="6">
        <v>411</v>
      </c>
      <c r="C295" s="7">
        <v>241</v>
      </c>
      <c r="E295" s="6">
        <v>711</v>
      </c>
      <c r="F295" s="7">
        <v>338</v>
      </c>
    </row>
    <row r="296" spans="2:6" x14ac:dyDescent="0.25">
      <c r="B296" s="6">
        <v>412</v>
      </c>
      <c r="C296" s="7">
        <v>55</v>
      </c>
      <c r="E296" s="6">
        <v>712</v>
      </c>
      <c r="F296" s="7">
        <v>4</v>
      </c>
    </row>
    <row r="297" spans="2:6" x14ac:dyDescent="0.25">
      <c r="B297" s="6">
        <v>413</v>
      </c>
      <c r="C297" s="7">
        <v>171</v>
      </c>
      <c r="E297" s="6">
        <v>713</v>
      </c>
      <c r="F297" s="7">
        <v>1</v>
      </c>
    </row>
    <row r="298" spans="2:6" x14ac:dyDescent="0.25">
      <c r="B298" s="6">
        <v>414</v>
      </c>
      <c r="C298" s="7">
        <v>208</v>
      </c>
      <c r="E298" s="6">
        <v>714</v>
      </c>
      <c r="F298" s="7">
        <v>28</v>
      </c>
    </row>
    <row r="299" spans="2:6" x14ac:dyDescent="0.25">
      <c r="B299" s="6">
        <v>415</v>
      </c>
      <c r="C299" s="7">
        <v>21</v>
      </c>
      <c r="E299" s="6">
        <v>715</v>
      </c>
      <c r="F299" s="7">
        <v>12</v>
      </c>
    </row>
    <row r="300" spans="2:6" x14ac:dyDescent="0.25">
      <c r="B300" s="6">
        <v>416</v>
      </c>
      <c r="C300" s="7">
        <v>25</v>
      </c>
      <c r="E300" s="6">
        <v>716</v>
      </c>
      <c r="F300" s="7">
        <v>16</v>
      </c>
    </row>
    <row r="301" spans="2:6" x14ac:dyDescent="0.25">
      <c r="B301" s="6">
        <v>417</v>
      </c>
      <c r="C301" s="7">
        <v>52</v>
      </c>
      <c r="E301" s="6">
        <v>717</v>
      </c>
      <c r="F301" s="7">
        <v>4</v>
      </c>
    </row>
    <row r="302" spans="2:6" x14ac:dyDescent="0.25">
      <c r="B302" s="6">
        <v>418</v>
      </c>
      <c r="C302" s="7">
        <v>104</v>
      </c>
      <c r="E302" s="6">
        <v>718</v>
      </c>
      <c r="F302" s="7">
        <v>4</v>
      </c>
    </row>
    <row r="303" spans="2:6" x14ac:dyDescent="0.25">
      <c r="B303" s="6">
        <v>419</v>
      </c>
      <c r="C303" s="7">
        <v>73</v>
      </c>
      <c r="E303" s="6">
        <v>719</v>
      </c>
      <c r="F303" s="7">
        <v>10</v>
      </c>
    </row>
    <row r="304" spans="2:6" x14ac:dyDescent="0.25">
      <c r="B304" s="6">
        <v>520</v>
      </c>
      <c r="C304" s="7">
        <v>34</v>
      </c>
      <c r="E304" s="6">
        <v>760</v>
      </c>
      <c r="F304" s="7">
        <v>0</v>
      </c>
    </row>
    <row r="305" spans="2:6" x14ac:dyDescent="0.25">
      <c r="B305" s="6">
        <v>521</v>
      </c>
      <c r="C305" s="7">
        <v>56</v>
      </c>
      <c r="E305" s="6">
        <v>761</v>
      </c>
      <c r="F305" s="7">
        <v>6</v>
      </c>
    </row>
    <row r="306" spans="2:6" x14ac:dyDescent="0.25">
      <c r="B306" s="6">
        <v>522</v>
      </c>
      <c r="C306" s="7">
        <v>31</v>
      </c>
      <c r="E306" s="6">
        <v>762</v>
      </c>
      <c r="F306" s="7">
        <v>0</v>
      </c>
    </row>
    <row r="307" spans="2:6" x14ac:dyDescent="0.25">
      <c r="B307" s="6">
        <v>523</v>
      </c>
      <c r="C307" s="7">
        <v>84</v>
      </c>
      <c r="E307" s="6">
        <v>763</v>
      </c>
      <c r="F307" s="7">
        <v>1</v>
      </c>
    </row>
    <row r="308" spans="2:6" x14ac:dyDescent="0.25">
      <c r="B308" s="6">
        <v>524</v>
      </c>
      <c r="C308" s="7">
        <v>130</v>
      </c>
      <c r="E308" s="6">
        <v>764</v>
      </c>
      <c r="F308" s="7">
        <v>0</v>
      </c>
    </row>
    <row r="309" spans="2:6" x14ac:dyDescent="0.25">
      <c r="B309" s="6">
        <v>525</v>
      </c>
      <c r="C309" s="7">
        <v>12</v>
      </c>
      <c r="E309" s="6">
        <v>765</v>
      </c>
      <c r="F309" s="7">
        <v>44</v>
      </c>
    </row>
    <row r="310" spans="2:6" x14ac:dyDescent="0.25">
      <c r="B310" s="6">
        <v>526</v>
      </c>
      <c r="C310" s="7">
        <v>23</v>
      </c>
      <c r="E310" s="6">
        <v>766</v>
      </c>
      <c r="F310" s="7">
        <v>0</v>
      </c>
    </row>
    <row r="311" spans="2:6" x14ac:dyDescent="0.25">
      <c r="B311" s="6">
        <v>527</v>
      </c>
      <c r="C311" s="7">
        <v>158</v>
      </c>
      <c r="E311" s="6">
        <v>767</v>
      </c>
      <c r="F311" s="7">
        <v>3</v>
      </c>
    </row>
    <row r="312" spans="2:6" x14ac:dyDescent="0.25">
      <c r="B312" s="6">
        <v>528</v>
      </c>
      <c r="C312" s="7">
        <v>30</v>
      </c>
      <c r="E312" s="6">
        <v>768</v>
      </c>
      <c r="F312" s="7">
        <v>0</v>
      </c>
    </row>
    <row r="313" spans="2:6" x14ac:dyDescent="0.25">
      <c r="B313" s="6">
        <v>529</v>
      </c>
      <c r="C313" s="7">
        <v>18</v>
      </c>
      <c r="E313" s="6">
        <v>769</v>
      </c>
      <c r="F313" s="7">
        <v>52</v>
      </c>
    </row>
    <row r="314" spans="2:6" x14ac:dyDescent="0.25">
      <c r="B314" s="6">
        <v>530</v>
      </c>
      <c r="C314" s="7">
        <v>29</v>
      </c>
      <c r="E314" s="6">
        <v>770</v>
      </c>
      <c r="F314" s="7">
        <v>0</v>
      </c>
    </row>
    <row r="315" spans="2:6" x14ac:dyDescent="0.25">
      <c r="B315" s="6">
        <v>531</v>
      </c>
      <c r="C315" s="7">
        <v>31</v>
      </c>
      <c r="E315" s="6">
        <v>771</v>
      </c>
      <c r="F315" s="7">
        <v>1</v>
      </c>
    </row>
    <row r="316" spans="2:6" x14ac:dyDescent="0.25">
      <c r="B316" s="6">
        <v>532</v>
      </c>
      <c r="C316" s="7">
        <v>173</v>
      </c>
      <c r="E316" s="6">
        <v>772</v>
      </c>
      <c r="F316" s="7">
        <v>1</v>
      </c>
    </row>
    <row r="317" spans="2:6" x14ac:dyDescent="0.25">
      <c r="B317" s="6">
        <v>533</v>
      </c>
      <c r="C317" s="7">
        <v>17</v>
      </c>
      <c r="E317" s="6">
        <v>773</v>
      </c>
      <c r="F317" s="7">
        <v>2</v>
      </c>
    </row>
    <row r="318" spans="2:6" x14ac:dyDescent="0.25">
      <c r="B318" s="6">
        <v>534</v>
      </c>
      <c r="C318" s="7">
        <v>48</v>
      </c>
      <c r="E318" s="6">
        <v>774</v>
      </c>
      <c r="F318" s="7">
        <v>9</v>
      </c>
    </row>
    <row r="319" spans="2:6" x14ac:dyDescent="0.25">
      <c r="B319" s="6">
        <v>535</v>
      </c>
      <c r="C319" s="7">
        <v>59</v>
      </c>
      <c r="E319" s="6">
        <v>775</v>
      </c>
      <c r="F319" s="7">
        <v>5</v>
      </c>
    </row>
    <row r="320" spans="2:6" x14ac:dyDescent="0.25">
      <c r="B320" s="6">
        <v>536</v>
      </c>
      <c r="C320" s="7">
        <v>39</v>
      </c>
      <c r="E320" s="6">
        <v>776</v>
      </c>
      <c r="F320" s="7">
        <v>57</v>
      </c>
    </row>
    <row r="321" spans="2:6" x14ac:dyDescent="0.25">
      <c r="B321" s="6">
        <v>537</v>
      </c>
      <c r="C321" s="7">
        <v>59</v>
      </c>
      <c r="E321" s="6">
        <v>777</v>
      </c>
      <c r="F321" s="7">
        <v>3</v>
      </c>
    </row>
    <row r="322" spans="2:6" x14ac:dyDescent="0.25">
      <c r="B322" s="6">
        <v>538</v>
      </c>
      <c r="C322" s="7">
        <v>60</v>
      </c>
      <c r="E322" s="6">
        <v>778</v>
      </c>
      <c r="F322" s="7">
        <v>1</v>
      </c>
    </row>
    <row r="323" spans="2:6" x14ac:dyDescent="0.25">
      <c r="B323" s="6">
        <v>539</v>
      </c>
      <c r="C323" s="7">
        <v>20</v>
      </c>
      <c r="E323" s="6">
        <v>779</v>
      </c>
      <c r="F323" s="7">
        <v>6</v>
      </c>
    </row>
    <row r="324" spans="2:6" x14ac:dyDescent="0.25">
      <c r="B324" s="6">
        <v>640</v>
      </c>
      <c r="C324" s="7">
        <v>2</v>
      </c>
      <c r="E324" s="6">
        <v>860</v>
      </c>
      <c r="F324" s="7">
        <v>48</v>
      </c>
    </row>
    <row r="325" spans="2:6" x14ac:dyDescent="0.25">
      <c r="B325" s="6">
        <v>641</v>
      </c>
      <c r="C325" s="7">
        <v>315</v>
      </c>
      <c r="E325" s="6">
        <v>861</v>
      </c>
      <c r="F325" s="7">
        <v>2</v>
      </c>
    </row>
    <row r="326" spans="2:6" x14ac:dyDescent="0.25">
      <c r="B326" s="6">
        <v>642</v>
      </c>
      <c r="C326" s="7">
        <v>2174</v>
      </c>
      <c r="E326" s="6">
        <v>862</v>
      </c>
      <c r="F326" s="7">
        <v>4</v>
      </c>
    </row>
    <row r="327" spans="2:6" x14ac:dyDescent="0.25">
      <c r="B327" s="6">
        <v>643</v>
      </c>
      <c r="C327" s="7">
        <v>152</v>
      </c>
      <c r="E327" s="6">
        <v>863</v>
      </c>
      <c r="F327" s="7">
        <v>5</v>
      </c>
    </row>
    <row r="328" spans="2:6" x14ac:dyDescent="0.25">
      <c r="B328" s="6">
        <v>644</v>
      </c>
      <c r="C328" s="7">
        <v>1021</v>
      </c>
      <c r="E328" s="6">
        <v>864</v>
      </c>
      <c r="F328" s="7">
        <v>79</v>
      </c>
    </row>
    <row r="329" spans="2:6" x14ac:dyDescent="0.25">
      <c r="B329" s="6">
        <v>645</v>
      </c>
      <c r="C329" s="7">
        <v>237</v>
      </c>
      <c r="E329" s="6">
        <v>865</v>
      </c>
      <c r="F329" s="7">
        <v>2</v>
      </c>
    </row>
    <row r="330" spans="2:6" x14ac:dyDescent="0.25">
      <c r="B330" s="6">
        <v>646</v>
      </c>
      <c r="C330" s="7">
        <v>27</v>
      </c>
      <c r="E330" s="6">
        <v>866</v>
      </c>
      <c r="F330" s="7">
        <v>11</v>
      </c>
    </row>
    <row r="331" spans="2:6" x14ac:dyDescent="0.25">
      <c r="B331" s="6">
        <v>647</v>
      </c>
      <c r="C331" s="7">
        <v>17</v>
      </c>
      <c r="E331" s="6">
        <v>867</v>
      </c>
      <c r="F331" s="7">
        <v>11</v>
      </c>
    </row>
    <row r="332" spans="2:6" x14ac:dyDescent="0.25">
      <c r="B332" s="6">
        <v>648</v>
      </c>
      <c r="C332" s="7">
        <v>27</v>
      </c>
      <c r="E332" s="6">
        <v>868</v>
      </c>
      <c r="F332" s="7">
        <v>1</v>
      </c>
    </row>
    <row r="333" spans="2:6" x14ac:dyDescent="0.25">
      <c r="B333" s="6">
        <v>649</v>
      </c>
      <c r="C333" s="7">
        <v>82</v>
      </c>
      <c r="E333" s="6">
        <v>869</v>
      </c>
      <c r="F333" s="7">
        <v>3</v>
      </c>
    </row>
    <row r="334" spans="2:6" x14ac:dyDescent="0.25">
      <c r="B334" s="6">
        <v>650</v>
      </c>
      <c r="C334" s="7">
        <v>48</v>
      </c>
      <c r="E334" s="6">
        <v>870</v>
      </c>
      <c r="F334" s="7">
        <v>5</v>
      </c>
    </row>
    <row r="335" spans="2:6" x14ac:dyDescent="0.25">
      <c r="B335" s="6">
        <v>651</v>
      </c>
      <c r="C335" s="7">
        <v>105</v>
      </c>
      <c r="E335" s="6">
        <v>871</v>
      </c>
      <c r="F335" s="7">
        <v>12</v>
      </c>
    </row>
    <row r="336" spans="2:6" x14ac:dyDescent="0.25">
      <c r="B336" s="6">
        <v>652</v>
      </c>
      <c r="C336" s="7">
        <v>28</v>
      </c>
      <c r="E336" s="6">
        <v>872</v>
      </c>
      <c r="F336" s="7">
        <v>2</v>
      </c>
    </row>
    <row r="337" spans="2:6" x14ac:dyDescent="0.25">
      <c r="B337" s="6">
        <v>653</v>
      </c>
      <c r="C337" s="7">
        <v>1107</v>
      </c>
      <c r="E337" s="6">
        <v>873</v>
      </c>
      <c r="F337" s="7">
        <v>5</v>
      </c>
    </row>
    <row r="338" spans="2:6" x14ac:dyDescent="0.25">
      <c r="B338" s="6">
        <v>654</v>
      </c>
      <c r="C338" s="7">
        <v>1013</v>
      </c>
      <c r="E338" s="6">
        <v>874</v>
      </c>
      <c r="F338" s="7">
        <v>21</v>
      </c>
    </row>
    <row r="339" spans="2:6" x14ac:dyDescent="0.25">
      <c r="B339" s="6">
        <v>655</v>
      </c>
      <c r="C339" s="7">
        <v>274</v>
      </c>
      <c r="E339" s="6">
        <v>875</v>
      </c>
      <c r="F339" s="7">
        <v>0</v>
      </c>
    </row>
    <row r="340" spans="2:6" x14ac:dyDescent="0.25">
      <c r="B340" s="6">
        <v>656</v>
      </c>
      <c r="C340" s="7">
        <v>87</v>
      </c>
      <c r="E340" s="6">
        <v>876</v>
      </c>
      <c r="F340" s="7">
        <v>45</v>
      </c>
    </row>
    <row r="341" spans="2:6" x14ac:dyDescent="0.25">
      <c r="B341" s="6">
        <v>657</v>
      </c>
      <c r="C341" s="7">
        <v>99</v>
      </c>
      <c r="E341" s="6">
        <v>877</v>
      </c>
      <c r="F341" s="7">
        <v>29</v>
      </c>
    </row>
    <row r="342" spans="2:6" x14ac:dyDescent="0.25">
      <c r="B342" s="6">
        <v>658</v>
      </c>
      <c r="C342" s="7">
        <v>276</v>
      </c>
      <c r="E342" s="6">
        <v>878</v>
      </c>
      <c r="F342" s="7">
        <v>2</v>
      </c>
    </row>
    <row r="343" spans="2:6" x14ac:dyDescent="0.25">
      <c r="B343" s="6">
        <v>659</v>
      </c>
      <c r="C343" s="7">
        <v>21</v>
      </c>
      <c r="E343" s="6">
        <v>879</v>
      </c>
      <c r="F343" s="7">
        <v>30</v>
      </c>
    </row>
    <row r="344" spans="2:6" x14ac:dyDescent="0.25">
      <c r="B344" s="6">
        <v>720</v>
      </c>
      <c r="C344" s="7">
        <v>41</v>
      </c>
      <c r="E344" s="6">
        <v>880</v>
      </c>
      <c r="F344" s="7">
        <v>8</v>
      </c>
    </row>
    <row r="345" spans="2:6" x14ac:dyDescent="0.25">
      <c r="B345" s="6">
        <v>721</v>
      </c>
      <c r="C345" s="7">
        <v>119</v>
      </c>
      <c r="E345" s="6">
        <v>881</v>
      </c>
      <c r="F345" s="7">
        <v>1</v>
      </c>
    </row>
    <row r="346" spans="2:6" x14ac:dyDescent="0.25">
      <c r="B346" s="6">
        <v>722</v>
      </c>
      <c r="C346" s="7">
        <v>153</v>
      </c>
      <c r="E346" s="6">
        <v>882</v>
      </c>
      <c r="F346" s="7">
        <v>14</v>
      </c>
    </row>
    <row r="347" spans="2:6" x14ac:dyDescent="0.25">
      <c r="B347" s="6">
        <v>723</v>
      </c>
      <c r="C347" s="7">
        <v>100</v>
      </c>
      <c r="E347" s="6">
        <v>883</v>
      </c>
      <c r="F347" s="7">
        <v>24</v>
      </c>
    </row>
    <row r="348" spans="2:6" x14ac:dyDescent="0.25">
      <c r="B348" s="6">
        <v>724</v>
      </c>
      <c r="C348" s="7">
        <v>143</v>
      </c>
      <c r="E348" s="6">
        <v>884</v>
      </c>
      <c r="F348" s="7">
        <v>2</v>
      </c>
    </row>
    <row r="349" spans="2:6" x14ac:dyDescent="0.25">
      <c r="B349" s="6">
        <v>725</v>
      </c>
      <c r="C349" s="7">
        <v>140</v>
      </c>
      <c r="E349" s="6">
        <v>885</v>
      </c>
      <c r="F349" s="7">
        <v>21</v>
      </c>
    </row>
    <row r="350" spans="2:6" x14ac:dyDescent="0.25">
      <c r="B350" s="6">
        <v>726</v>
      </c>
      <c r="C350" s="7">
        <v>35</v>
      </c>
      <c r="E350" s="6">
        <v>886</v>
      </c>
      <c r="F350" s="7">
        <v>7</v>
      </c>
    </row>
    <row r="351" spans="2:6" x14ac:dyDescent="0.25">
      <c r="B351" s="6">
        <v>727</v>
      </c>
      <c r="C351" s="7">
        <v>149</v>
      </c>
      <c r="E351" s="6">
        <v>887</v>
      </c>
      <c r="F351" s="7">
        <v>0</v>
      </c>
    </row>
    <row r="352" spans="2:6" x14ac:dyDescent="0.25">
      <c r="B352" s="6">
        <v>728</v>
      </c>
      <c r="C352" s="7">
        <v>130</v>
      </c>
      <c r="E352" s="6">
        <v>888</v>
      </c>
      <c r="F352" s="7">
        <v>4</v>
      </c>
    </row>
    <row r="353" spans="2:6" x14ac:dyDescent="0.25">
      <c r="B353" s="6">
        <v>729</v>
      </c>
      <c r="C353" s="7">
        <v>120</v>
      </c>
      <c r="E353" s="6">
        <v>889</v>
      </c>
      <c r="F353" s="7">
        <v>32</v>
      </c>
    </row>
    <row r="354" spans="2:6" x14ac:dyDescent="0.25">
      <c r="B354" s="6">
        <v>730</v>
      </c>
      <c r="C354" s="7">
        <v>265</v>
      </c>
      <c r="E354" s="6">
        <v>890</v>
      </c>
      <c r="F354" s="7">
        <v>4</v>
      </c>
    </row>
    <row r="355" spans="2:6" x14ac:dyDescent="0.25">
      <c r="B355" s="6">
        <v>731</v>
      </c>
      <c r="C355" s="7">
        <v>71</v>
      </c>
      <c r="E355" s="6">
        <v>891</v>
      </c>
      <c r="F355" s="7">
        <v>9</v>
      </c>
    </row>
    <row r="356" spans="2:6" x14ac:dyDescent="0.25">
      <c r="B356" s="6">
        <v>732</v>
      </c>
      <c r="C356" s="7">
        <v>13</v>
      </c>
      <c r="E356" s="6">
        <v>892</v>
      </c>
      <c r="F356" s="7">
        <v>17</v>
      </c>
    </row>
    <row r="357" spans="2:6" x14ac:dyDescent="0.25">
      <c r="B357" s="6">
        <v>733</v>
      </c>
      <c r="C357" s="7">
        <v>169</v>
      </c>
      <c r="E357" s="6">
        <v>893</v>
      </c>
      <c r="F357" s="7">
        <v>5</v>
      </c>
    </row>
    <row r="358" spans="2:6" x14ac:dyDescent="0.25">
      <c r="B358" s="6">
        <v>734</v>
      </c>
      <c r="C358" s="7">
        <v>57</v>
      </c>
      <c r="E358" s="6">
        <v>894</v>
      </c>
      <c r="F358" s="7">
        <v>53</v>
      </c>
    </row>
    <row r="359" spans="2:6" x14ac:dyDescent="0.25">
      <c r="B359" s="6">
        <v>735</v>
      </c>
      <c r="C359" s="7">
        <v>229</v>
      </c>
      <c r="E359" s="6">
        <v>895</v>
      </c>
      <c r="F359" s="7">
        <v>7</v>
      </c>
    </row>
    <row r="360" spans="2:6" x14ac:dyDescent="0.25">
      <c r="B360" s="6">
        <v>736</v>
      </c>
      <c r="C360" s="7">
        <v>108</v>
      </c>
      <c r="E360" s="6">
        <v>896</v>
      </c>
      <c r="F360" s="7">
        <v>72</v>
      </c>
    </row>
    <row r="361" spans="2:6" x14ac:dyDescent="0.25">
      <c r="B361" s="6">
        <v>737</v>
      </c>
      <c r="C361" s="7">
        <v>108</v>
      </c>
      <c r="E361" s="6">
        <v>897</v>
      </c>
      <c r="F361" s="7">
        <v>0</v>
      </c>
    </row>
    <row r="362" spans="2:6" x14ac:dyDescent="0.25">
      <c r="B362" s="6">
        <v>738</v>
      </c>
      <c r="C362" s="7">
        <v>41</v>
      </c>
      <c r="E362" s="6">
        <v>898</v>
      </c>
      <c r="F362" s="7">
        <v>2</v>
      </c>
    </row>
    <row r="363" spans="2:6" x14ac:dyDescent="0.25">
      <c r="B363" s="6">
        <v>739</v>
      </c>
      <c r="C363" s="7">
        <v>139</v>
      </c>
      <c r="E363" s="6">
        <v>899</v>
      </c>
      <c r="F363" s="7">
        <v>8</v>
      </c>
    </row>
    <row r="364" spans="2:6" x14ac:dyDescent="0.25">
      <c r="B364" s="6">
        <v>740</v>
      </c>
      <c r="C364" s="7">
        <v>19</v>
      </c>
      <c r="E364" s="6">
        <v>900</v>
      </c>
      <c r="F364" s="7">
        <v>2</v>
      </c>
    </row>
    <row r="365" spans="2:6" x14ac:dyDescent="0.25">
      <c r="B365" s="6">
        <v>741</v>
      </c>
      <c r="C365" s="7">
        <v>94</v>
      </c>
      <c r="E365" s="6">
        <v>901</v>
      </c>
      <c r="F365" s="7">
        <v>0</v>
      </c>
    </row>
    <row r="366" spans="2:6" x14ac:dyDescent="0.25">
      <c r="B366" s="6">
        <v>742</v>
      </c>
      <c r="C366" s="7">
        <v>23</v>
      </c>
      <c r="E366" s="6">
        <v>902</v>
      </c>
      <c r="F366" s="7">
        <v>3</v>
      </c>
    </row>
    <row r="367" spans="2:6" x14ac:dyDescent="0.25">
      <c r="B367" s="6">
        <v>743</v>
      </c>
      <c r="C367" s="7">
        <v>15</v>
      </c>
      <c r="E367" s="6">
        <v>903</v>
      </c>
      <c r="F367" s="7">
        <v>4</v>
      </c>
    </row>
    <row r="368" spans="2:6" x14ac:dyDescent="0.25">
      <c r="B368" s="6">
        <v>744</v>
      </c>
      <c r="C368" s="7">
        <v>62</v>
      </c>
      <c r="E368" s="6">
        <v>904</v>
      </c>
      <c r="F368" s="7">
        <v>3</v>
      </c>
    </row>
    <row r="369" spans="2:6" x14ac:dyDescent="0.25">
      <c r="B369" s="6">
        <v>745</v>
      </c>
      <c r="C369" s="7">
        <v>74</v>
      </c>
      <c r="E369" s="6">
        <v>905</v>
      </c>
      <c r="F369" s="7">
        <v>6</v>
      </c>
    </row>
    <row r="370" spans="2:6" x14ac:dyDescent="0.25">
      <c r="B370" s="6">
        <v>746</v>
      </c>
      <c r="C370" s="7">
        <v>97</v>
      </c>
      <c r="E370" s="6">
        <v>906</v>
      </c>
      <c r="F370" s="7">
        <v>0</v>
      </c>
    </row>
    <row r="371" spans="2:6" x14ac:dyDescent="0.25">
      <c r="B371" s="6">
        <v>747</v>
      </c>
      <c r="C371" s="7">
        <v>55</v>
      </c>
      <c r="E371" s="6">
        <v>907</v>
      </c>
      <c r="F371" s="7">
        <v>0</v>
      </c>
    </row>
    <row r="372" spans="2:6" x14ac:dyDescent="0.25">
      <c r="B372" s="6">
        <v>748</v>
      </c>
      <c r="C372" s="7">
        <v>44</v>
      </c>
      <c r="E372" s="6">
        <v>908</v>
      </c>
      <c r="F372" s="7">
        <v>0</v>
      </c>
    </row>
    <row r="373" spans="2:6" x14ac:dyDescent="0.25">
      <c r="B373" s="6">
        <v>749</v>
      </c>
      <c r="C373" s="7">
        <v>110</v>
      </c>
      <c r="E373" s="6">
        <v>909</v>
      </c>
      <c r="F373" s="7">
        <v>8</v>
      </c>
    </row>
    <row r="374" spans="2:6" x14ac:dyDescent="0.25">
      <c r="B374" s="6">
        <v>750</v>
      </c>
      <c r="C374" s="7">
        <v>59</v>
      </c>
      <c r="E374" s="6">
        <v>910</v>
      </c>
      <c r="F374" s="7">
        <v>5</v>
      </c>
    </row>
    <row r="375" spans="2:6" x14ac:dyDescent="0.25">
      <c r="B375" s="6">
        <v>751</v>
      </c>
      <c r="C375" s="7">
        <v>62</v>
      </c>
      <c r="E375" s="6">
        <v>911</v>
      </c>
      <c r="F375" s="7">
        <v>0</v>
      </c>
    </row>
    <row r="376" spans="2:6" x14ac:dyDescent="0.25">
      <c r="B376" s="6">
        <v>752</v>
      </c>
      <c r="C376" s="7">
        <v>105</v>
      </c>
      <c r="E376" s="6">
        <v>912</v>
      </c>
      <c r="F376" s="7">
        <v>2</v>
      </c>
    </row>
    <row r="377" spans="2:6" x14ac:dyDescent="0.25">
      <c r="B377" s="6">
        <v>753</v>
      </c>
      <c r="C377" s="7">
        <v>26</v>
      </c>
      <c r="E377" s="6">
        <v>913</v>
      </c>
      <c r="F377" s="7">
        <v>24</v>
      </c>
    </row>
    <row r="378" spans="2:6" x14ac:dyDescent="0.25">
      <c r="B378" s="6">
        <v>754</v>
      </c>
      <c r="C378" s="7">
        <v>49</v>
      </c>
      <c r="E378" s="6">
        <v>914</v>
      </c>
      <c r="F378" s="7">
        <v>0</v>
      </c>
    </row>
    <row r="379" spans="2:6" x14ac:dyDescent="0.25">
      <c r="B379" s="6">
        <v>755</v>
      </c>
      <c r="C379" s="7">
        <v>68</v>
      </c>
      <c r="E379" s="6">
        <v>915</v>
      </c>
      <c r="F379" s="7">
        <v>9</v>
      </c>
    </row>
    <row r="380" spans="2:6" x14ac:dyDescent="0.25">
      <c r="B380" s="6">
        <v>756</v>
      </c>
      <c r="C380" s="7">
        <v>22</v>
      </c>
      <c r="E380" s="6">
        <v>916</v>
      </c>
      <c r="F380" s="7">
        <v>0</v>
      </c>
    </row>
    <row r="381" spans="2:6" x14ac:dyDescent="0.25">
      <c r="B381" s="6">
        <v>757</v>
      </c>
      <c r="C381" s="7">
        <v>18</v>
      </c>
      <c r="E381" s="6">
        <v>917</v>
      </c>
      <c r="F381" s="7">
        <v>1</v>
      </c>
    </row>
    <row r="382" spans="2:6" x14ac:dyDescent="0.25">
      <c r="B382" s="6">
        <v>758</v>
      </c>
      <c r="C382" s="7">
        <v>19</v>
      </c>
      <c r="E382" s="6">
        <v>918</v>
      </c>
      <c r="F382" s="7">
        <v>10</v>
      </c>
    </row>
    <row r="383" spans="2:6" x14ac:dyDescent="0.25">
      <c r="B383" s="6">
        <v>759</v>
      </c>
      <c r="C383" s="7">
        <v>99</v>
      </c>
      <c r="E383" s="6">
        <v>919</v>
      </c>
      <c r="F383" s="7">
        <v>1</v>
      </c>
    </row>
    <row r="384" spans="2:6" x14ac:dyDescent="0.25">
      <c r="B384" s="6">
        <v>780</v>
      </c>
      <c r="C384" s="7">
        <v>27</v>
      </c>
      <c r="E384" s="6">
        <v>920</v>
      </c>
      <c r="F384" s="7">
        <v>0</v>
      </c>
    </row>
    <row r="385" spans="2:6" x14ac:dyDescent="0.25">
      <c r="B385" s="6">
        <v>781</v>
      </c>
      <c r="C385" s="7">
        <v>25</v>
      </c>
      <c r="E385" s="6">
        <v>921</v>
      </c>
      <c r="F385" s="7">
        <v>20</v>
      </c>
    </row>
    <row r="386" spans="2:6" x14ac:dyDescent="0.25">
      <c r="B386" s="6">
        <v>782</v>
      </c>
      <c r="C386" s="7">
        <v>14</v>
      </c>
      <c r="E386" s="6">
        <v>922</v>
      </c>
      <c r="F386" s="7">
        <v>30</v>
      </c>
    </row>
    <row r="387" spans="2:6" x14ac:dyDescent="0.25">
      <c r="B387" s="6">
        <v>783</v>
      </c>
      <c r="C387" s="7">
        <v>35</v>
      </c>
      <c r="E387" s="6">
        <v>923</v>
      </c>
      <c r="F387" s="7">
        <v>6</v>
      </c>
    </row>
    <row r="388" spans="2:6" x14ac:dyDescent="0.25">
      <c r="B388" s="6">
        <v>784</v>
      </c>
      <c r="C388" s="7">
        <v>10</v>
      </c>
      <c r="E388" s="6">
        <v>924</v>
      </c>
      <c r="F388" s="7">
        <v>15</v>
      </c>
    </row>
    <row r="389" spans="2:6" x14ac:dyDescent="0.25">
      <c r="B389" s="6">
        <v>785</v>
      </c>
      <c r="C389" s="7">
        <v>29</v>
      </c>
      <c r="E389" s="6">
        <v>925</v>
      </c>
      <c r="F389" s="7">
        <v>5</v>
      </c>
    </row>
    <row r="390" spans="2:6" x14ac:dyDescent="0.25">
      <c r="B390" s="6">
        <v>786</v>
      </c>
      <c r="C390" s="7">
        <v>44</v>
      </c>
      <c r="E390" s="6">
        <v>926</v>
      </c>
      <c r="F390" s="7">
        <v>0</v>
      </c>
    </row>
    <row r="391" spans="2:6" x14ac:dyDescent="0.25">
      <c r="B391" s="6">
        <v>787</v>
      </c>
      <c r="C391" s="7">
        <v>17</v>
      </c>
      <c r="E391" s="6">
        <v>927</v>
      </c>
      <c r="F391" s="7">
        <v>0</v>
      </c>
    </row>
    <row r="392" spans="2:6" x14ac:dyDescent="0.25">
      <c r="B392" s="6">
        <v>788</v>
      </c>
      <c r="C392" s="7">
        <v>34</v>
      </c>
      <c r="E392" s="6">
        <v>928</v>
      </c>
      <c r="F392" s="7">
        <v>28</v>
      </c>
    </row>
    <row r="393" spans="2:6" x14ac:dyDescent="0.25">
      <c r="B393" s="6">
        <v>789</v>
      </c>
      <c r="C393" s="7">
        <v>14</v>
      </c>
      <c r="E393" s="6">
        <v>929</v>
      </c>
      <c r="F393" s="7">
        <v>0</v>
      </c>
    </row>
    <row r="394" spans="2:6" x14ac:dyDescent="0.25">
      <c r="B394" s="6">
        <v>790</v>
      </c>
      <c r="C394" s="7">
        <v>156</v>
      </c>
      <c r="E394" s="6">
        <v>930</v>
      </c>
      <c r="F394" s="7">
        <v>5</v>
      </c>
    </row>
    <row r="395" spans="2:6" x14ac:dyDescent="0.25">
      <c r="B395" s="6">
        <v>791</v>
      </c>
      <c r="C395" s="7">
        <v>128</v>
      </c>
      <c r="E395" s="6">
        <v>931</v>
      </c>
      <c r="F395" s="7">
        <v>7</v>
      </c>
    </row>
    <row r="396" spans="2:6" x14ac:dyDescent="0.25">
      <c r="B396" s="6">
        <v>792</v>
      </c>
      <c r="C396" s="7">
        <v>60</v>
      </c>
      <c r="E396" s="6">
        <v>932</v>
      </c>
      <c r="F396" s="7">
        <v>30</v>
      </c>
    </row>
    <row r="397" spans="2:6" x14ac:dyDescent="0.25">
      <c r="B397" s="6">
        <v>793</v>
      </c>
      <c r="C397" s="7">
        <v>32</v>
      </c>
      <c r="E397" s="6">
        <v>933</v>
      </c>
      <c r="F397" s="7">
        <v>2</v>
      </c>
    </row>
    <row r="398" spans="2:6" x14ac:dyDescent="0.25">
      <c r="B398" s="6">
        <v>794</v>
      </c>
      <c r="C398" s="7">
        <v>53</v>
      </c>
      <c r="E398" s="6">
        <v>934</v>
      </c>
      <c r="F398" s="7">
        <v>30</v>
      </c>
    </row>
    <row r="399" spans="2:6" x14ac:dyDescent="0.25">
      <c r="B399" s="6">
        <v>795</v>
      </c>
      <c r="C399" s="7">
        <v>184</v>
      </c>
      <c r="E399" s="6">
        <v>935</v>
      </c>
      <c r="F399" s="7">
        <v>2</v>
      </c>
    </row>
    <row r="400" spans="2:6" x14ac:dyDescent="0.25">
      <c r="B400" s="6">
        <v>796</v>
      </c>
      <c r="C400" s="7">
        <v>90</v>
      </c>
      <c r="E400" s="6">
        <v>936</v>
      </c>
      <c r="F400" s="7">
        <v>0</v>
      </c>
    </row>
    <row r="401" spans="2:6" x14ac:dyDescent="0.25">
      <c r="B401" s="6">
        <v>797</v>
      </c>
      <c r="C401" s="7">
        <v>71</v>
      </c>
      <c r="E401" s="6">
        <v>937</v>
      </c>
      <c r="F401" s="7">
        <v>2</v>
      </c>
    </row>
    <row r="402" spans="2:6" x14ac:dyDescent="0.25">
      <c r="B402" s="6">
        <v>798</v>
      </c>
      <c r="C402" s="7">
        <v>87</v>
      </c>
      <c r="E402" s="6">
        <v>938</v>
      </c>
      <c r="F402" s="7">
        <v>1</v>
      </c>
    </row>
    <row r="403" spans="2:6" x14ac:dyDescent="0.25">
      <c r="B403" s="6">
        <v>799</v>
      </c>
      <c r="C403" s="7">
        <v>28</v>
      </c>
      <c r="E403" s="6">
        <v>939</v>
      </c>
      <c r="F403" s="7">
        <v>2</v>
      </c>
    </row>
    <row r="404" spans="2:6" x14ac:dyDescent="0.25">
      <c r="B404" s="6">
        <v>800</v>
      </c>
      <c r="C404" s="7">
        <v>56</v>
      </c>
      <c r="E404" s="6">
        <v>940</v>
      </c>
      <c r="F404" s="7">
        <v>14</v>
      </c>
    </row>
    <row r="405" spans="2:6" x14ac:dyDescent="0.25">
      <c r="B405" s="6">
        <v>801</v>
      </c>
      <c r="C405" s="7">
        <v>51</v>
      </c>
      <c r="E405" s="6">
        <v>941</v>
      </c>
      <c r="F405" s="7">
        <v>31</v>
      </c>
    </row>
    <row r="406" spans="2:6" x14ac:dyDescent="0.25">
      <c r="B406" s="6">
        <v>802</v>
      </c>
      <c r="C406" s="7">
        <v>75</v>
      </c>
      <c r="E406" s="6">
        <v>942</v>
      </c>
      <c r="F406" s="7">
        <v>16</v>
      </c>
    </row>
    <row r="407" spans="2:6" x14ac:dyDescent="0.25">
      <c r="B407" s="6">
        <v>803</v>
      </c>
      <c r="C407" s="7">
        <v>38</v>
      </c>
      <c r="E407" s="6">
        <v>943</v>
      </c>
      <c r="F407" s="7">
        <v>12</v>
      </c>
    </row>
    <row r="408" spans="2:6" x14ac:dyDescent="0.25">
      <c r="B408" s="6">
        <v>804</v>
      </c>
      <c r="C408" s="7">
        <v>18</v>
      </c>
      <c r="E408" s="6">
        <v>944</v>
      </c>
      <c r="F408" s="7">
        <v>96</v>
      </c>
    </row>
    <row r="409" spans="2:6" x14ac:dyDescent="0.25">
      <c r="B409" s="6">
        <v>805</v>
      </c>
      <c r="C409" s="7">
        <v>54</v>
      </c>
      <c r="E409" s="6">
        <v>945</v>
      </c>
      <c r="F409" s="7">
        <v>16</v>
      </c>
    </row>
    <row r="410" spans="2:6" x14ac:dyDescent="0.25">
      <c r="B410" s="6">
        <v>806</v>
      </c>
      <c r="C410" s="7">
        <v>71</v>
      </c>
      <c r="E410" s="6">
        <v>946</v>
      </c>
      <c r="F410" s="7">
        <v>5</v>
      </c>
    </row>
    <row r="411" spans="2:6" x14ac:dyDescent="0.25">
      <c r="B411" s="6">
        <v>807</v>
      </c>
      <c r="C411" s="7">
        <v>57</v>
      </c>
      <c r="E411" s="6">
        <v>947</v>
      </c>
      <c r="F411" s="7">
        <v>0</v>
      </c>
    </row>
    <row r="412" spans="2:6" x14ac:dyDescent="0.25">
      <c r="B412" s="6">
        <v>808</v>
      </c>
      <c r="C412" s="7">
        <v>43</v>
      </c>
      <c r="E412" s="6">
        <v>948</v>
      </c>
      <c r="F412" s="7">
        <v>8</v>
      </c>
    </row>
    <row r="413" spans="2:6" x14ac:dyDescent="0.25">
      <c r="B413" s="6">
        <v>809</v>
      </c>
      <c r="C413" s="7">
        <v>52</v>
      </c>
      <c r="E413" s="6">
        <v>949</v>
      </c>
      <c r="F413" s="7">
        <v>7</v>
      </c>
    </row>
    <row r="414" spans="2:6" x14ac:dyDescent="0.25">
      <c r="B414" s="6">
        <v>810</v>
      </c>
      <c r="C414" s="7">
        <v>27</v>
      </c>
      <c r="E414" s="6">
        <v>950</v>
      </c>
      <c r="F414" s="7">
        <v>24</v>
      </c>
    </row>
    <row r="415" spans="2:6" x14ac:dyDescent="0.25">
      <c r="B415" s="6">
        <v>811</v>
      </c>
      <c r="C415" s="7">
        <v>12</v>
      </c>
      <c r="E415" s="6">
        <v>951</v>
      </c>
      <c r="F415" s="7">
        <v>121</v>
      </c>
    </row>
    <row r="416" spans="2:6" x14ac:dyDescent="0.25">
      <c r="B416" s="6">
        <v>812</v>
      </c>
      <c r="C416" s="7">
        <v>33</v>
      </c>
      <c r="E416" s="6">
        <v>952</v>
      </c>
      <c r="F416" s="7">
        <v>196</v>
      </c>
    </row>
    <row r="417" spans="2:6" x14ac:dyDescent="0.25">
      <c r="B417" s="6">
        <v>813</v>
      </c>
      <c r="C417" s="7">
        <v>96</v>
      </c>
      <c r="E417" s="6">
        <v>953</v>
      </c>
      <c r="F417" s="7">
        <v>5</v>
      </c>
    </row>
    <row r="418" spans="2:6" x14ac:dyDescent="0.25">
      <c r="B418" s="6">
        <v>814</v>
      </c>
      <c r="C418" s="7">
        <v>28</v>
      </c>
      <c r="E418" s="6">
        <v>954</v>
      </c>
      <c r="F418" s="7">
        <v>73</v>
      </c>
    </row>
    <row r="419" spans="2:6" x14ac:dyDescent="0.25">
      <c r="B419" s="6">
        <v>815</v>
      </c>
      <c r="C419" s="7">
        <v>43</v>
      </c>
      <c r="E419" s="6">
        <v>955</v>
      </c>
      <c r="F419" s="7">
        <v>93</v>
      </c>
    </row>
    <row r="420" spans="2:6" x14ac:dyDescent="0.25">
      <c r="B420" s="6">
        <v>816</v>
      </c>
      <c r="C420" s="7">
        <v>205</v>
      </c>
      <c r="E420" s="6">
        <v>956</v>
      </c>
      <c r="F420" s="7">
        <v>17</v>
      </c>
    </row>
    <row r="421" spans="2:6" x14ac:dyDescent="0.25">
      <c r="B421" s="6">
        <v>817</v>
      </c>
      <c r="C421" s="7">
        <v>23</v>
      </c>
      <c r="E421" s="6">
        <v>957</v>
      </c>
      <c r="F421" s="7">
        <v>7</v>
      </c>
    </row>
    <row r="422" spans="2:6" x14ac:dyDescent="0.25">
      <c r="B422" s="6">
        <v>818</v>
      </c>
      <c r="C422" s="7">
        <v>19</v>
      </c>
      <c r="E422" s="6">
        <v>958</v>
      </c>
      <c r="F422" s="7">
        <v>17</v>
      </c>
    </row>
    <row r="423" spans="2:6" x14ac:dyDescent="0.25">
      <c r="B423" s="6">
        <v>819</v>
      </c>
      <c r="C423" s="7">
        <v>14</v>
      </c>
      <c r="E423" s="6">
        <v>959</v>
      </c>
      <c r="F423" s="7">
        <v>171</v>
      </c>
    </row>
    <row r="424" spans="2:6" x14ac:dyDescent="0.25">
      <c r="B424" s="6">
        <v>820</v>
      </c>
      <c r="C424" s="7">
        <v>38</v>
      </c>
      <c r="E424" s="6">
        <v>960</v>
      </c>
      <c r="F424" s="7">
        <v>188</v>
      </c>
    </row>
    <row r="425" spans="2:6" x14ac:dyDescent="0.25">
      <c r="B425" s="6">
        <v>821</v>
      </c>
      <c r="C425" s="7">
        <v>78</v>
      </c>
      <c r="E425" s="6">
        <v>961</v>
      </c>
      <c r="F425" s="7">
        <v>110</v>
      </c>
    </row>
    <row r="426" spans="2:6" x14ac:dyDescent="0.25">
      <c r="B426" s="6">
        <v>822</v>
      </c>
      <c r="C426" s="7">
        <v>69</v>
      </c>
      <c r="E426" s="6">
        <v>962</v>
      </c>
      <c r="F426" s="7">
        <v>37</v>
      </c>
    </row>
    <row r="427" spans="2:6" x14ac:dyDescent="0.25">
      <c r="B427" s="6">
        <v>823</v>
      </c>
      <c r="C427" s="7">
        <v>33</v>
      </c>
      <c r="E427" s="6">
        <v>963</v>
      </c>
      <c r="F427" s="7">
        <v>9</v>
      </c>
    </row>
    <row r="428" spans="2:6" x14ac:dyDescent="0.25">
      <c r="B428" s="6">
        <v>824</v>
      </c>
      <c r="C428" s="7">
        <v>54</v>
      </c>
      <c r="E428" s="6">
        <v>964</v>
      </c>
      <c r="F428" s="7">
        <v>29</v>
      </c>
    </row>
    <row r="429" spans="2:6" x14ac:dyDescent="0.25">
      <c r="B429" s="6">
        <v>825</v>
      </c>
      <c r="C429" s="7">
        <v>99</v>
      </c>
      <c r="E429" s="6">
        <v>965</v>
      </c>
      <c r="F429" s="7">
        <v>6</v>
      </c>
    </row>
    <row r="430" spans="2:6" x14ac:dyDescent="0.25">
      <c r="B430" s="6">
        <v>826</v>
      </c>
      <c r="C430" s="7">
        <v>49</v>
      </c>
      <c r="E430" s="6">
        <v>966</v>
      </c>
      <c r="F430" s="7">
        <v>30</v>
      </c>
    </row>
    <row r="431" spans="2:6" x14ac:dyDescent="0.25">
      <c r="B431" s="6">
        <v>827</v>
      </c>
      <c r="C431" s="7">
        <v>11</v>
      </c>
      <c r="E431" s="6">
        <v>967</v>
      </c>
      <c r="F431" s="7">
        <v>81</v>
      </c>
    </row>
    <row r="432" spans="2:6" x14ac:dyDescent="0.25">
      <c r="B432" s="6">
        <v>828</v>
      </c>
      <c r="C432" s="7">
        <v>38</v>
      </c>
      <c r="E432" s="6">
        <v>968</v>
      </c>
      <c r="F432" s="7">
        <v>4</v>
      </c>
    </row>
    <row r="433" spans="2:6" x14ac:dyDescent="0.25">
      <c r="B433" s="6">
        <v>829</v>
      </c>
      <c r="C433" s="7">
        <v>16</v>
      </c>
      <c r="E433" s="6">
        <v>969</v>
      </c>
      <c r="F433" s="7">
        <v>11</v>
      </c>
    </row>
    <row r="434" spans="2:6" x14ac:dyDescent="0.25">
      <c r="B434" s="6">
        <v>830</v>
      </c>
      <c r="C434" s="7">
        <v>32</v>
      </c>
      <c r="E434" s="6">
        <v>970</v>
      </c>
      <c r="F434" s="7">
        <v>14</v>
      </c>
    </row>
    <row r="435" spans="2:6" x14ac:dyDescent="0.25">
      <c r="B435" s="6">
        <v>831</v>
      </c>
      <c r="C435" s="7">
        <v>20</v>
      </c>
      <c r="E435" s="6">
        <v>971</v>
      </c>
      <c r="F435" s="7">
        <v>5</v>
      </c>
    </row>
    <row r="436" spans="2:6" x14ac:dyDescent="0.25">
      <c r="B436" s="6">
        <v>832</v>
      </c>
      <c r="C436" s="7">
        <v>154</v>
      </c>
      <c r="E436" s="6">
        <v>972</v>
      </c>
      <c r="F436" s="7">
        <v>45</v>
      </c>
    </row>
    <row r="437" spans="2:6" x14ac:dyDescent="0.25">
      <c r="B437" s="6">
        <v>833</v>
      </c>
      <c r="C437" s="7">
        <v>41</v>
      </c>
      <c r="E437" s="6">
        <v>973</v>
      </c>
      <c r="F437" s="7">
        <v>8</v>
      </c>
    </row>
    <row r="438" spans="2:6" x14ac:dyDescent="0.25">
      <c r="B438" s="6">
        <v>834</v>
      </c>
      <c r="C438" s="7">
        <v>75</v>
      </c>
      <c r="E438" s="6">
        <v>974</v>
      </c>
      <c r="F438" s="7">
        <v>3</v>
      </c>
    </row>
    <row r="439" spans="2:6" x14ac:dyDescent="0.25">
      <c r="B439" s="6">
        <v>835</v>
      </c>
      <c r="C439" s="7">
        <v>40</v>
      </c>
      <c r="E439" s="6">
        <v>975</v>
      </c>
      <c r="F439" s="7">
        <v>24</v>
      </c>
    </row>
    <row r="440" spans="2:6" x14ac:dyDescent="0.25">
      <c r="B440" s="6">
        <v>836</v>
      </c>
      <c r="C440" s="7">
        <v>46</v>
      </c>
      <c r="E440" s="6">
        <v>976</v>
      </c>
      <c r="F440" s="7">
        <v>18</v>
      </c>
    </row>
    <row r="441" spans="2:6" x14ac:dyDescent="0.25">
      <c r="B441" s="6">
        <v>837</v>
      </c>
      <c r="C441" s="7">
        <v>62</v>
      </c>
      <c r="E441" s="6">
        <v>977</v>
      </c>
      <c r="F441" s="7">
        <v>12</v>
      </c>
    </row>
    <row r="442" spans="2:6" x14ac:dyDescent="0.25">
      <c r="B442" s="6">
        <v>838</v>
      </c>
      <c r="C442" s="7">
        <v>61</v>
      </c>
      <c r="E442" s="6">
        <v>978</v>
      </c>
      <c r="F442" s="7">
        <v>123</v>
      </c>
    </row>
    <row r="443" spans="2:6" x14ac:dyDescent="0.25">
      <c r="B443" s="6">
        <v>839</v>
      </c>
      <c r="C443" s="7">
        <v>96</v>
      </c>
      <c r="E443" s="6">
        <v>979</v>
      </c>
      <c r="F443" s="7">
        <v>96</v>
      </c>
    </row>
    <row r="444" spans="2:6" x14ac:dyDescent="0.25">
      <c r="B444" s="6">
        <v>840</v>
      </c>
      <c r="C444" s="7">
        <v>190</v>
      </c>
      <c r="E444" s="6">
        <v>980</v>
      </c>
      <c r="F444" s="7">
        <v>31</v>
      </c>
    </row>
    <row r="445" spans="2:6" x14ac:dyDescent="0.25">
      <c r="B445" s="6">
        <v>841</v>
      </c>
      <c r="C445" s="7">
        <v>94</v>
      </c>
      <c r="E445" s="6">
        <v>981</v>
      </c>
      <c r="F445" s="7">
        <v>4</v>
      </c>
    </row>
    <row r="446" spans="2:6" x14ac:dyDescent="0.25">
      <c r="B446" s="6">
        <v>842</v>
      </c>
      <c r="C446" s="7">
        <v>39</v>
      </c>
      <c r="E446" s="6">
        <v>982</v>
      </c>
      <c r="F446" s="7">
        <v>3</v>
      </c>
    </row>
    <row r="447" spans="2:6" x14ac:dyDescent="0.25">
      <c r="B447" s="6">
        <v>843</v>
      </c>
      <c r="C447" s="7">
        <v>127</v>
      </c>
      <c r="E447" s="6">
        <v>983</v>
      </c>
      <c r="F447" s="7">
        <v>179</v>
      </c>
    </row>
    <row r="448" spans="2:6" x14ac:dyDescent="0.25">
      <c r="B448" s="6">
        <v>844</v>
      </c>
      <c r="C448" s="7">
        <v>159</v>
      </c>
      <c r="E448" s="6">
        <v>984</v>
      </c>
      <c r="F448" s="7">
        <v>3</v>
      </c>
    </row>
    <row r="449" spans="2:6" x14ac:dyDescent="0.25">
      <c r="B449" s="6">
        <v>845</v>
      </c>
      <c r="C449" s="7">
        <v>177</v>
      </c>
      <c r="E449" s="6">
        <v>985</v>
      </c>
      <c r="F449" s="7">
        <v>23</v>
      </c>
    </row>
    <row r="450" spans="2:6" x14ac:dyDescent="0.25">
      <c r="B450" s="6">
        <v>846</v>
      </c>
      <c r="C450" s="7">
        <v>47</v>
      </c>
      <c r="E450" s="6">
        <v>986</v>
      </c>
      <c r="F450" s="7">
        <v>23</v>
      </c>
    </row>
    <row r="451" spans="2:6" x14ac:dyDescent="0.25">
      <c r="B451" s="6">
        <v>847</v>
      </c>
      <c r="C451" s="7">
        <v>1</v>
      </c>
      <c r="E451" s="6">
        <v>987</v>
      </c>
      <c r="F451" s="7">
        <v>41</v>
      </c>
    </row>
    <row r="452" spans="2:6" x14ac:dyDescent="0.25">
      <c r="B452" s="6">
        <v>848</v>
      </c>
      <c r="C452" s="7">
        <v>16</v>
      </c>
      <c r="E452" s="6">
        <v>988</v>
      </c>
      <c r="F452" s="7">
        <v>0</v>
      </c>
    </row>
    <row r="453" spans="2:6" x14ac:dyDescent="0.25">
      <c r="B453" s="6">
        <v>849</v>
      </c>
      <c r="C453" s="7">
        <v>115</v>
      </c>
      <c r="E453" s="6">
        <v>989</v>
      </c>
      <c r="F453" s="7">
        <v>32</v>
      </c>
    </row>
    <row r="454" spans="2:6" x14ac:dyDescent="0.25">
      <c r="B454" s="6">
        <v>850</v>
      </c>
      <c r="C454" s="7">
        <v>133</v>
      </c>
      <c r="E454" s="6">
        <v>990</v>
      </c>
      <c r="F454" s="7">
        <v>2</v>
      </c>
    </row>
    <row r="455" spans="2:6" x14ac:dyDescent="0.25">
      <c r="B455" s="6">
        <v>851</v>
      </c>
      <c r="C455" s="7">
        <v>70</v>
      </c>
      <c r="E455" s="6">
        <v>991</v>
      </c>
      <c r="F455" s="7">
        <v>7</v>
      </c>
    </row>
    <row r="456" spans="2:6" x14ac:dyDescent="0.25">
      <c r="B456" s="6">
        <v>852</v>
      </c>
      <c r="C456" s="7">
        <v>62</v>
      </c>
      <c r="E456" s="6">
        <v>992</v>
      </c>
      <c r="F456" s="7">
        <v>4</v>
      </c>
    </row>
    <row r="457" spans="2:6" x14ac:dyDescent="0.25">
      <c r="B457" s="6">
        <v>853</v>
      </c>
      <c r="C457" s="7">
        <v>10</v>
      </c>
      <c r="E457" s="6">
        <v>993</v>
      </c>
      <c r="F457" s="7">
        <v>196</v>
      </c>
    </row>
    <row r="458" spans="2:6" x14ac:dyDescent="0.25">
      <c r="B458" s="6">
        <v>854</v>
      </c>
      <c r="C458" s="7">
        <v>499</v>
      </c>
      <c r="E458" s="6">
        <v>994</v>
      </c>
      <c r="F458" s="7">
        <v>11</v>
      </c>
    </row>
    <row r="459" spans="2:6" x14ac:dyDescent="0.25">
      <c r="B459" s="6">
        <v>855</v>
      </c>
      <c r="C459" s="7">
        <v>47</v>
      </c>
      <c r="E459" s="6">
        <v>995</v>
      </c>
      <c r="F459" s="7">
        <v>9</v>
      </c>
    </row>
    <row r="460" spans="2:6" x14ac:dyDescent="0.25">
      <c r="B460" s="6">
        <v>856</v>
      </c>
      <c r="C460" s="7">
        <v>28</v>
      </c>
      <c r="E460" s="6">
        <v>996</v>
      </c>
      <c r="F460" s="7">
        <v>5</v>
      </c>
    </row>
    <row r="461" spans="2:6" x14ac:dyDescent="0.25">
      <c r="B461" s="6">
        <v>857</v>
      </c>
      <c r="C461" s="7">
        <v>24</v>
      </c>
      <c r="E461" s="6">
        <v>997</v>
      </c>
      <c r="F461" s="7">
        <v>8</v>
      </c>
    </row>
    <row r="462" spans="2:6" x14ac:dyDescent="0.25">
      <c r="B462" s="6">
        <v>858</v>
      </c>
      <c r="C462" s="7">
        <v>76</v>
      </c>
      <c r="E462" s="6">
        <v>998</v>
      </c>
      <c r="F462" s="7">
        <v>229</v>
      </c>
    </row>
    <row r="463" spans="2:6" x14ac:dyDescent="0.25">
      <c r="B463" s="6">
        <v>859</v>
      </c>
      <c r="C463" s="7">
        <v>98</v>
      </c>
      <c r="E463" s="6">
        <v>999</v>
      </c>
      <c r="F463" s="7">
        <v>40</v>
      </c>
    </row>
    <row r="464" spans="2:6" x14ac:dyDescent="0.25">
      <c r="B464" s="6">
        <v>1020</v>
      </c>
      <c r="C464" s="7">
        <v>30</v>
      </c>
      <c r="E464" s="6">
        <v>1064</v>
      </c>
      <c r="F464" s="7">
        <v>123</v>
      </c>
    </row>
    <row r="465" spans="2:6" x14ac:dyDescent="0.25">
      <c r="B465" s="6">
        <v>1021</v>
      </c>
      <c r="C465" s="7">
        <v>478</v>
      </c>
      <c r="E465" s="6">
        <v>1065</v>
      </c>
      <c r="F465" s="7">
        <v>5</v>
      </c>
    </row>
    <row r="466" spans="2:6" x14ac:dyDescent="0.25">
      <c r="B466" s="6">
        <v>1022</v>
      </c>
      <c r="C466" s="7">
        <v>74</v>
      </c>
      <c r="E466" s="6">
        <v>1066</v>
      </c>
      <c r="F466" s="7">
        <v>148</v>
      </c>
    </row>
    <row r="467" spans="2:6" x14ac:dyDescent="0.25">
      <c r="B467" s="6">
        <v>1023</v>
      </c>
      <c r="C467" s="7">
        <v>131</v>
      </c>
      <c r="E467" s="6">
        <v>1067</v>
      </c>
      <c r="F467" s="7">
        <v>10</v>
      </c>
    </row>
    <row r="468" spans="2:6" x14ac:dyDescent="0.25">
      <c r="B468" s="6">
        <v>1024</v>
      </c>
      <c r="C468" s="7">
        <v>61</v>
      </c>
      <c r="E468" s="6">
        <v>1068</v>
      </c>
      <c r="F468" s="7">
        <v>4</v>
      </c>
    </row>
    <row r="469" spans="2:6" x14ac:dyDescent="0.25">
      <c r="B469" s="6">
        <v>1025</v>
      </c>
      <c r="C469" s="7">
        <v>1071</v>
      </c>
      <c r="E469" s="6">
        <v>1069</v>
      </c>
      <c r="F469" s="7">
        <v>21</v>
      </c>
    </row>
    <row r="470" spans="2:6" x14ac:dyDescent="0.25">
      <c r="B470" s="6">
        <v>1026</v>
      </c>
      <c r="C470" s="7">
        <v>122</v>
      </c>
      <c r="E470" s="6">
        <v>1070</v>
      </c>
      <c r="F470" s="7">
        <v>2</v>
      </c>
    </row>
    <row r="471" spans="2:6" x14ac:dyDescent="0.25">
      <c r="B471" s="6">
        <v>1027</v>
      </c>
      <c r="C471" s="7">
        <v>111</v>
      </c>
      <c r="E471" s="6">
        <v>1071</v>
      </c>
      <c r="F471" s="7">
        <v>0</v>
      </c>
    </row>
    <row r="472" spans="2:6" x14ac:dyDescent="0.25">
      <c r="B472" s="6">
        <v>1028</v>
      </c>
      <c r="C472" s="7">
        <v>255</v>
      </c>
      <c r="E472" s="6">
        <v>1072</v>
      </c>
      <c r="F472" s="7">
        <v>4</v>
      </c>
    </row>
    <row r="473" spans="2:6" x14ac:dyDescent="0.25">
      <c r="B473" s="6">
        <v>1029</v>
      </c>
      <c r="C473" s="7">
        <v>141</v>
      </c>
      <c r="E473" s="6">
        <v>1073</v>
      </c>
      <c r="F473" s="7">
        <v>1</v>
      </c>
    </row>
    <row r="474" spans="2:6" x14ac:dyDescent="0.25">
      <c r="B474" s="6">
        <v>1030</v>
      </c>
      <c r="C474" s="7">
        <v>159</v>
      </c>
      <c r="E474" s="6">
        <v>1074</v>
      </c>
      <c r="F474" s="7">
        <v>30</v>
      </c>
    </row>
    <row r="475" spans="2:6" x14ac:dyDescent="0.25">
      <c r="B475" s="6">
        <v>1031</v>
      </c>
      <c r="C475" s="7">
        <v>99</v>
      </c>
      <c r="E475" s="6">
        <v>1075</v>
      </c>
      <c r="F475" s="7">
        <v>3</v>
      </c>
    </row>
    <row r="476" spans="2:6" x14ac:dyDescent="0.25">
      <c r="B476" s="6">
        <v>1032</v>
      </c>
      <c r="C476" s="7">
        <v>96</v>
      </c>
      <c r="E476" s="6">
        <v>1076</v>
      </c>
      <c r="F476" s="7">
        <v>975</v>
      </c>
    </row>
    <row r="477" spans="2:6" x14ac:dyDescent="0.25">
      <c r="B477" s="6">
        <v>1033</v>
      </c>
      <c r="C477" s="7">
        <v>27</v>
      </c>
      <c r="E477" s="6">
        <v>1077</v>
      </c>
      <c r="F477" s="7">
        <v>167</v>
      </c>
    </row>
    <row r="478" spans="2:6" x14ac:dyDescent="0.25">
      <c r="B478" s="6">
        <v>1034</v>
      </c>
      <c r="C478" s="7">
        <v>166</v>
      </c>
      <c r="E478" s="6">
        <v>1078</v>
      </c>
      <c r="F478" s="7">
        <v>5</v>
      </c>
    </row>
    <row r="479" spans="2:6" x14ac:dyDescent="0.25">
      <c r="B479" s="6">
        <v>1035</v>
      </c>
      <c r="C479" s="7">
        <v>76</v>
      </c>
      <c r="E479" s="6">
        <v>1079</v>
      </c>
      <c r="F479" s="7">
        <v>18</v>
      </c>
    </row>
    <row r="480" spans="2:6" x14ac:dyDescent="0.25">
      <c r="B480" s="6">
        <v>1036</v>
      </c>
      <c r="C480" s="7">
        <v>211</v>
      </c>
      <c r="E480" s="6">
        <v>1080</v>
      </c>
      <c r="F480" s="7">
        <v>98</v>
      </c>
    </row>
    <row r="481" spans="2:6" x14ac:dyDescent="0.25">
      <c r="B481" s="6">
        <v>1037</v>
      </c>
      <c r="C481" s="7">
        <v>21</v>
      </c>
      <c r="E481" s="6">
        <v>1081</v>
      </c>
      <c r="F481" s="7">
        <v>4</v>
      </c>
    </row>
    <row r="482" spans="2:6" x14ac:dyDescent="0.25">
      <c r="B482" s="6">
        <v>1038</v>
      </c>
      <c r="C482" s="7">
        <v>61</v>
      </c>
      <c r="E482" s="6">
        <v>1082</v>
      </c>
      <c r="F482" s="7">
        <v>3</v>
      </c>
    </row>
    <row r="483" spans="2:6" x14ac:dyDescent="0.25">
      <c r="B483" s="6">
        <v>1039</v>
      </c>
      <c r="C483" s="7">
        <v>30</v>
      </c>
      <c r="E483" s="6">
        <v>1083</v>
      </c>
      <c r="F483" s="7">
        <v>1</v>
      </c>
    </row>
    <row r="484" spans="2:6" x14ac:dyDescent="0.25">
      <c r="B484" s="6">
        <v>1184</v>
      </c>
      <c r="C484" s="7">
        <v>375</v>
      </c>
      <c r="E484" s="6">
        <v>1084</v>
      </c>
      <c r="F484" s="7">
        <v>0</v>
      </c>
    </row>
    <row r="485" spans="2:6" x14ac:dyDescent="0.25">
      <c r="B485" s="6">
        <v>1185</v>
      </c>
      <c r="C485" s="7">
        <v>111</v>
      </c>
      <c r="E485" s="6">
        <v>1085</v>
      </c>
      <c r="F485" s="7">
        <v>9</v>
      </c>
    </row>
    <row r="486" spans="2:6" x14ac:dyDescent="0.25">
      <c r="B486" s="6">
        <v>1186</v>
      </c>
      <c r="C486" s="7">
        <v>123</v>
      </c>
      <c r="E486" s="6">
        <v>1086</v>
      </c>
      <c r="F486" s="7">
        <v>2</v>
      </c>
    </row>
    <row r="487" spans="2:6" x14ac:dyDescent="0.25">
      <c r="B487" s="6">
        <v>1187</v>
      </c>
      <c r="C487" s="7">
        <v>70</v>
      </c>
      <c r="E487" s="6">
        <v>1087</v>
      </c>
      <c r="F487" s="7">
        <v>0</v>
      </c>
    </row>
    <row r="488" spans="2:6" x14ac:dyDescent="0.25">
      <c r="B488" s="6">
        <v>1188</v>
      </c>
      <c r="C488" s="7">
        <v>85</v>
      </c>
      <c r="E488" s="6">
        <v>1088</v>
      </c>
      <c r="F488" s="7">
        <v>147</v>
      </c>
    </row>
    <row r="489" spans="2:6" x14ac:dyDescent="0.25">
      <c r="B489" s="6">
        <v>1189</v>
      </c>
      <c r="C489" s="7">
        <v>86</v>
      </c>
      <c r="E489" s="6">
        <v>1089</v>
      </c>
      <c r="F489" s="7">
        <v>49</v>
      </c>
    </row>
    <row r="490" spans="2:6" x14ac:dyDescent="0.25">
      <c r="B490" s="6">
        <v>1190</v>
      </c>
      <c r="C490" s="7">
        <v>13</v>
      </c>
      <c r="E490" s="6">
        <v>1090</v>
      </c>
      <c r="F490" s="7">
        <v>1</v>
      </c>
    </row>
    <row r="491" spans="2:6" x14ac:dyDescent="0.25">
      <c r="B491" s="6">
        <v>1191</v>
      </c>
      <c r="C491" s="7">
        <v>33</v>
      </c>
      <c r="E491" s="6">
        <v>1091</v>
      </c>
      <c r="F491" s="7">
        <v>2</v>
      </c>
    </row>
    <row r="492" spans="2:6" x14ac:dyDescent="0.25">
      <c r="B492" s="6">
        <v>1192</v>
      </c>
      <c r="C492" s="7">
        <v>15</v>
      </c>
      <c r="E492" s="6">
        <v>1092</v>
      </c>
      <c r="F492" s="7">
        <v>7</v>
      </c>
    </row>
    <row r="493" spans="2:6" x14ac:dyDescent="0.25">
      <c r="B493" s="6">
        <v>1193</v>
      </c>
      <c r="C493" s="7">
        <v>273</v>
      </c>
      <c r="E493" s="6">
        <v>1093</v>
      </c>
      <c r="F493" s="7">
        <v>4</v>
      </c>
    </row>
    <row r="494" spans="2:6" x14ac:dyDescent="0.25">
      <c r="B494" s="6">
        <v>1194</v>
      </c>
      <c r="C494" s="7">
        <v>714</v>
      </c>
      <c r="E494" s="6">
        <v>1094</v>
      </c>
      <c r="F494" s="7">
        <v>27</v>
      </c>
    </row>
    <row r="495" spans="2:6" x14ac:dyDescent="0.25">
      <c r="B495" s="6">
        <v>1195</v>
      </c>
      <c r="C495" s="7">
        <v>170</v>
      </c>
      <c r="E495" s="6">
        <v>1095</v>
      </c>
      <c r="F495" s="7">
        <v>94</v>
      </c>
    </row>
    <row r="496" spans="2:6" x14ac:dyDescent="0.25">
      <c r="B496" s="6">
        <v>1196</v>
      </c>
      <c r="C496" s="7">
        <v>512</v>
      </c>
      <c r="E496" s="6">
        <v>1096</v>
      </c>
      <c r="F496" s="7">
        <v>29</v>
      </c>
    </row>
    <row r="497" spans="2:6" x14ac:dyDescent="0.25">
      <c r="B497" s="6">
        <v>1197</v>
      </c>
      <c r="C497" s="7">
        <v>314</v>
      </c>
      <c r="E497" s="6">
        <v>1097</v>
      </c>
      <c r="F497" s="7">
        <v>7</v>
      </c>
    </row>
    <row r="498" spans="2:6" x14ac:dyDescent="0.25">
      <c r="B498" s="6">
        <v>1198</v>
      </c>
      <c r="C498" s="7">
        <v>167</v>
      </c>
      <c r="E498" s="6">
        <v>1098</v>
      </c>
      <c r="F498" s="7">
        <v>22</v>
      </c>
    </row>
    <row r="499" spans="2:6" x14ac:dyDescent="0.25">
      <c r="B499" s="6">
        <v>1199</v>
      </c>
      <c r="C499" s="7">
        <v>9</v>
      </c>
      <c r="E499" s="6">
        <v>1099</v>
      </c>
      <c r="F499" s="7">
        <v>1</v>
      </c>
    </row>
    <row r="500" spans="2:6" x14ac:dyDescent="0.25">
      <c r="B500" s="6">
        <v>1200</v>
      </c>
      <c r="C500" s="7">
        <v>103</v>
      </c>
      <c r="E500" s="6">
        <v>1100</v>
      </c>
      <c r="F500" s="7">
        <v>10</v>
      </c>
    </row>
    <row r="501" spans="2:6" x14ac:dyDescent="0.25">
      <c r="B501" s="6">
        <v>1201</v>
      </c>
      <c r="C501" s="7">
        <v>111</v>
      </c>
      <c r="E501" s="6">
        <v>1101</v>
      </c>
      <c r="F501" s="7">
        <v>6</v>
      </c>
    </row>
    <row r="502" spans="2:6" x14ac:dyDescent="0.25">
      <c r="B502" s="6">
        <v>1202</v>
      </c>
      <c r="C502" s="7">
        <v>271</v>
      </c>
      <c r="E502" s="6">
        <v>1102</v>
      </c>
      <c r="F502" s="7">
        <v>24</v>
      </c>
    </row>
    <row r="503" spans="2:6" x14ac:dyDescent="0.25">
      <c r="B503" s="6">
        <v>1203</v>
      </c>
      <c r="C503" s="7">
        <v>101</v>
      </c>
      <c r="E503" s="6">
        <v>1103</v>
      </c>
      <c r="F503" s="7">
        <v>15</v>
      </c>
    </row>
    <row r="504" spans="2:6" x14ac:dyDescent="0.25">
      <c r="B504" s="6">
        <v>1204</v>
      </c>
      <c r="C504" s="7">
        <v>57</v>
      </c>
      <c r="E504" s="6">
        <v>1104</v>
      </c>
      <c r="F504" s="7">
        <v>37</v>
      </c>
    </row>
    <row r="505" spans="2:6" x14ac:dyDescent="0.25">
      <c r="B505" s="6">
        <v>1205</v>
      </c>
      <c r="C505" s="7">
        <v>62</v>
      </c>
      <c r="E505" s="6">
        <v>1105</v>
      </c>
      <c r="F505" s="7">
        <v>20</v>
      </c>
    </row>
    <row r="506" spans="2:6" x14ac:dyDescent="0.25">
      <c r="B506" s="6">
        <v>1206</v>
      </c>
      <c r="C506" s="7">
        <v>32</v>
      </c>
      <c r="E506" s="6">
        <v>1106</v>
      </c>
      <c r="F506" s="7">
        <v>7</v>
      </c>
    </row>
    <row r="507" spans="2:6" x14ac:dyDescent="0.25">
      <c r="B507" s="6">
        <v>1207</v>
      </c>
      <c r="C507" s="7">
        <v>141</v>
      </c>
      <c r="E507" s="6">
        <v>1107</v>
      </c>
      <c r="F507" s="7">
        <v>0</v>
      </c>
    </row>
    <row r="508" spans="2:6" x14ac:dyDescent="0.25">
      <c r="B508" s="6">
        <v>1208</v>
      </c>
      <c r="C508" s="7">
        <v>75</v>
      </c>
      <c r="E508" s="6">
        <v>1108</v>
      </c>
      <c r="F508" s="7">
        <v>21</v>
      </c>
    </row>
    <row r="509" spans="2:6" x14ac:dyDescent="0.25">
      <c r="B509" s="6">
        <v>1209</v>
      </c>
      <c r="C509" s="7">
        <v>46</v>
      </c>
      <c r="E509" s="6">
        <v>1109</v>
      </c>
      <c r="F509" s="7">
        <v>3</v>
      </c>
    </row>
    <row r="510" spans="2:6" x14ac:dyDescent="0.25">
      <c r="B510" s="6">
        <v>1210</v>
      </c>
      <c r="C510" s="7">
        <v>103</v>
      </c>
      <c r="E510" s="6">
        <v>1110</v>
      </c>
      <c r="F510" s="7">
        <v>11</v>
      </c>
    </row>
    <row r="511" spans="2:6" x14ac:dyDescent="0.25">
      <c r="B511" s="6">
        <v>1211</v>
      </c>
      <c r="C511" s="7">
        <v>6</v>
      </c>
      <c r="E511" s="6">
        <v>1111</v>
      </c>
      <c r="F511" s="7">
        <v>1</v>
      </c>
    </row>
    <row r="512" spans="2:6" x14ac:dyDescent="0.25">
      <c r="B512" s="6">
        <v>1212</v>
      </c>
      <c r="C512" s="7">
        <v>83</v>
      </c>
      <c r="E512" s="6">
        <v>1112</v>
      </c>
      <c r="F512" s="7">
        <v>312</v>
      </c>
    </row>
    <row r="513" spans="2:6" x14ac:dyDescent="0.25">
      <c r="B513" s="6">
        <v>1213</v>
      </c>
      <c r="C513" s="7">
        <v>108</v>
      </c>
      <c r="E513" s="6">
        <v>1113</v>
      </c>
      <c r="F513" s="7">
        <v>1</v>
      </c>
    </row>
    <row r="514" spans="2:6" x14ac:dyDescent="0.25">
      <c r="B514" s="6">
        <v>1214</v>
      </c>
      <c r="C514" s="7">
        <v>25</v>
      </c>
      <c r="E514" s="6">
        <v>1114</v>
      </c>
      <c r="F514" s="7">
        <v>3</v>
      </c>
    </row>
    <row r="515" spans="2:6" x14ac:dyDescent="0.25">
      <c r="B515" s="6">
        <v>1215</v>
      </c>
      <c r="C515" s="7">
        <v>549</v>
      </c>
      <c r="E515" s="6">
        <v>1115</v>
      </c>
      <c r="F515" s="7">
        <v>4</v>
      </c>
    </row>
    <row r="516" spans="2:6" x14ac:dyDescent="0.25">
      <c r="B516" s="6">
        <v>1216</v>
      </c>
      <c r="C516" s="7">
        <v>222</v>
      </c>
      <c r="E516" s="6">
        <v>1116</v>
      </c>
      <c r="F516" s="7">
        <v>10</v>
      </c>
    </row>
    <row r="517" spans="2:6" x14ac:dyDescent="0.25">
      <c r="B517" s="6">
        <v>1217</v>
      </c>
      <c r="C517" s="7">
        <v>183</v>
      </c>
      <c r="E517" s="6">
        <v>1117</v>
      </c>
      <c r="F517" s="7">
        <v>8</v>
      </c>
    </row>
    <row r="518" spans="2:6" x14ac:dyDescent="0.25">
      <c r="B518" s="6">
        <v>1218</v>
      </c>
      <c r="C518" s="7">
        <v>89</v>
      </c>
      <c r="E518" s="6">
        <v>1118</v>
      </c>
      <c r="F518" s="7">
        <v>3</v>
      </c>
    </row>
    <row r="519" spans="2:6" x14ac:dyDescent="0.25">
      <c r="B519" s="6">
        <v>1219</v>
      </c>
      <c r="C519" s="7">
        <v>253</v>
      </c>
      <c r="E519" s="6">
        <v>1119</v>
      </c>
      <c r="F519" s="7">
        <v>1</v>
      </c>
    </row>
    <row r="520" spans="2:6" x14ac:dyDescent="0.25">
      <c r="B520" s="6">
        <v>1220</v>
      </c>
      <c r="C520" s="7">
        <v>140</v>
      </c>
      <c r="E520" s="6">
        <v>1120</v>
      </c>
      <c r="F520" s="7">
        <v>0</v>
      </c>
    </row>
    <row r="521" spans="2:6" x14ac:dyDescent="0.25">
      <c r="B521" s="6">
        <v>1221</v>
      </c>
      <c r="C521" s="7">
        <v>103</v>
      </c>
      <c r="E521" s="6">
        <v>1121</v>
      </c>
      <c r="F521" s="7">
        <v>5</v>
      </c>
    </row>
    <row r="522" spans="2:6" x14ac:dyDescent="0.25">
      <c r="B522" s="6">
        <v>1222</v>
      </c>
      <c r="C522" s="7">
        <v>138</v>
      </c>
      <c r="E522" s="6">
        <v>1122</v>
      </c>
      <c r="F522" s="7">
        <v>0</v>
      </c>
    </row>
    <row r="523" spans="2:6" x14ac:dyDescent="0.25">
      <c r="B523" s="6">
        <v>1223</v>
      </c>
      <c r="C523" s="7">
        <v>191</v>
      </c>
      <c r="E523" s="6">
        <v>1123</v>
      </c>
      <c r="F523" s="7">
        <v>3</v>
      </c>
    </row>
    <row r="524" spans="2:6" x14ac:dyDescent="0.25">
      <c r="B524" s="6">
        <v>1244</v>
      </c>
      <c r="C524" s="7">
        <v>45</v>
      </c>
      <c r="E524" s="6">
        <v>1124</v>
      </c>
      <c r="F524" s="7">
        <v>7</v>
      </c>
    </row>
    <row r="525" spans="2:6" x14ac:dyDescent="0.25">
      <c r="B525" s="6">
        <v>1245</v>
      </c>
      <c r="C525" s="7">
        <v>17</v>
      </c>
      <c r="E525" s="6">
        <v>1125</v>
      </c>
      <c r="F525" s="7">
        <v>0</v>
      </c>
    </row>
    <row r="526" spans="2:6" x14ac:dyDescent="0.25">
      <c r="B526" s="6">
        <v>1246</v>
      </c>
      <c r="C526" s="7">
        <v>31</v>
      </c>
      <c r="E526" s="6">
        <v>1126</v>
      </c>
      <c r="F526" s="7">
        <v>2</v>
      </c>
    </row>
    <row r="527" spans="2:6" x14ac:dyDescent="0.25">
      <c r="B527" s="6">
        <v>1247</v>
      </c>
      <c r="C527" s="7">
        <v>50</v>
      </c>
      <c r="E527" s="6">
        <v>1127</v>
      </c>
      <c r="F527" s="7">
        <v>23</v>
      </c>
    </row>
    <row r="528" spans="2:6" x14ac:dyDescent="0.25">
      <c r="B528" s="6">
        <v>1248</v>
      </c>
      <c r="C528" s="7">
        <v>59</v>
      </c>
      <c r="E528" s="6">
        <v>1128</v>
      </c>
      <c r="F528" s="7">
        <v>1</v>
      </c>
    </row>
    <row r="529" spans="2:6" x14ac:dyDescent="0.25">
      <c r="B529" s="6">
        <v>1249</v>
      </c>
      <c r="C529" s="7">
        <v>81</v>
      </c>
      <c r="E529" s="6">
        <v>1129</v>
      </c>
      <c r="F529" s="7">
        <v>2</v>
      </c>
    </row>
    <row r="530" spans="2:6" x14ac:dyDescent="0.25">
      <c r="B530" s="6">
        <v>1250</v>
      </c>
      <c r="C530" s="7">
        <v>508</v>
      </c>
      <c r="E530" s="6">
        <v>1130</v>
      </c>
      <c r="F530" s="7">
        <v>3</v>
      </c>
    </row>
    <row r="531" spans="2:6" x14ac:dyDescent="0.25">
      <c r="B531" s="6">
        <v>1251</v>
      </c>
      <c r="C531" s="7">
        <v>74</v>
      </c>
      <c r="E531" s="6">
        <v>1131</v>
      </c>
      <c r="F531" s="7">
        <v>0</v>
      </c>
    </row>
    <row r="532" spans="2:6" x14ac:dyDescent="0.25">
      <c r="B532" s="6">
        <v>1252</v>
      </c>
      <c r="C532" s="7">
        <v>141</v>
      </c>
      <c r="E532" s="6">
        <v>1132</v>
      </c>
      <c r="F532" s="7">
        <v>13</v>
      </c>
    </row>
    <row r="533" spans="2:6" x14ac:dyDescent="0.25">
      <c r="B533" s="6">
        <v>1253</v>
      </c>
      <c r="C533" s="7">
        <v>711</v>
      </c>
      <c r="E533" s="6">
        <v>1133</v>
      </c>
      <c r="F533" s="7">
        <v>1</v>
      </c>
    </row>
    <row r="534" spans="2:6" x14ac:dyDescent="0.25">
      <c r="B534" s="6">
        <v>1254</v>
      </c>
      <c r="C534" s="7">
        <v>141</v>
      </c>
      <c r="E534" s="6">
        <v>1134</v>
      </c>
      <c r="F534" s="7">
        <v>1</v>
      </c>
    </row>
    <row r="535" spans="2:6" x14ac:dyDescent="0.25">
      <c r="B535" s="6">
        <v>1255</v>
      </c>
      <c r="C535" s="7">
        <v>109</v>
      </c>
      <c r="E535" s="6">
        <v>1135</v>
      </c>
      <c r="F535" s="7">
        <v>1</v>
      </c>
    </row>
    <row r="536" spans="2:6" x14ac:dyDescent="0.25">
      <c r="B536" s="6">
        <v>1256</v>
      </c>
      <c r="C536" s="7">
        <v>361</v>
      </c>
      <c r="E536" s="6">
        <v>1136</v>
      </c>
      <c r="F536" s="7">
        <v>6</v>
      </c>
    </row>
    <row r="537" spans="2:6" x14ac:dyDescent="0.25">
      <c r="B537" s="6">
        <v>1257</v>
      </c>
      <c r="C537" s="7">
        <v>176</v>
      </c>
      <c r="E537" s="6">
        <v>1137</v>
      </c>
      <c r="F537" s="7">
        <v>39</v>
      </c>
    </row>
    <row r="538" spans="2:6" x14ac:dyDescent="0.25">
      <c r="B538" s="6">
        <v>1258</v>
      </c>
      <c r="C538" s="7">
        <v>670</v>
      </c>
      <c r="E538" s="6">
        <v>1138</v>
      </c>
      <c r="F538" s="7">
        <v>4</v>
      </c>
    </row>
    <row r="539" spans="2:6" x14ac:dyDescent="0.25">
      <c r="B539" s="6">
        <v>1259</v>
      </c>
      <c r="C539" s="7">
        <v>96</v>
      </c>
      <c r="E539" s="6">
        <v>1139</v>
      </c>
      <c r="F539" s="7">
        <v>1</v>
      </c>
    </row>
    <row r="540" spans="2:6" x14ac:dyDescent="0.25">
      <c r="B540" s="6">
        <v>1260</v>
      </c>
      <c r="C540" s="7">
        <v>74</v>
      </c>
      <c r="E540" s="6">
        <v>1140</v>
      </c>
      <c r="F540" s="7">
        <v>0</v>
      </c>
    </row>
    <row r="541" spans="2:6" x14ac:dyDescent="0.25">
      <c r="B541" s="6">
        <v>1261</v>
      </c>
      <c r="C541" s="7">
        <v>52</v>
      </c>
      <c r="E541" s="6">
        <v>1141</v>
      </c>
      <c r="F541" s="7">
        <v>0</v>
      </c>
    </row>
    <row r="542" spans="2:6" x14ac:dyDescent="0.25">
      <c r="B542" s="6">
        <v>1262</v>
      </c>
      <c r="C542" s="7">
        <v>105</v>
      </c>
      <c r="E542" s="6">
        <v>1142</v>
      </c>
      <c r="F542" s="7">
        <v>0</v>
      </c>
    </row>
    <row r="543" spans="2:6" x14ac:dyDescent="0.25">
      <c r="B543" s="6">
        <v>1263</v>
      </c>
      <c r="C543" s="7">
        <v>41</v>
      </c>
      <c r="E543" s="6">
        <v>1143</v>
      </c>
      <c r="F543" s="7">
        <v>8</v>
      </c>
    </row>
    <row r="544" spans="2:6" x14ac:dyDescent="0.25">
      <c r="B544" s="6">
        <v>1264</v>
      </c>
      <c r="C544" s="7">
        <v>34</v>
      </c>
      <c r="E544" s="6">
        <v>1144</v>
      </c>
      <c r="F544" s="7">
        <v>0</v>
      </c>
    </row>
    <row r="545" spans="2:6" x14ac:dyDescent="0.25">
      <c r="B545" s="6">
        <v>1265</v>
      </c>
      <c r="C545" s="7">
        <v>66</v>
      </c>
      <c r="E545" s="6">
        <v>1145</v>
      </c>
      <c r="F545" s="7">
        <v>1</v>
      </c>
    </row>
    <row r="546" spans="2:6" x14ac:dyDescent="0.25">
      <c r="B546" s="6">
        <v>1266</v>
      </c>
      <c r="C546" s="7">
        <v>50</v>
      </c>
      <c r="E546" s="6">
        <v>1146</v>
      </c>
      <c r="F546" s="7">
        <v>12</v>
      </c>
    </row>
    <row r="547" spans="2:6" x14ac:dyDescent="0.25">
      <c r="B547" s="6">
        <v>1267</v>
      </c>
      <c r="C547" s="7">
        <v>159</v>
      </c>
      <c r="E547" s="6">
        <v>1147</v>
      </c>
      <c r="F547" s="7">
        <v>0</v>
      </c>
    </row>
    <row r="548" spans="2:6" x14ac:dyDescent="0.25">
      <c r="B548" s="6">
        <v>1268</v>
      </c>
      <c r="C548" s="7">
        <v>182</v>
      </c>
      <c r="E548" s="6">
        <v>1148</v>
      </c>
      <c r="F548" s="7">
        <v>3</v>
      </c>
    </row>
    <row r="549" spans="2:6" x14ac:dyDescent="0.25">
      <c r="B549" s="6">
        <v>1269</v>
      </c>
      <c r="C549" s="7">
        <v>206</v>
      </c>
      <c r="E549" s="6">
        <v>1149</v>
      </c>
      <c r="F549" s="7">
        <v>2</v>
      </c>
    </row>
    <row r="550" spans="2:6" x14ac:dyDescent="0.25">
      <c r="B550" s="6">
        <v>1270</v>
      </c>
      <c r="C550" s="7">
        <v>169</v>
      </c>
      <c r="E550" s="6">
        <v>1150</v>
      </c>
      <c r="F550" s="7">
        <v>6</v>
      </c>
    </row>
    <row r="551" spans="2:6" x14ac:dyDescent="0.25">
      <c r="B551" s="6">
        <v>1271</v>
      </c>
      <c r="C551" s="7">
        <v>31</v>
      </c>
      <c r="E551" s="6">
        <v>1151</v>
      </c>
      <c r="F551" s="7">
        <v>0</v>
      </c>
    </row>
    <row r="552" spans="2:6" x14ac:dyDescent="0.25">
      <c r="B552" s="6">
        <v>1272</v>
      </c>
      <c r="C552" s="7">
        <v>28</v>
      </c>
      <c r="E552" s="6">
        <v>1152</v>
      </c>
      <c r="F552" s="7">
        <v>15</v>
      </c>
    </row>
    <row r="553" spans="2:6" x14ac:dyDescent="0.25">
      <c r="B553" s="6">
        <v>1273</v>
      </c>
      <c r="C553" s="7">
        <v>54</v>
      </c>
      <c r="E553" s="6">
        <v>1153</v>
      </c>
      <c r="F553" s="7">
        <v>1</v>
      </c>
    </row>
    <row r="554" spans="2:6" x14ac:dyDescent="0.25">
      <c r="B554" s="6">
        <v>1274</v>
      </c>
      <c r="C554" s="7">
        <v>467</v>
      </c>
      <c r="E554" s="6">
        <v>1154</v>
      </c>
      <c r="F554" s="7">
        <v>3</v>
      </c>
    </row>
    <row r="555" spans="2:6" x14ac:dyDescent="0.25">
      <c r="B555" s="6">
        <v>1275</v>
      </c>
      <c r="C555" s="7">
        <v>389</v>
      </c>
      <c r="E555" s="6">
        <v>1155</v>
      </c>
      <c r="F555" s="7">
        <v>8</v>
      </c>
    </row>
    <row r="556" spans="2:6" x14ac:dyDescent="0.25">
      <c r="B556" s="6">
        <v>1276</v>
      </c>
      <c r="C556" s="7">
        <v>68</v>
      </c>
      <c r="E556" s="6">
        <v>1156</v>
      </c>
      <c r="F556" s="7">
        <v>0</v>
      </c>
    </row>
    <row r="557" spans="2:6" x14ac:dyDescent="0.25">
      <c r="B557" s="6">
        <v>1277</v>
      </c>
      <c r="C557" s="7">
        <v>413</v>
      </c>
      <c r="E557" s="6">
        <v>1157</v>
      </c>
      <c r="F557" s="7">
        <v>3</v>
      </c>
    </row>
    <row r="558" spans="2:6" x14ac:dyDescent="0.25">
      <c r="B558" s="6">
        <v>1278</v>
      </c>
      <c r="C558" s="7">
        <v>190</v>
      </c>
      <c r="E558" s="6">
        <v>1158</v>
      </c>
      <c r="F558" s="7">
        <v>3</v>
      </c>
    </row>
    <row r="559" spans="2:6" x14ac:dyDescent="0.25">
      <c r="B559" s="6">
        <v>1279</v>
      </c>
      <c r="C559" s="7">
        <v>189</v>
      </c>
      <c r="E559" s="6">
        <v>1159</v>
      </c>
      <c r="F559" s="7">
        <v>0</v>
      </c>
    </row>
    <row r="560" spans="2:6" x14ac:dyDescent="0.25">
      <c r="B560" s="6">
        <v>1280</v>
      </c>
      <c r="C560" s="7">
        <v>130</v>
      </c>
      <c r="E560" s="6">
        <v>1160</v>
      </c>
      <c r="F560" s="7">
        <v>19</v>
      </c>
    </row>
    <row r="561" spans="2:6" x14ac:dyDescent="0.25">
      <c r="B561" s="6">
        <v>1281</v>
      </c>
      <c r="C561" s="7">
        <v>74</v>
      </c>
      <c r="E561" s="6">
        <v>1161</v>
      </c>
      <c r="F561" s="7">
        <v>0</v>
      </c>
    </row>
    <row r="562" spans="2:6" x14ac:dyDescent="0.25">
      <c r="B562" s="6">
        <v>1282</v>
      </c>
      <c r="C562" s="7">
        <v>274</v>
      </c>
      <c r="E562" s="6">
        <v>1162</v>
      </c>
      <c r="F562" s="7">
        <v>2</v>
      </c>
    </row>
    <row r="563" spans="2:6" x14ac:dyDescent="0.25">
      <c r="B563" s="6">
        <v>1283</v>
      </c>
      <c r="C563" s="7">
        <v>22</v>
      </c>
      <c r="E563" s="6">
        <v>1163</v>
      </c>
      <c r="F563" s="7">
        <v>0</v>
      </c>
    </row>
    <row r="564" spans="2:6" x14ac:dyDescent="0.25">
      <c r="B564" s="6">
        <v>1284</v>
      </c>
      <c r="C564" s="7">
        <v>31</v>
      </c>
      <c r="E564" s="6">
        <v>1164</v>
      </c>
      <c r="F564" s="7">
        <v>0</v>
      </c>
    </row>
    <row r="565" spans="2:6" x14ac:dyDescent="0.25">
      <c r="B565" s="6">
        <v>1285</v>
      </c>
      <c r="C565" s="7">
        <v>63</v>
      </c>
      <c r="E565" s="6">
        <v>1165</v>
      </c>
      <c r="F565" s="7">
        <v>25</v>
      </c>
    </row>
    <row r="566" spans="2:6" x14ac:dyDescent="0.25">
      <c r="B566" s="6">
        <v>1286</v>
      </c>
      <c r="C566" s="7">
        <v>20</v>
      </c>
      <c r="E566" s="6">
        <v>1166</v>
      </c>
      <c r="F566" s="7">
        <v>8</v>
      </c>
    </row>
    <row r="567" spans="2:6" x14ac:dyDescent="0.25">
      <c r="B567" s="6">
        <v>1287</v>
      </c>
      <c r="C567" s="7">
        <v>25</v>
      </c>
      <c r="E567" s="6">
        <v>1167</v>
      </c>
      <c r="F567" s="7">
        <v>16</v>
      </c>
    </row>
    <row r="568" spans="2:6" x14ac:dyDescent="0.25">
      <c r="B568" s="6">
        <v>1288</v>
      </c>
      <c r="C568" s="7">
        <v>61</v>
      </c>
      <c r="E568" s="6">
        <v>1168</v>
      </c>
      <c r="F568" s="7">
        <v>3</v>
      </c>
    </row>
    <row r="569" spans="2:6" x14ac:dyDescent="0.25">
      <c r="B569" s="6">
        <v>1289</v>
      </c>
      <c r="C569" s="7">
        <v>52</v>
      </c>
      <c r="E569" s="6">
        <v>1169</v>
      </c>
      <c r="F569" s="7">
        <v>3</v>
      </c>
    </row>
    <row r="570" spans="2:6" x14ac:dyDescent="0.25">
      <c r="B570" s="6">
        <v>1290</v>
      </c>
      <c r="C570" s="7">
        <v>86</v>
      </c>
      <c r="E570" s="6">
        <v>1170</v>
      </c>
      <c r="F570" s="7">
        <v>2</v>
      </c>
    </row>
    <row r="571" spans="2:6" x14ac:dyDescent="0.25">
      <c r="B571" s="6">
        <v>1291</v>
      </c>
      <c r="C571" s="7">
        <v>42</v>
      </c>
      <c r="E571" s="6">
        <v>1171</v>
      </c>
      <c r="F571" s="7">
        <v>1</v>
      </c>
    </row>
    <row r="572" spans="2:6" x14ac:dyDescent="0.25">
      <c r="B572" s="6">
        <v>1292</v>
      </c>
      <c r="C572" s="7">
        <v>52</v>
      </c>
      <c r="E572" s="6">
        <v>1172</v>
      </c>
      <c r="F572" s="7">
        <v>0</v>
      </c>
    </row>
    <row r="573" spans="2:6" x14ac:dyDescent="0.25">
      <c r="B573" s="6">
        <v>1293</v>
      </c>
      <c r="C573" s="7">
        <v>120</v>
      </c>
      <c r="E573" s="6">
        <v>1173</v>
      </c>
      <c r="F573" s="7">
        <v>1</v>
      </c>
    </row>
    <row r="574" spans="2:6" x14ac:dyDescent="0.25">
      <c r="B574" s="6">
        <v>1294</v>
      </c>
      <c r="C574" s="7">
        <v>22</v>
      </c>
      <c r="E574" s="6">
        <v>1174</v>
      </c>
      <c r="F574" s="7">
        <v>19</v>
      </c>
    </row>
    <row r="575" spans="2:6" x14ac:dyDescent="0.25">
      <c r="B575" s="6">
        <v>1295</v>
      </c>
      <c r="C575" s="7">
        <v>64</v>
      </c>
      <c r="E575" s="6">
        <v>1175</v>
      </c>
      <c r="F575" s="7">
        <v>9</v>
      </c>
    </row>
    <row r="576" spans="2:6" x14ac:dyDescent="0.25">
      <c r="B576" s="6">
        <v>1296</v>
      </c>
      <c r="C576" s="7">
        <v>23</v>
      </c>
      <c r="E576" s="6">
        <v>1176</v>
      </c>
      <c r="F576" s="7">
        <v>1</v>
      </c>
    </row>
    <row r="577" spans="2:6" x14ac:dyDescent="0.25">
      <c r="B577" s="6">
        <v>1297</v>
      </c>
      <c r="C577" s="7">
        <v>238</v>
      </c>
      <c r="E577" s="6">
        <v>1177</v>
      </c>
      <c r="F577" s="7">
        <v>0</v>
      </c>
    </row>
    <row r="578" spans="2:6" x14ac:dyDescent="0.25">
      <c r="B578" s="6">
        <v>1298</v>
      </c>
      <c r="C578" s="7">
        <v>33</v>
      </c>
      <c r="E578" s="6">
        <v>1178</v>
      </c>
      <c r="F578" s="7">
        <v>1</v>
      </c>
    </row>
    <row r="579" spans="2:6" x14ac:dyDescent="0.25">
      <c r="B579" s="6">
        <v>1299</v>
      </c>
      <c r="C579" s="7">
        <v>32</v>
      </c>
      <c r="E579" s="6">
        <v>1179</v>
      </c>
      <c r="F579" s="7">
        <v>5</v>
      </c>
    </row>
    <row r="580" spans="2:6" x14ac:dyDescent="0.25">
      <c r="B580" s="6">
        <v>1300</v>
      </c>
      <c r="C580" s="7">
        <v>24</v>
      </c>
      <c r="E580" s="6">
        <v>1180</v>
      </c>
      <c r="F580" s="7">
        <v>85</v>
      </c>
    </row>
    <row r="581" spans="2:6" x14ac:dyDescent="0.25">
      <c r="B581" s="6">
        <v>1301</v>
      </c>
      <c r="C581" s="7">
        <v>29</v>
      </c>
      <c r="E581" s="6">
        <v>1181</v>
      </c>
      <c r="F581" s="7">
        <v>3</v>
      </c>
    </row>
    <row r="582" spans="2:6" x14ac:dyDescent="0.25">
      <c r="B582" s="6">
        <v>1302</v>
      </c>
      <c r="C582" s="7">
        <v>50</v>
      </c>
      <c r="E582" s="6">
        <v>1182</v>
      </c>
      <c r="F582" s="7">
        <v>4</v>
      </c>
    </row>
    <row r="583" spans="2:6" x14ac:dyDescent="0.25">
      <c r="B583" s="6">
        <v>1303</v>
      </c>
      <c r="C583" s="7">
        <v>108</v>
      </c>
      <c r="E583" s="6">
        <v>1183</v>
      </c>
      <c r="F583" s="7">
        <v>3</v>
      </c>
    </row>
    <row r="584" spans="2:6" x14ac:dyDescent="0.25">
      <c r="B584" s="6">
        <v>1344</v>
      </c>
      <c r="C584" s="7">
        <v>139</v>
      </c>
      <c r="E584" s="6">
        <v>1404</v>
      </c>
      <c r="F584" s="7">
        <v>5</v>
      </c>
    </row>
    <row r="585" spans="2:6" x14ac:dyDescent="0.25">
      <c r="B585" s="6">
        <v>1345</v>
      </c>
      <c r="C585" s="7">
        <v>7</v>
      </c>
      <c r="E585" s="6">
        <v>1405</v>
      </c>
      <c r="F585" s="7">
        <v>17</v>
      </c>
    </row>
    <row r="586" spans="2:6" x14ac:dyDescent="0.25">
      <c r="B586" s="6">
        <v>1346</v>
      </c>
      <c r="C586" s="7">
        <v>149</v>
      </c>
      <c r="E586" s="6">
        <v>1406</v>
      </c>
      <c r="F586" s="7">
        <v>3</v>
      </c>
    </row>
    <row r="587" spans="2:6" x14ac:dyDescent="0.25">
      <c r="B587" s="6">
        <v>1347</v>
      </c>
      <c r="C587" s="7">
        <v>31</v>
      </c>
      <c r="E587" s="6">
        <v>1407</v>
      </c>
      <c r="F587" s="7">
        <v>2</v>
      </c>
    </row>
    <row r="588" spans="2:6" x14ac:dyDescent="0.25">
      <c r="B588" s="6">
        <v>1348</v>
      </c>
      <c r="C588" s="7">
        <v>26</v>
      </c>
      <c r="E588" s="6">
        <v>1408</v>
      </c>
      <c r="F588" s="7">
        <v>6</v>
      </c>
    </row>
    <row r="589" spans="2:6" x14ac:dyDescent="0.25">
      <c r="B589" s="6">
        <v>1349</v>
      </c>
      <c r="C589" s="7">
        <v>172</v>
      </c>
      <c r="E589" s="6">
        <v>1409</v>
      </c>
      <c r="F589" s="7">
        <v>0</v>
      </c>
    </row>
    <row r="590" spans="2:6" x14ac:dyDescent="0.25">
      <c r="B590" s="6">
        <v>1350</v>
      </c>
      <c r="C590" s="7">
        <v>78</v>
      </c>
      <c r="E590" s="6">
        <v>1410</v>
      </c>
      <c r="F590" s="7">
        <v>1</v>
      </c>
    </row>
    <row r="591" spans="2:6" x14ac:dyDescent="0.25">
      <c r="B591" s="6">
        <v>1351</v>
      </c>
      <c r="C591" s="7">
        <v>120</v>
      </c>
      <c r="E591" s="6">
        <v>1411</v>
      </c>
      <c r="F591" s="7">
        <v>3</v>
      </c>
    </row>
    <row r="592" spans="2:6" x14ac:dyDescent="0.25">
      <c r="B592" s="6">
        <v>1352</v>
      </c>
      <c r="C592" s="7">
        <v>227</v>
      </c>
      <c r="E592" s="6">
        <v>1412</v>
      </c>
      <c r="F592" s="7">
        <v>13</v>
      </c>
    </row>
    <row r="593" spans="2:6" x14ac:dyDescent="0.25">
      <c r="B593" s="6">
        <v>1353</v>
      </c>
      <c r="C593" s="7">
        <v>42</v>
      </c>
      <c r="E593" s="6">
        <v>1413</v>
      </c>
      <c r="F593" s="7">
        <v>1</v>
      </c>
    </row>
    <row r="594" spans="2:6" x14ac:dyDescent="0.25">
      <c r="B594" s="6">
        <v>1354</v>
      </c>
      <c r="C594" s="7">
        <v>64</v>
      </c>
      <c r="E594" s="6">
        <v>1414</v>
      </c>
      <c r="F594" s="7">
        <v>1</v>
      </c>
    </row>
    <row r="595" spans="2:6" x14ac:dyDescent="0.25">
      <c r="B595" s="6">
        <v>1355</v>
      </c>
      <c r="C595" s="7">
        <v>121</v>
      </c>
      <c r="E595" s="6">
        <v>1415</v>
      </c>
      <c r="F595" s="7">
        <v>9</v>
      </c>
    </row>
    <row r="596" spans="2:6" x14ac:dyDescent="0.25">
      <c r="B596" s="6">
        <v>1356</v>
      </c>
      <c r="C596" s="7">
        <v>87</v>
      </c>
      <c r="E596" s="6">
        <v>1416</v>
      </c>
      <c r="F596" s="7">
        <v>0</v>
      </c>
    </row>
    <row r="597" spans="2:6" x14ac:dyDescent="0.25">
      <c r="B597" s="6">
        <v>1357</v>
      </c>
      <c r="C597" s="7">
        <v>65</v>
      </c>
      <c r="E597" s="6">
        <v>1417</v>
      </c>
      <c r="F597" s="7">
        <v>2</v>
      </c>
    </row>
    <row r="598" spans="2:6" x14ac:dyDescent="0.25">
      <c r="B598" s="6">
        <v>1358</v>
      </c>
      <c r="C598" s="7">
        <v>49</v>
      </c>
      <c r="E598" s="6">
        <v>1418</v>
      </c>
      <c r="F598" s="7">
        <v>1</v>
      </c>
    </row>
    <row r="599" spans="2:6" x14ac:dyDescent="0.25">
      <c r="B599" s="6">
        <v>1359</v>
      </c>
      <c r="C599" s="7">
        <v>19</v>
      </c>
      <c r="E599" s="6">
        <v>1419</v>
      </c>
      <c r="F599" s="7">
        <v>10</v>
      </c>
    </row>
    <row r="600" spans="2:6" x14ac:dyDescent="0.25">
      <c r="B600" s="6">
        <v>1360</v>
      </c>
      <c r="C600" s="7">
        <v>81</v>
      </c>
      <c r="E600" s="6">
        <v>1420</v>
      </c>
      <c r="F600" s="7">
        <v>3</v>
      </c>
    </row>
    <row r="601" spans="2:6" x14ac:dyDescent="0.25">
      <c r="B601" s="6">
        <v>1361</v>
      </c>
      <c r="C601" s="7">
        <v>264</v>
      </c>
      <c r="E601" s="6">
        <v>1421</v>
      </c>
      <c r="F601" s="7">
        <v>2</v>
      </c>
    </row>
    <row r="602" spans="2:6" x14ac:dyDescent="0.25">
      <c r="B602" s="6">
        <v>1362</v>
      </c>
      <c r="C602" s="7">
        <v>25</v>
      </c>
      <c r="E602" s="6">
        <v>1422</v>
      </c>
      <c r="F602" s="7">
        <v>2</v>
      </c>
    </row>
    <row r="603" spans="2:6" x14ac:dyDescent="0.25">
      <c r="B603" s="6">
        <v>1363</v>
      </c>
      <c r="C603" s="7">
        <v>5</v>
      </c>
      <c r="E603" s="6">
        <v>1423</v>
      </c>
      <c r="F603" s="7">
        <v>1</v>
      </c>
    </row>
    <row r="604" spans="2:6" x14ac:dyDescent="0.25">
      <c r="B604" s="6">
        <v>1364</v>
      </c>
      <c r="C604" s="7">
        <v>144</v>
      </c>
      <c r="E604" s="6">
        <v>1424</v>
      </c>
      <c r="F604" s="7">
        <v>14</v>
      </c>
    </row>
    <row r="605" spans="2:6" x14ac:dyDescent="0.25">
      <c r="B605" s="6">
        <v>1365</v>
      </c>
      <c r="C605" s="7">
        <v>92</v>
      </c>
      <c r="E605" s="6">
        <v>1425</v>
      </c>
      <c r="F605" s="7">
        <v>0</v>
      </c>
    </row>
    <row r="606" spans="2:6" x14ac:dyDescent="0.25">
      <c r="B606" s="6">
        <v>1366</v>
      </c>
      <c r="C606" s="7">
        <v>147</v>
      </c>
      <c r="E606" s="6">
        <v>1426</v>
      </c>
      <c r="F606" s="7">
        <v>0</v>
      </c>
    </row>
    <row r="607" spans="2:6" x14ac:dyDescent="0.25">
      <c r="B607" s="6">
        <v>1367</v>
      </c>
      <c r="C607" s="7">
        <v>90</v>
      </c>
      <c r="E607" s="6">
        <v>1427</v>
      </c>
      <c r="F607" s="7">
        <v>4</v>
      </c>
    </row>
    <row r="608" spans="2:6" x14ac:dyDescent="0.25">
      <c r="B608" s="6">
        <v>1368</v>
      </c>
      <c r="C608" s="7">
        <v>87</v>
      </c>
      <c r="E608" s="6">
        <v>1428</v>
      </c>
      <c r="F608" s="7">
        <v>3</v>
      </c>
    </row>
    <row r="609" spans="2:6" x14ac:dyDescent="0.25">
      <c r="B609" s="6">
        <v>1369</v>
      </c>
      <c r="C609" s="7">
        <v>406</v>
      </c>
      <c r="E609" s="6">
        <v>1429</v>
      </c>
      <c r="F609" s="7">
        <v>0</v>
      </c>
    </row>
    <row r="610" spans="2:6" x14ac:dyDescent="0.25">
      <c r="B610" s="6">
        <v>1370</v>
      </c>
      <c r="C610" s="7">
        <v>20</v>
      </c>
      <c r="E610" s="6">
        <v>1430</v>
      </c>
      <c r="F610" s="7">
        <v>5</v>
      </c>
    </row>
    <row r="611" spans="2:6" x14ac:dyDescent="0.25">
      <c r="B611" s="6">
        <v>1371</v>
      </c>
      <c r="C611" s="7">
        <v>70</v>
      </c>
      <c r="E611" s="6">
        <v>1431</v>
      </c>
      <c r="F611" s="7">
        <v>47</v>
      </c>
    </row>
    <row r="612" spans="2:6" x14ac:dyDescent="0.25">
      <c r="B612" s="6">
        <v>1372</v>
      </c>
      <c r="C612" s="7">
        <v>16</v>
      </c>
      <c r="E612" s="6">
        <v>1432</v>
      </c>
      <c r="F612" s="7">
        <v>0</v>
      </c>
    </row>
    <row r="613" spans="2:6" x14ac:dyDescent="0.25">
      <c r="B613" s="6">
        <v>1373</v>
      </c>
      <c r="C613" s="7">
        <v>52</v>
      </c>
      <c r="E613" s="6">
        <v>1433</v>
      </c>
      <c r="F613" s="7">
        <v>10</v>
      </c>
    </row>
    <row r="614" spans="2:6" x14ac:dyDescent="0.25">
      <c r="B614" s="6">
        <v>1374</v>
      </c>
      <c r="C614" s="7">
        <v>66</v>
      </c>
      <c r="E614" s="6">
        <v>1434</v>
      </c>
      <c r="F614" s="7">
        <v>11</v>
      </c>
    </row>
    <row r="615" spans="2:6" x14ac:dyDescent="0.25">
      <c r="B615" s="6">
        <v>1375</v>
      </c>
      <c r="C615" s="7">
        <v>109</v>
      </c>
      <c r="E615" s="6">
        <v>1435</v>
      </c>
      <c r="F615" s="7">
        <v>2</v>
      </c>
    </row>
    <row r="616" spans="2:6" x14ac:dyDescent="0.25">
      <c r="B616" s="6">
        <v>1376</v>
      </c>
      <c r="C616" s="7">
        <v>168</v>
      </c>
      <c r="E616" s="6">
        <v>1436</v>
      </c>
      <c r="F616" s="7">
        <v>2</v>
      </c>
    </row>
    <row r="617" spans="2:6" x14ac:dyDescent="0.25">
      <c r="B617" s="6">
        <v>1377</v>
      </c>
      <c r="C617" s="7">
        <v>31</v>
      </c>
      <c r="E617" s="6">
        <v>1437</v>
      </c>
      <c r="F617" s="7">
        <v>22</v>
      </c>
    </row>
    <row r="618" spans="2:6" x14ac:dyDescent="0.25">
      <c r="B618" s="6">
        <v>1378</v>
      </c>
      <c r="C618" s="7">
        <v>133</v>
      </c>
      <c r="E618" s="6">
        <v>1438</v>
      </c>
      <c r="F618" s="7">
        <v>8</v>
      </c>
    </row>
    <row r="619" spans="2:6" x14ac:dyDescent="0.25">
      <c r="B619" s="6">
        <v>1379</v>
      </c>
      <c r="C619" s="7">
        <v>151</v>
      </c>
      <c r="E619" s="6">
        <v>1439</v>
      </c>
      <c r="F619" s="7">
        <v>6</v>
      </c>
    </row>
    <row r="620" spans="2:6" x14ac:dyDescent="0.25">
      <c r="B620" s="6">
        <v>1380</v>
      </c>
      <c r="C620" s="7">
        <v>5</v>
      </c>
      <c r="E620" s="6">
        <v>1440</v>
      </c>
      <c r="F620" s="7">
        <v>1</v>
      </c>
    </row>
    <row r="621" spans="2:6" x14ac:dyDescent="0.25">
      <c r="B621" s="6">
        <v>1381</v>
      </c>
      <c r="C621" s="7">
        <v>73</v>
      </c>
      <c r="E621" s="6">
        <v>1441</v>
      </c>
      <c r="F621" s="7">
        <v>3</v>
      </c>
    </row>
    <row r="622" spans="2:6" x14ac:dyDescent="0.25">
      <c r="B622" s="6">
        <v>1382</v>
      </c>
      <c r="C622" s="7">
        <v>148</v>
      </c>
      <c r="E622" s="6">
        <v>1442</v>
      </c>
      <c r="F622" s="7">
        <v>0</v>
      </c>
    </row>
    <row r="623" spans="2:6" x14ac:dyDescent="0.25">
      <c r="B623" s="6">
        <v>1383</v>
      </c>
      <c r="C623" s="7">
        <v>93</v>
      </c>
      <c r="E623" s="6">
        <v>1443</v>
      </c>
      <c r="F623" s="7">
        <v>0</v>
      </c>
    </row>
    <row r="624" spans="2:6" x14ac:dyDescent="0.25">
      <c r="B624" s="6">
        <v>1384</v>
      </c>
      <c r="C624" s="7">
        <v>63</v>
      </c>
      <c r="E624" s="6">
        <v>1444</v>
      </c>
      <c r="F624" s="7">
        <v>0</v>
      </c>
    </row>
    <row r="625" spans="2:6" x14ac:dyDescent="0.25">
      <c r="B625" s="6">
        <v>1385</v>
      </c>
      <c r="C625" s="7">
        <v>134</v>
      </c>
      <c r="E625" s="6">
        <v>1445</v>
      </c>
      <c r="F625" s="7">
        <v>0</v>
      </c>
    </row>
    <row r="626" spans="2:6" x14ac:dyDescent="0.25">
      <c r="B626" s="6">
        <v>1386</v>
      </c>
      <c r="C626" s="7">
        <v>14</v>
      </c>
      <c r="E626" s="6">
        <v>1446</v>
      </c>
      <c r="F626" s="7">
        <v>0</v>
      </c>
    </row>
    <row r="627" spans="2:6" x14ac:dyDescent="0.25">
      <c r="B627" s="6">
        <v>1387</v>
      </c>
      <c r="C627" s="7">
        <v>78</v>
      </c>
      <c r="E627" s="6">
        <v>1447</v>
      </c>
      <c r="F627" s="7">
        <v>3</v>
      </c>
    </row>
    <row r="628" spans="2:6" x14ac:dyDescent="0.25">
      <c r="B628" s="6">
        <v>1388</v>
      </c>
      <c r="C628" s="7">
        <v>112</v>
      </c>
      <c r="E628" s="6">
        <v>1448</v>
      </c>
      <c r="F628" s="7">
        <v>0</v>
      </c>
    </row>
    <row r="629" spans="2:6" x14ac:dyDescent="0.25">
      <c r="B629" s="6">
        <v>1389</v>
      </c>
      <c r="C629" s="7">
        <v>34</v>
      </c>
      <c r="E629" s="6">
        <v>1449</v>
      </c>
      <c r="F629" s="7">
        <v>0</v>
      </c>
    </row>
    <row r="630" spans="2:6" x14ac:dyDescent="0.25">
      <c r="B630" s="6">
        <v>1390</v>
      </c>
      <c r="C630" s="7">
        <v>19</v>
      </c>
      <c r="E630" s="6">
        <v>1450</v>
      </c>
      <c r="F630" s="7">
        <v>1</v>
      </c>
    </row>
    <row r="631" spans="2:6" x14ac:dyDescent="0.25">
      <c r="B631" s="6">
        <v>1391</v>
      </c>
      <c r="C631" s="7">
        <v>13</v>
      </c>
      <c r="E631" s="6">
        <v>1481</v>
      </c>
      <c r="F631" s="7">
        <v>6</v>
      </c>
    </row>
    <row r="632" spans="2:6" x14ac:dyDescent="0.25">
      <c r="B632" s="6">
        <v>1392</v>
      </c>
      <c r="C632" s="7">
        <v>104</v>
      </c>
      <c r="E632" s="6">
        <v>1482</v>
      </c>
      <c r="F632" s="7">
        <v>1</v>
      </c>
    </row>
    <row r="633" spans="2:6" x14ac:dyDescent="0.25">
      <c r="B633" s="6">
        <v>1393</v>
      </c>
      <c r="C633" s="7">
        <v>52</v>
      </c>
      <c r="E633" s="6">
        <v>1483</v>
      </c>
      <c r="F633" s="7">
        <v>2</v>
      </c>
    </row>
    <row r="634" spans="2:6" x14ac:dyDescent="0.25">
      <c r="B634" s="6">
        <v>1394</v>
      </c>
      <c r="C634" s="7">
        <v>17</v>
      </c>
      <c r="E634" s="6">
        <v>1484</v>
      </c>
      <c r="F634" s="7">
        <v>0</v>
      </c>
    </row>
    <row r="635" spans="2:6" x14ac:dyDescent="0.25">
      <c r="B635" s="6">
        <v>1395</v>
      </c>
      <c r="C635" s="7">
        <v>82</v>
      </c>
      <c r="E635" s="6">
        <v>1485</v>
      </c>
      <c r="F635" s="7">
        <v>3</v>
      </c>
    </row>
    <row r="636" spans="2:6" x14ac:dyDescent="0.25">
      <c r="B636" s="6">
        <v>1396</v>
      </c>
      <c r="C636" s="7">
        <v>73</v>
      </c>
      <c r="E636" s="6">
        <v>1486</v>
      </c>
      <c r="F636" s="7">
        <v>3</v>
      </c>
    </row>
    <row r="637" spans="2:6" x14ac:dyDescent="0.25">
      <c r="B637" s="6">
        <v>1397</v>
      </c>
      <c r="C637" s="7">
        <v>158</v>
      </c>
      <c r="E637" s="6">
        <v>1487</v>
      </c>
      <c r="F637" s="7">
        <v>0</v>
      </c>
    </row>
    <row r="638" spans="2:6" x14ac:dyDescent="0.25">
      <c r="B638" s="6">
        <v>1398</v>
      </c>
      <c r="C638" s="7">
        <v>65</v>
      </c>
      <c r="E638" s="6">
        <v>1488</v>
      </c>
      <c r="F638" s="7">
        <v>6</v>
      </c>
    </row>
    <row r="639" spans="2:6" x14ac:dyDescent="0.25">
      <c r="B639" s="6">
        <v>1399</v>
      </c>
      <c r="C639" s="7">
        <v>184</v>
      </c>
      <c r="E639" s="6">
        <v>1489</v>
      </c>
      <c r="F639" s="7">
        <v>0</v>
      </c>
    </row>
    <row r="640" spans="2:6" x14ac:dyDescent="0.25">
      <c r="B640" s="6">
        <v>1400</v>
      </c>
      <c r="C640" s="7">
        <v>34</v>
      </c>
      <c r="E640" s="6">
        <v>1490</v>
      </c>
      <c r="F640" s="7">
        <v>19</v>
      </c>
    </row>
    <row r="641" spans="2:6" x14ac:dyDescent="0.25">
      <c r="B641" s="6">
        <v>1401</v>
      </c>
      <c r="C641" s="7">
        <v>240</v>
      </c>
      <c r="E641" s="6">
        <v>1491</v>
      </c>
      <c r="F641" s="7">
        <v>1</v>
      </c>
    </row>
    <row r="642" spans="2:6" x14ac:dyDescent="0.25">
      <c r="B642" s="6">
        <v>1402</v>
      </c>
      <c r="C642" s="7">
        <v>113</v>
      </c>
      <c r="E642" s="6">
        <v>1492</v>
      </c>
      <c r="F642" s="7">
        <v>2</v>
      </c>
    </row>
    <row r="643" spans="2:6" x14ac:dyDescent="0.25">
      <c r="B643" s="6">
        <v>1403</v>
      </c>
      <c r="C643" s="7">
        <v>66</v>
      </c>
      <c r="E643" s="6">
        <v>1493</v>
      </c>
      <c r="F643" s="7">
        <v>0</v>
      </c>
    </row>
    <row r="644" spans="2:6" x14ac:dyDescent="0.25">
      <c r="B644" s="6">
        <v>1461</v>
      </c>
      <c r="C644" s="7">
        <v>340</v>
      </c>
      <c r="E644" s="6">
        <v>1494</v>
      </c>
      <c r="F644" s="7">
        <v>11</v>
      </c>
    </row>
    <row r="645" spans="2:6" x14ac:dyDescent="0.25">
      <c r="B645" s="6">
        <v>1462</v>
      </c>
      <c r="C645" s="7">
        <v>150</v>
      </c>
      <c r="E645" s="6">
        <v>1495</v>
      </c>
      <c r="F645" s="7">
        <v>0</v>
      </c>
    </row>
    <row r="646" spans="2:6" x14ac:dyDescent="0.25">
      <c r="B646" s="6">
        <v>1463</v>
      </c>
      <c r="C646" s="7">
        <v>25</v>
      </c>
      <c r="E646" s="6">
        <v>1496</v>
      </c>
      <c r="F646" s="7">
        <v>0</v>
      </c>
    </row>
    <row r="647" spans="2:6" x14ac:dyDescent="0.25">
      <c r="B647" s="6">
        <v>1464</v>
      </c>
      <c r="C647" s="7">
        <v>234</v>
      </c>
      <c r="E647" s="6">
        <v>1497</v>
      </c>
      <c r="F647" s="7">
        <v>1</v>
      </c>
    </row>
    <row r="648" spans="2:6" x14ac:dyDescent="0.25">
      <c r="B648" s="6">
        <v>1465</v>
      </c>
      <c r="C648" s="7">
        <v>2602</v>
      </c>
      <c r="E648" s="6">
        <v>1498</v>
      </c>
      <c r="F648" s="7">
        <v>3</v>
      </c>
    </row>
    <row r="649" spans="2:6" x14ac:dyDescent="0.25">
      <c r="B649" s="6">
        <v>1466</v>
      </c>
      <c r="C649" s="7">
        <v>248</v>
      </c>
      <c r="E649" s="6">
        <v>1499</v>
      </c>
      <c r="F649" s="7">
        <v>1</v>
      </c>
    </row>
    <row r="650" spans="2:6" x14ac:dyDescent="0.25">
      <c r="B650" s="6">
        <v>1467</v>
      </c>
      <c r="C650" s="7">
        <v>600</v>
      </c>
      <c r="E650" s="6">
        <v>1500</v>
      </c>
      <c r="F650" s="7">
        <v>15</v>
      </c>
    </row>
    <row r="651" spans="2:6" x14ac:dyDescent="0.25">
      <c r="B651" s="6">
        <v>1468</v>
      </c>
      <c r="C651" s="7">
        <v>293</v>
      </c>
      <c r="E651" s="6">
        <v>1541</v>
      </c>
      <c r="F651" s="7">
        <v>2</v>
      </c>
    </row>
    <row r="652" spans="2:6" x14ac:dyDescent="0.25">
      <c r="B652" s="6">
        <v>1469</v>
      </c>
      <c r="C652" s="7">
        <v>321</v>
      </c>
      <c r="E652" s="6">
        <v>1542</v>
      </c>
      <c r="F652" s="7">
        <v>1</v>
      </c>
    </row>
    <row r="653" spans="2:6" x14ac:dyDescent="0.25">
      <c r="B653" s="6">
        <v>1470</v>
      </c>
      <c r="C653" s="7">
        <v>81</v>
      </c>
      <c r="E653" s="6">
        <v>1543</v>
      </c>
      <c r="F653" s="7">
        <v>1</v>
      </c>
    </row>
    <row r="654" spans="2:6" x14ac:dyDescent="0.25">
      <c r="B654" s="6">
        <v>1471</v>
      </c>
      <c r="C654" s="7">
        <v>343</v>
      </c>
      <c r="E654" s="6">
        <v>1544</v>
      </c>
      <c r="F654" s="7">
        <v>0</v>
      </c>
    </row>
    <row r="655" spans="2:6" x14ac:dyDescent="0.25">
      <c r="B655" s="6">
        <v>1472</v>
      </c>
      <c r="C655" s="7">
        <v>336</v>
      </c>
      <c r="E655" s="6">
        <v>1545</v>
      </c>
      <c r="F655" s="7">
        <v>1</v>
      </c>
    </row>
    <row r="656" spans="2:6" x14ac:dyDescent="0.25">
      <c r="B656" s="6">
        <v>1473</v>
      </c>
      <c r="C656" s="7">
        <v>47</v>
      </c>
      <c r="E656" s="6">
        <v>1546</v>
      </c>
      <c r="F656" s="7">
        <v>11</v>
      </c>
    </row>
    <row r="657" spans="2:6" x14ac:dyDescent="0.25">
      <c r="B657" s="6">
        <v>1474</v>
      </c>
      <c r="C657" s="7">
        <v>76</v>
      </c>
      <c r="E657" s="6">
        <v>1547</v>
      </c>
      <c r="F657" s="7">
        <v>0</v>
      </c>
    </row>
    <row r="658" spans="2:6" x14ac:dyDescent="0.25">
      <c r="B658" s="6">
        <v>1475</v>
      </c>
      <c r="C658" s="7">
        <v>441</v>
      </c>
      <c r="E658" s="6">
        <v>1548</v>
      </c>
      <c r="F658" s="7">
        <v>1</v>
      </c>
    </row>
    <row r="659" spans="2:6" x14ac:dyDescent="0.25">
      <c r="B659" s="6">
        <v>1476</v>
      </c>
      <c r="C659" s="7">
        <v>916</v>
      </c>
      <c r="E659" s="6">
        <v>1549</v>
      </c>
      <c r="F659" s="7">
        <v>6</v>
      </c>
    </row>
    <row r="660" spans="2:6" x14ac:dyDescent="0.25">
      <c r="B660" s="6">
        <v>1477</v>
      </c>
      <c r="C660" s="7">
        <v>369</v>
      </c>
      <c r="E660" s="6">
        <v>1550</v>
      </c>
      <c r="F660" s="7">
        <v>7</v>
      </c>
    </row>
    <row r="661" spans="2:6" x14ac:dyDescent="0.25">
      <c r="B661" s="6">
        <v>1478</v>
      </c>
      <c r="C661" s="7">
        <v>20242</v>
      </c>
      <c r="E661" s="6">
        <v>1551</v>
      </c>
      <c r="F661" s="7">
        <v>0</v>
      </c>
    </row>
    <row r="662" spans="2:6" x14ac:dyDescent="0.25">
      <c r="B662" s="6">
        <v>1479</v>
      </c>
      <c r="C662" s="7">
        <v>71</v>
      </c>
      <c r="E662" s="6">
        <v>1552</v>
      </c>
      <c r="F662" s="7">
        <v>16</v>
      </c>
    </row>
    <row r="663" spans="2:6" x14ac:dyDescent="0.25">
      <c r="B663" s="6">
        <v>1480</v>
      </c>
      <c r="C663" s="7">
        <v>635</v>
      </c>
      <c r="E663" s="6">
        <v>1553</v>
      </c>
      <c r="F663" s="7">
        <v>0</v>
      </c>
    </row>
    <row r="664" spans="2:6" x14ac:dyDescent="0.25">
      <c r="B664" s="6">
        <v>1501</v>
      </c>
      <c r="C664" s="7">
        <v>885</v>
      </c>
      <c r="E664" s="6">
        <v>1554</v>
      </c>
      <c r="F664" s="7">
        <v>0</v>
      </c>
    </row>
    <row r="665" spans="2:6" x14ac:dyDescent="0.25">
      <c r="B665" s="6">
        <v>1502</v>
      </c>
      <c r="C665" s="7">
        <v>329</v>
      </c>
      <c r="E665" s="6">
        <v>1555</v>
      </c>
      <c r="F665" s="7">
        <v>0</v>
      </c>
    </row>
    <row r="666" spans="2:6" x14ac:dyDescent="0.25">
      <c r="B666" s="6">
        <v>1503</v>
      </c>
      <c r="C666" s="7">
        <v>71</v>
      </c>
      <c r="E666" s="6">
        <v>1556</v>
      </c>
      <c r="F666" s="7">
        <v>12</v>
      </c>
    </row>
    <row r="667" spans="2:6" x14ac:dyDescent="0.25">
      <c r="B667" s="6">
        <v>1504</v>
      </c>
      <c r="C667" s="7">
        <v>269</v>
      </c>
      <c r="E667" s="6">
        <v>1557</v>
      </c>
      <c r="F667" s="7">
        <v>1</v>
      </c>
    </row>
    <row r="668" spans="2:6" x14ac:dyDescent="0.25">
      <c r="B668" s="6">
        <v>1505</v>
      </c>
      <c r="C668" s="7">
        <v>345</v>
      </c>
      <c r="E668" s="6">
        <v>1558</v>
      </c>
      <c r="F668" s="7">
        <v>3</v>
      </c>
    </row>
    <row r="669" spans="2:6" x14ac:dyDescent="0.25">
      <c r="B669" s="6">
        <v>1506</v>
      </c>
      <c r="C669" s="7">
        <v>43</v>
      </c>
      <c r="E669" s="6">
        <v>1559</v>
      </c>
      <c r="F669" s="7">
        <v>1</v>
      </c>
    </row>
    <row r="670" spans="2:6" x14ac:dyDescent="0.25">
      <c r="B670" s="6">
        <v>1507</v>
      </c>
      <c r="C670" s="7">
        <v>33</v>
      </c>
      <c r="E670" s="6">
        <v>1560</v>
      </c>
      <c r="F670" s="7">
        <v>4</v>
      </c>
    </row>
    <row r="671" spans="2:6" x14ac:dyDescent="0.25">
      <c r="B671" s="6">
        <v>1508</v>
      </c>
      <c r="C671" s="7">
        <v>211</v>
      </c>
      <c r="E671" s="6">
        <v>1581</v>
      </c>
      <c r="F671" s="7">
        <v>1</v>
      </c>
    </row>
    <row r="672" spans="2:6" x14ac:dyDescent="0.25">
      <c r="B672" s="6">
        <v>1509</v>
      </c>
      <c r="C672" s="7">
        <v>196</v>
      </c>
      <c r="E672" s="6">
        <v>1582</v>
      </c>
      <c r="F672" s="7">
        <v>3</v>
      </c>
    </row>
    <row r="673" spans="2:6" x14ac:dyDescent="0.25">
      <c r="B673" s="6">
        <v>1510</v>
      </c>
      <c r="C673" s="7">
        <v>405</v>
      </c>
      <c r="E673" s="6">
        <v>1583</v>
      </c>
      <c r="F673" s="7">
        <v>1</v>
      </c>
    </row>
    <row r="674" spans="2:6" x14ac:dyDescent="0.25">
      <c r="B674" s="6">
        <v>1511</v>
      </c>
      <c r="C674" s="7">
        <v>206</v>
      </c>
      <c r="E674" s="6">
        <v>1584</v>
      </c>
      <c r="F674" s="7">
        <v>0</v>
      </c>
    </row>
    <row r="675" spans="2:6" x14ac:dyDescent="0.25">
      <c r="B675" s="6">
        <v>1512</v>
      </c>
      <c r="C675" s="7">
        <v>335</v>
      </c>
      <c r="E675" s="6">
        <v>1585</v>
      </c>
      <c r="F675" s="7">
        <v>12</v>
      </c>
    </row>
    <row r="676" spans="2:6" x14ac:dyDescent="0.25">
      <c r="B676" s="6">
        <v>1513</v>
      </c>
      <c r="C676" s="7">
        <v>215</v>
      </c>
      <c r="E676" s="6">
        <v>1586</v>
      </c>
      <c r="F676" s="7">
        <v>0</v>
      </c>
    </row>
    <row r="677" spans="2:6" x14ac:dyDescent="0.25">
      <c r="B677" s="6">
        <v>1514</v>
      </c>
      <c r="C677" s="7">
        <v>176</v>
      </c>
      <c r="E677" s="6">
        <v>1587</v>
      </c>
      <c r="F677" s="7">
        <v>1</v>
      </c>
    </row>
    <row r="678" spans="2:6" x14ac:dyDescent="0.25">
      <c r="B678" s="6">
        <v>1515</v>
      </c>
      <c r="C678" s="7">
        <v>555</v>
      </c>
      <c r="E678" s="6">
        <v>1588</v>
      </c>
      <c r="F678" s="7">
        <v>0</v>
      </c>
    </row>
    <row r="679" spans="2:6" x14ac:dyDescent="0.25">
      <c r="B679" s="6">
        <v>1516</v>
      </c>
      <c r="C679" s="7">
        <v>116</v>
      </c>
      <c r="E679" s="6">
        <v>1589</v>
      </c>
      <c r="F679" s="7">
        <v>0</v>
      </c>
    </row>
    <row r="680" spans="2:6" x14ac:dyDescent="0.25">
      <c r="B680" s="6">
        <v>1517</v>
      </c>
      <c r="C680" s="7">
        <v>615</v>
      </c>
      <c r="E680" s="6">
        <v>1590</v>
      </c>
      <c r="F680" s="7">
        <v>2</v>
      </c>
    </row>
    <row r="681" spans="2:6" x14ac:dyDescent="0.25">
      <c r="B681" s="6">
        <v>1518</v>
      </c>
      <c r="C681" s="7">
        <v>236</v>
      </c>
      <c r="E681" s="6">
        <v>1591</v>
      </c>
      <c r="F681" s="7">
        <v>92</v>
      </c>
    </row>
    <row r="682" spans="2:6" x14ac:dyDescent="0.25">
      <c r="B682" s="6">
        <v>1519</v>
      </c>
      <c r="C682" s="7">
        <v>145</v>
      </c>
      <c r="E682" s="6">
        <v>1592</v>
      </c>
      <c r="F682" s="7">
        <v>0</v>
      </c>
    </row>
    <row r="683" spans="2:6" x14ac:dyDescent="0.25">
      <c r="B683" s="6">
        <v>1520</v>
      </c>
      <c r="C683" s="7">
        <v>167</v>
      </c>
      <c r="E683" s="6">
        <v>1593</v>
      </c>
      <c r="F683" s="7">
        <v>3</v>
      </c>
    </row>
    <row r="684" spans="2:6" x14ac:dyDescent="0.25">
      <c r="B684" s="6">
        <v>1521</v>
      </c>
      <c r="C684" s="7">
        <v>235</v>
      </c>
      <c r="E684" s="6">
        <v>1594</v>
      </c>
      <c r="F684" s="7">
        <v>10</v>
      </c>
    </row>
    <row r="685" spans="2:6" x14ac:dyDescent="0.25">
      <c r="B685" s="6">
        <v>1522</v>
      </c>
      <c r="C685" s="7">
        <v>452</v>
      </c>
      <c r="E685" s="6">
        <v>1595</v>
      </c>
      <c r="F685" s="7">
        <v>7</v>
      </c>
    </row>
    <row r="686" spans="2:6" x14ac:dyDescent="0.25">
      <c r="B686" s="6">
        <v>1523</v>
      </c>
      <c r="C686" s="7">
        <v>241</v>
      </c>
      <c r="E686" s="6">
        <v>1596</v>
      </c>
      <c r="F686" s="7">
        <v>3</v>
      </c>
    </row>
    <row r="687" spans="2:6" x14ac:dyDescent="0.25">
      <c r="B687" s="6">
        <v>1524</v>
      </c>
      <c r="C687" s="7">
        <v>28</v>
      </c>
      <c r="E687" s="6">
        <v>1597</v>
      </c>
      <c r="F687" s="7">
        <v>0</v>
      </c>
    </row>
    <row r="688" spans="2:6" x14ac:dyDescent="0.25">
      <c r="B688" s="6">
        <v>1525</v>
      </c>
      <c r="C688" s="7">
        <v>140</v>
      </c>
      <c r="E688" s="6">
        <v>1598</v>
      </c>
      <c r="F688" s="7">
        <v>1</v>
      </c>
    </row>
    <row r="689" spans="2:6" x14ac:dyDescent="0.25">
      <c r="B689" s="6">
        <v>1526</v>
      </c>
      <c r="C689" s="7">
        <v>280</v>
      </c>
      <c r="E689" s="6">
        <v>1599</v>
      </c>
      <c r="F689" s="7">
        <v>0</v>
      </c>
    </row>
    <row r="690" spans="2:6" x14ac:dyDescent="0.25">
      <c r="B690" s="6">
        <v>1527</v>
      </c>
      <c r="C690" s="7">
        <v>70</v>
      </c>
      <c r="E690" s="6">
        <v>1600</v>
      </c>
      <c r="F690" s="7">
        <v>9</v>
      </c>
    </row>
    <row r="691" spans="2:6" x14ac:dyDescent="0.25">
      <c r="B691" s="6">
        <v>1528</v>
      </c>
      <c r="C691" s="7">
        <v>160</v>
      </c>
      <c r="E691" s="6">
        <v>1701</v>
      </c>
      <c r="F691" s="7">
        <v>2</v>
      </c>
    </row>
    <row r="692" spans="2:6" x14ac:dyDescent="0.25">
      <c r="B692" s="6">
        <v>1529</v>
      </c>
      <c r="C692" s="7">
        <v>141</v>
      </c>
      <c r="E692" s="6">
        <v>1702</v>
      </c>
      <c r="F692" s="7">
        <v>1</v>
      </c>
    </row>
    <row r="693" spans="2:6" x14ac:dyDescent="0.25">
      <c r="B693" s="6">
        <v>1530</v>
      </c>
      <c r="C693" s="7">
        <v>874</v>
      </c>
      <c r="E693" s="6">
        <v>1703</v>
      </c>
      <c r="F693" s="7">
        <v>2</v>
      </c>
    </row>
    <row r="694" spans="2:6" x14ac:dyDescent="0.25">
      <c r="B694" s="6">
        <v>1531</v>
      </c>
      <c r="C694" s="7">
        <v>73</v>
      </c>
      <c r="E694" s="6">
        <v>1704</v>
      </c>
      <c r="F694" s="7">
        <v>11</v>
      </c>
    </row>
    <row r="695" spans="2:6" x14ac:dyDescent="0.25">
      <c r="B695" s="6">
        <v>1532</v>
      </c>
      <c r="C695" s="7">
        <v>294</v>
      </c>
      <c r="E695" s="6">
        <v>1705</v>
      </c>
      <c r="F695" s="7">
        <v>0</v>
      </c>
    </row>
    <row r="696" spans="2:6" x14ac:dyDescent="0.25">
      <c r="B696" s="6">
        <v>1533</v>
      </c>
      <c r="C696" s="7">
        <v>740</v>
      </c>
      <c r="E696" s="6">
        <v>1706</v>
      </c>
      <c r="F696" s="7">
        <v>0</v>
      </c>
    </row>
    <row r="697" spans="2:6" x14ac:dyDescent="0.25">
      <c r="B697" s="6">
        <v>1534</v>
      </c>
      <c r="C697" s="7">
        <v>369</v>
      </c>
      <c r="E697" s="6">
        <v>1707</v>
      </c>
      <c r="F697" s="7">
        <v>9</v>
      </c>
    </row>
    <row r="698" spans="2:6" x14ac:dyDescent="0.25">
      <c r="B698" s="6">
        <v>1535</v>
      </c>
      <c r="C698" s="7">
        <v>110</v>
      </c>
      <c r="E698" s="6">
        <v>1708</v>
      </c>
      <c r="F698" s="7">
        <v>0</v>
      </c>
    </row>
    <row r="699" spans="2:6" x14ac:dyDescent="0.25">
      <c r="B699" s="6">
        <v>1536</v>
      </c>
      <c r="C699" s="7">
        <v>455</v>
      </c>
      <c r="E699" s="6">
        <v>1709</v>
      </c>
      <c r="F699" s="7">
        <v>4</v>
      </c>
    </row>
    <row r="700" spans="2:6" x14ac:dyDescent="0.25">
      <c r="B700" s="6">
        <v>1537</v>
      </c>
      <c r="C700" s="7">
        <v>224</v>
      </c>
      <c r="E700" s="6">
        <v>1710</v>
      </c>
      <c r="F700" s="7">
        <v>1</v>
      </c>
    </row>
    <row r="701" spans="2:6" x14ac:dyDescent="0.25">
      <c r="B701" s="6">
        <v>1538</v>
      </c>
      <c r="C701" s="7">
        <v>46</v>
      </c>
      <c r="E701" s="6">
        <v>1711</v>
      </c>
      <c r="F701" s="7">
        <v>2</v>
      </c>
    </row>
    <row r="702" spans="2:6" x14ac:dyDescent="0.25">
      <c r="B702" s="6">
        <v>1539</v>
      </c>
      <c r="C702" s="7">
        <v>284</v>
      </c>
      <c r="E702" s="6">
        <v>1712</v>
      </c>
      <c r="F702" s="7">
        <v>0</v>
      </c>
    </row>
    <row r="703" spans="2:6" x14ac:dyDescent="0.25">
      <c r="B703" s="6">
        <v>1540</v>
      </c>
      <c r="C703" s="7">
        <v>98</v>
      </c>
      <c r="E703" s="6">
        <v>1713</v>
      </c>
      <c r="F703" s="7">
        <v>1</v>
      </c>
    </row>
    <row r="704" spans="2:6" x14ac:dyDescent="0.25">
      <c r="B704" s="6">
        <v>1601</v>
      </c>
      <c r="C704" s="7">
        <v>56</v>
      </c>
      <c r="E704" s="6">
        <v>1714</v>
      </c>
      <c r="F704" s="7">
        <v>17</v>
      </c>
    </row>
    <row r="705" spans="2:6" x14ac:dyDescent="0.25">
      <c r="B705" s="6">
        <v>1602</v>
      </c>
      <c r="C705" s="7">
        <v>32</v>
      </c>
      <c r="E705" s="6">
        <v>1715</v>
      </c>
      <c r="F705" s="7">
        <v>2</v>
      </c>
    </row>
    <row r="706" spans="2:6" x14ac:dyDescent="0.25">
      <c r="B706" s="6">
        <v>1603</v>
      </c>
      <c r="C706" s="7">
        <v>30</v>
      </c>
      <c r="E706" s="6">
        <v>1716</v>
      </c>
      <c r="F706" s="7">
        <v>3</v>
      </c>
    </row>
    <row r="707" spans="2:6" x14ac:dyDescent="0.25">
      <c r="B707" s="6">
        <v>1604</v>
      </c>
      <c r="C707" s="7">
        <v>70</v>
      </c>
      <c r="E707" s="6">
        <v>1717</v>
      </c>
      <c r="F707" s="7">
        <v>41</v>
      </c>
    </row>
    <row r="708" spans="2:6" x14ac:dyDescent="0.25">
      <c r="B708" s="6">
        <v>1605</v>
      </c>
      <c r="C708" s="7">
        <v>44</v>
      </c>
      <c r="E708" s="6">
        <v>1718</v>
      </c>
      <c r="F708" s="7">
        <v>2</v>
      </c>
    </row>
    <row r="709" spans="2:6" x14ac:dyDescent="0.25">
      <c r="B709" s="6">
        <v>1606</v>
      </c>
      <c r="C709" s="7">
        <v>92</v>
      </c>
      <c r="E709" s="6">
        <v>1719</v>
      </c>
      <c r="F709" s="7">
        <v>3</v>
      </c>
    </row>
    <row r="710" spans="2:6" x14ac:dyDescent="0.25">
      <c r="B710" s="6">
        <v>1607</v>
      </c>
      <c r="C710" s="7">
        <v>205</v>
      </c>
      <c r="E710" s="6">
        <v>1720</v>
      </c>
      <c r="F710" s="7">
        <v>8</v>
      </c>
    </row>
    <row r="711" spans="2:6" x14ac:dyDescent="0.25">
      <c r="B711" s="6">
        <v>1608</v>
      </c>
      <c r="C711" s="7">
        <v>23</v>
      </c>
      <c r="E711" s="6">
        <v>1721</v>
      </c>
      <c r="F711" s="7">
        <v>0</v>
      </c>
    </row>
    <row r="712" spans="2:6" x14ac:dyDescent="0.25">
      <c r="B712" s="6">
        <v>1609</v>
      </c>
      <c r="C712" s="7">
        <v>4</v>
      </c>
      <c r="E712" s="6">
        <v>1722</v>
      </c>
      <c r="F712" s="7">
        <v>1</v>
      </c>
    </row>
    <row r="713" spans="2:6" x14ac:dyDescent="0.25">
      <c r="B713" s="6">
        <v>1610</v>
      </c>
      <c r="C713" s="7">
        <v>112</v>
      </c>
      <c r="E713" s="6">
        <v>1723</v>
      </c>
      <c r="F713" s="7">
        <v>3</v>
      </c>
    </row>
    <row r="714" spans="2:6" x14ac:dyDescent="0.25">
      <c r="B714" s="6">
        <v>1611</v>
      </c>
      <c r="C714" s="7">
        <v>27</v>
      </c>
      <c r="E714" s="6">
        <v>1724</v>
      </c>
      <c r="F714" s="7">
        <v>4</v>
      </c>
    </row>
    <row r="715" spans="2:6" x14ac:dyDescent="0.25">
      <c r="B715" s="6">
        <v>1612</v>
      </c>
      <c r="C715" s="7">
        <v>11</v>
      </c>
      <c r="E715" s="6">
        <v>1725</v>
      </c>
      <c r="F715" s="7">
        <v>9</v>
      </c>
    </row>
    <row r="716" spans="2:6" x14ac:dyDescent="0.25">
      <c r="B716" s="6">
        <v>1613</v>
      </c>
      <c r="C716" s="7">
        <v>26</v>
      </c>
      <c r="E716" s="6">
        <v>1726</v>
      </c>
      <c r="F716" s="7">
        <v>16</v>
      </c>
    </row>
    <row r="717" spans="2:6" x14ac:dyDescent="0.25">
      <c r="B717" s="6">
        <v>1614</v>
      </c>
      <c r="C717" s="7">
        <v>77</v>
      </c>
      <c r="E717" s="6">
        <v>1727</v>
      </c>
      <c r="F717" s="7">
        <v>1</v>
      </c>
    </row>
    <row r="718" spans="2:6" x14ac:dyDescent="0.25">
      <c r="B718" s="6">
        <v>1615</v>
      </c>
      <c r="C718" s="7">
        <v>136</v>
      </c>
      <c r="E718" s="6">
        <v>1728</v>
      </c>
      <c r="F718" s="7">
        <v>7</v>
      </c>
    </row>
    <row r="719" spans="2:6" x14ac:dyDescent="0.25">
      <c r="B719" s="6">
        <v>1616</v>
      </c>
      <c r="C719" s="7">
        <v>157</v>
      </c>
      <c r="E719" s="6">
        <v>1729</v>
      </c>
      <c r="F719" s="7">
        <v>0</v>
      </c>
    </row>
    <row r="720" spans="2:6" x14ac:dyDescent="0.25">
      <c r="B720" s="6">
        <v>1617</v>
      </c>
      <c r="C720" s="7">
        <v>158</v>
      </c>
      <c r="E720" s="6">
        <v>1730</v>
      </c>
      <c r="F720" s="7">
        <v>0</v>
      </c>
    </row>
    <row r="721" spans="2:6" x14ac:dyDescent="0.25">
      <c r="B721" s="6">
        <v>1618</v>
      </c>
      <c r="C721" s="7">
        <v>27</v>
      </c>
      <c r="E721" s="6">
        <v>1731</v>
      </c>
      <c r="F721" s="7">
        <v>0</v>
      </c>
    </row>
    <row r="722" spans="2:6" x14ac:dyDescent="0.25">
      <c r="B722" s="6">
        <v>1619</v>
      </c>
      <c r="C722" s="7">
        <v>23</v>
      </c>
      <c r="E722" s="6">
        <v>1732</v>
      </c>
      <c r="F722" s="7">
        <v>0</v>
      </c>
    </row>
    <row r="723" spans="2:6" x14ac:dyDescent="0.25">
      <c r="B723" s="6">
        <v>1620</v>
      </c>
      <c r="C723" s="7">
        <v>17</v>
      </c>
      <c r="E723" s="6">
        <v>1733</v>
      </c>
      <c r="F723" s="7">
        <v>0</v>
      </c>
    </row>
    <row r="724" spans="2:6" x14ac:dyDescent="0.25">
      <c r="B724" s="6">
        <v>1621</v>
      </c>
      <c r="C724" s="7">
        <v>37</v>
      </c>
      <c r="E724" s="6">
        <v>1734</v>
      </c>
      <c r="F724" s="7">
        <v>1</v>
      </c>
    </row>
    <row r="725" spans="2:6" x14ac:dyDescent="0.25">
      <c r="B725" s="6">
        <v>1622</v>
      </c>
      <c r="C725" s="7">
        <v>65</v>
      </c>
      <c r="E725" s="6">
        <v>1735</v>
      </c>
      <c r="F725" s="7">
        <v>2</v>
      </c>
    </row>
    <row r="726" spans="2:6" x14ac:dyDescent="0.25">
      <c r="B726" s="6">
        <v>1623</v>
      </c>
      <c r="C726" s="7">
        <v>18</v>
      </c>
      <c r="E726" s="6">
        <v>1736</v>
      </c>
      <c r="F726" s="7">
        <v>1</v>
      </c>
    </row>
    <row r="727" spans="2:6" x14ac:dyDescent="0.25">
      <c r="B727" s="6">
        <v>1624</v>
      </c>
      <c r="C727" s="7">
        <v>25</v>
      </c>
      <c r="E727" s="6">
        <v>1737</v>
      </c>
      <c r="F727" s="7">
        <v>15</v>
      </c>
    </row>
    <row r="728" spans="2:6" x14ac:dyDescent="0.25">
      <c r="B728" s="6">
        <v>1625</v>
      </c>
      <c r="C728" s="7">
        <v>104</v>
      </c>
      <c r="E728" s="6">
        <v>1738</v>
      </c>
      <c r="F728" s="7">
        <v>1</v>
      </c>
    </row>
    <row r="729" spans="2:6" x14ac:dyDescent="0.25">
      <c r="B729" s="6">
        <v>1626</v>
      </c>
      <c r="C729" s="7">
        <v>108</v>
      </c>
      <c r="E729" s="6">
        <v>1739</v>
      </c>
      <c r="F729" s="7">
        <v>1</v>
      </c>
    </row>
    <row r="730" spans="2:6" x14ac:dyDescent="0.25">
      <c r="B730" s="6">
        <v>1627</v>
      </c>
      <c r="C730" s="7">
        <v>38</v>
      </c>
      <c r="E730" s="6">
        <v>1740</v>
      </c>
      <c r="F730" s="7">
        <v>0</v>
      </c>
    </row>
    <row r="731" spans="2:6" x14ac:dyDescent="0.25">
      <c r="B731" s="6">
        <v>1628</v>
      </c>
      <c r="C731" s="7">
        <v>88</v>
      </c>
      <c r="E731" s="6">
        <v>1764</v>
      </c>
      <c r="F731" s="7">
        <v>39</v>
      </c>
    </row>
    <row r="732" spans="2:6" x14ac:dyDescent="0.25">
      <c r="B732" s="6">
        <v>1629</v>
      </c>
      <c r="C732" s="7">
        <v>82</v>
      </c>
      <c r="E732" s="6">
        <v>1765</v>
      </c>
      <c r="F732" s="7">
        <v>103</v>
      </c>
    </row>
    <row r="733" spans="2:6" x14ac:dyDescent="0.25">
      <c r="B733" s="6">
        <v>1630</v>
      </c>
      <c r="C733" s="7">
        <v>126</v>
      </c>
      <c r="E733" s="6">
        <v>1766</v>
      </c>
      <c r="F733" s="7">
        <v>0</v>
      </c>
    </row>
    <row r="734" spans="2:6" x14ac:dyDescent="0.25">
      <c r="B734" s="6">
        <v>1631</v>
      </c>
      <c r="C734" s="7">
        <v>133</v>
      </c>
      <c r="E734" s="6">
        <v>1767</v>
      </c>
      <c r="F734" s="7">
        <v>39</v>
      </c>
    </row>
    <row r="735" spans="2:6" x14ac:dyDescent="0.25">
      <c r="B735" s="6">
        <v>1632</v>
      </c>
      <c r="C735" s="7">
        <v>47</v>
      </c>
      <c r="E735" s="6">
        <v>1768</v>
      </c>
      <c r="F735" s="7">
        <v>15</v>
      </c>
    </row>
    <row r="736" spans="2:6" x14ac:dyDescent="0.25">
      <c r="B736" s="6">
        <v>1633</v>
      </c>
      <c r="C736" s="7">
        <v>58</v>
      </c>
      <c r="E736" s="6">
        <v>1769</v>
      </c>
      <c r="F736" s="7">
        <v>22</v>
      </c>
    </row>
    <row r="737" spans="2:6" x14ac:dyDescent="0.25">
      <c r="B737" s="6">
        <v>1634</v>
      </c>
      <c r="C737" s="7">
        <v>32</v>
      </c>
      <c r="E737" s="6">
        <v>1770</v>
      </c>
      <c r="F737" s="7">
        <v>92</v>
      </c>
    </row>
    <row r="738" spans="2:6" x14ac:dyDescent="0.25">
      <c r="B738" s="6">
        <v>1635</v>
      </c>
      <c r="C738" s="7">
        <v>37</v>
      </c>
      <c r="E738" s="6">
        <v>1771</v>
      </c>
      <c r="F738" s="7">
        <v>25</v>
      </c>
    </row>
    <row r="739" spans="2:6" x14ac:dyDescent="0.25">
      <c r="B739" s="6">
        <v>1636</v>
      </c>
      <c r="C739" s="7">
        <v>87</v>
      </c>
      <c r="E739" s="6">
        <v>1772</v>
      </c>
      <c r="F739" s="7">
        <v>19</v>
      </c>
    </row>
    <row r="740" spans="2:6" x14ac:dyDescent="0.25">
      <c r="B740" s="6">
        <v>1637</v>
      </c>
      <c r="C740" s="7">
        <v>15</v>
      </c>
      <c r="E740" s="6">
        <v>1773</v>
      </c>
      <c r="F740" s="7">
        <v>19</v>
      </c>
    </row>
    <row r="741" spans="2:6" x14ac:dyDescent="0.25">
      <c r="B741" s="6">
        <v>1638</v>
      </c>
      <c r="C741" s="7">
        <v>27</v>
      </c>
      <c r="E741" s="6">
        <v>1774</v>
      </c>
      <c r="F741" s="7">
        <v>13</v>
      </c>
    </row>
    <row r="742" spans="2:6" x14ac:dyDescent="0.25">
      <c r="B742" s="6">
        <v>1639</v>
      </c>
      <c r="C742" s="7">
        <v>19</v>
      </c>
      <c r="E742" s="6">
        <v>1775</v>
      </c>
      <c r="F742" s="7">
        <v>124</v>
      </c>
    </row>
    <row r="743" spans="2:6" x14ac:dyDescent="0.25">
      <c r="B743" s="6">
        <v>1640</v>
      </c>
      <c r="C743" s="7">
        <v>17</v>
      </c>
      <c r="E743" s="6">
        <v>1776</v>
      </c>
      <c r="F743" s="7">
        <v>4</v>
      </c>
    </row>
    <row r="744" spans="2:6" x14ac:dyDescent="0.25">
      <c r="B744" s="6">
        <v>1641</v>
      </c>
      <c r="C744" s="7">
        <v>26</v>
      </c>
      <c r="E744" s="6">
        <v>1777</v>
      </c>
      <c r="F744" s="7">
        <v>10</v>
      </c>
    </row>
    <row r="745" spans="2:6" x14ac:dyDescent="0.25">
      <c r="B745" s="6">
        <v>1642</v>
      </c>
      <c r="C745" s="7">
        <v>28</v>
      </c>
      <c r="E745" s="6">
        <v>1778</v>
      </c>
      <c r="F745" s="7">
        <v>15</v>
      </c>
    </row>
    <row r="746" spans="2:6" x14ac:dyDescent="0.25">
      <c r="B746" s="6">
        <v>1643</v>
      </c>
      <c r="C746" s="7">
        <v>37</v>
      </c>
      <c r="E746" s="6">
        <v>1779</v>
      </c>
      <c r="F746" s="7">
        <v>38</v>
      </c>
    </row>
    <row r="747" spans="2:6" x14ac:dyDescent="0.25">
      <c r="B747" s="6">
        <v>1644</v>
      </c>
      <c r="C747" s="7">
        <v>128</v>
      </c>
      <c r="E747" s="6">
        <v>1780</v>
      </c>
      <c r="F747" s="7">
        <v>152</v>
      </c>
    </row>
    <row r="748" spans="2:6" x14ac:dyDescent="0.25">
      <c r="B748" s="6">
        <v>1645</v>
      </c>
      <c r="C748" s="7">
        <v>10</v>
      </c>
      <c r="E748" s="6">
        <v>1781</v>
      </c>
      <c r="F748" s="7">
        <v>24</v>
      </c>
    </row>
    <row r="749" spans="2:6" x14ac:dyDescent="0.25">
      <c r="B749" s="6">
        <v>1646</v>
      </c>
      <c r="C749" s="7">
        <v>83</v>
      </c>
      <c r="E749" s="6">
        <v>1782</v>
      </c>
      <c r="F749" s="7">
        <v>76</v>
      </c>
    </row>
    <row r="750" spans="2:6" x14ac:dyDescent="0.25">
      <c r="B750" s="6">
        <v>1647</v>
      </c>
      <c r="C750" s="7">
        <v>46</v>
      </c>
      <c r="E750" s="6">
        <v>1783</v>
      </c>
      <c r="F750" s="7">
        <v>185</v>
      </c>
    </row>
    <row r="751" spans="2:6" x14ac:dyDescent="0.25">
      <c r="B751" s="6">
        <v>1648</v>
      </c>
      <c r="C751" s="7">
        <v>90</v>
      </c>
      <c r="E751" s="6">
        <v>1784</v>
      </c>
      <c r="F751" s="7">
        <v>33</v>
      </c>
    </row>
    <row r="752" spans="2:6" x14ac:dyDescent="0.25">
      <c r="B752" s="6">
        <v>1649</v>
      </c>
      <c r="C752" s="7">
        <v>81</v>
      </c>
      <c r="E752" s="6">
        <v>1785</v>
      </c>
      <c r="F752" s="7">
        <v>108</v>
      </c>
    </row>
    <row r="753" spans="2:6" x14ac:dyDescent="0.25">
      <c r="B753" s="6">
        <v>1650</v>
      </c>
      <c r="C753" s="7">
        <v>32</v>
      </c>
      <c r="E753" s="6">
        <v>1786</v>
      </c>
      <c r="F753" s="7">
        <v>29</v>
      </c>
    </row>
    <row r="754" spans="2:6" x14ac:dyDescent="0.25">
      <c r="B754" s="6">
        <v>1651</v>
      </c>
      <c r="C754" s="7">
        <v>20</v>
      </c>
      <c r="E754" s="6">
        <v>1787</v>
      </c>
      <c r="F754" s="7">
        <v>24</v>
      </c>
    </row>
    <row r="755" spans="2:6" x14ac:dyDescent="0.25">
      <c r="B755" s="6">
        <v>1652</v>
      </c>
      <c r="C755" s="7">
        <v>70</v>
      </c>
      <c r="E755" s="6">
        <v>1788</v>
      </c>
      <c r="F755" s="7">
        <v>4</v>
      </c>
    </row>
    <row r="756" spans="2:6" x14ac:dyDescent="0.25">
      <c r="B756" s="6">
        <v>1653</v>
      </c>
      <c r="C756" s="7">
        <v>168</v>
      </c>
      <c r="E756" s="6">
        <v>1789</v>
      </c>
      <c r="F756" s="7">
        <v>4</v>
      </c>
    </row>
    <row r="757" spans="2:6" x14ac:dyDescent="0.25">
      <c r="B757" s="6">
        <v>1654</v>
      </c>
      <c r="C757" s="7">
        <v>34</v>
      </c>
      <c r="E757" s="6">
        <v>1790</v>
      </c>
      <c r="F757" s="7">
        <v>15</v>
      </c>
    </row>
    <row r="758" spans="2:6" x14ac:dyDescent="0.25">
      <c r="B758" s="6">
        <v>1655</v>
      </c>
      <c r="C758" s="7">
        <v>48</v>
      </c>
      <c r="E758" s="6">
        <v>1791</v>
      </c>
      <c r="F758" s="7">
        <v>4</v>
      </c>
    </row>
    <row r="759" spans="2:6" x14ac:dyDescent="0.25">
      <c r="B759" s="6">
        <v>1656</v>
      </c>
      <c r="C759" s="7">
        <v>48</v>
      </c>
      <c r="E759" s="6">
        <v>1792</v>
      </c>
      <c r="F759" s="7">
        <v>139</v>
      </c>
    </row>
    <row r="760" spans="2:6" x14ac:dyDescent="0.25">
      <c r="B760" s="6">
        <v>1657</v>
      </c>
      <c r="C760" s="7">
        <v>221</v>
      </c>
      <c r="E760" s="6">
        <v>1793</v>
      </c>
      <c r="F760" s="7">
        <v>2</v>
      </c>
    </row>
    <row r="761" spans="2:6" x14ac:dyDescent="0.25">
      <c r="B761" s="6">
        <v>1658</v>
      </c>
      <c r="C761" s="7">
        <v>107</v>
      </c>
      <c r="E761" s="6">
        <v>1794</v>
      </c>
      <c r="F761" s="7">
        <v>18</v>
      </c>
    </row>
    <row r="762" spans="2:6" x14ac:dyDescent="0.25">
      <c r="B762" s="6">
        <v>1659</v>
      </c>
      <c r="C762" s="7">
        <v>45</v>
      </c>
      <c r="E762" s="6">
        <v>1795</v>
      </c>
      <c r="F762" s="7">
        <v>81</v>
      </c>
    </row>
    <row r="763" spans="2:6" x14ac:dyDescent="0.25">
      <c r="B763" s="6">
        <v>1660</v>
      </c>
      <c r="C763" s="7">
        <v>36</v>
      </c>
      <c r="E763" s="6">
        <v>1796</v>
      </c>
      <c r="F763" s="7">
        <v>86</v>
      </c>
    </row>
    <row r="764" spans="2:6" x14ac:dyDescent="0.25">
      <c r="B764" s="6">
        <v>1661</v>
      </c>
      <c r="C764" s="7">
        <v>101</v>
      </c>
      <c r="E764" s="6">
        <v>1797</v>
      </c>
      <c r="F764" s="7">
        <v>140</v>
      </c>
    </row>
    <row r="765" spans="2:6" x14ac:dyDescent="0.25">
      <c r="B765" s="6">
        <v>1662</v>
      </c>
      <c r="C765" s="7">
        <v>62</v>
      </c>
      <c r="E765" s="6">
        <v>1798</v>
      </c>
      <c r="F765" s="7">
        <v>37</v>
      </c>
    </row>
    <row r="766" spans="2:6" x14ac:dyDescent="0.25">
      <c r="B766" s="6">
        <v>1663</v>
      </c>
      <c r="C766" s="7">
        <v>32</v>
      </c>
      <c r="E766" s="6">
        <v>1799</v>
      </c>
      <c r="F766" s="7">
        <v>6</v>
      </c>
    </row>
    <row r="767" spans="2:6" x14ac:dyDescent="0.25">
      <c r="B767" s="6">
        <v>1664</v>
      </c>
      <c r="C767" s="7">
        <v>89</v>
      </c>
      <c r="E767" s="6">
        <v>1800</v>
      </c>
      <c r="F767" s="7">
        <v>113</v>
      </c>
    </row>
    <row r="768" spans="2:6" x14ac:dyDescent="0.25">
      <c r="B768" s="6">
        <v>1665</v>
      </c>
      <c r="C768" s="7">
        <v>93</v>
      </c>
      <c r="E768" s="6">
        <v>1801</v>
      </c>
      <c r="F768" s="7">
        <v>37</v>
      </c>
    </row>
    <row r="769" spans="2:6" x14ac:dyDescent="0.25">
      <c r="B769" s="6">
        <v>1666</v>
      </c>
      <c r="C769" s="7">
        <v>98</v>
      </c>
      <c r="E769" s="6">
        <v>1802</v>
      </c>
      <c r="F769" s="7">
        <v>18</v>
      </c>
    </row>
    <row r="770" spans="2:6" x14ac:dyDescent="0.25">
      <c r="B770" s="6">
        <v>1667</v>
      </c>
      <c r="C770" s="7">
        <v>82</v>
      </c>
      <c r="E770" s="6">
        <v>1803</v>
      </c>
      <c r="F770" s="7">
        <v>75</v>
      </c>
    </row>
    <row r="771" spans="2:6" x14ac:dyDescent="0.25">
      <c r="B771" s="6">
        <v>1668</v>
      </c>
      <c r="C771" s="7">
        <v>116</v>
      </c>
      <c r="E771" s="6">
        <v>1804</v>
      </c>
      <c r="F771" s="7">
        <v>52</v>
      </c>
    </row>
    <row r="772" spans="2:6" x14ac:dyDescent="0.25">
      <c r="B772" s="6">
        <v>1669</v>
      </c>
      <c r="C772" s="7">
        <v>52</v>
      </c>
      <c r="E772" s="6">
        <v>1805</v>
      </c>
      <c r="F772" s="7">
        <v>122</v>
      </c>
    </row>
    <row r="773" spans="2:6" x14ac:dyDescent="0.25">
      <c r="B773" s="6">
        <v>1670</v>
      </c>
      <c r="C773" s="7">
        <v>23</v>
      </c>
      <c r="E773" s="6">
        <v>1806</v>
      </c>
      <c r="F773" s="7">
        <v>8</v>
      </c>
    </row>
    <row r="774" spans="2:6" x14ac:dyDescent="0.25">
      <c r="B774" s="6">
        <v>1671</v>
      </c>
      <c r="C774" s="7">
        <v>77</v>
      </c>
      <c r="E774" s="6">
        <v>1807</v>
      </c>
      <c r="F774" s="7">
        <v>8</v>
      </c>
    </row>
    <row r="775" spans="2:6" x14ac:dyDescent="0.25">
      <c r="B775" s="6">
        <v>1672</v>
      </c>
      <c r="C775" s="7">
        <v>49</v>
      </c>
      <c r="E775" s="6">
        <v>1808</v>
      </c>
      <c r="F775" s="7">
        <v>96</v>
      </c>
    </row>
    <row r="776" spans="2:6" x14ac:dyDescent="0.25">
      <c r="B776" s="6">
        <v>1673</v>
      </c>
      <c r="C776" s="7">
        <v>59</v>
      </c>
      <c r="E776" s="6">
        <v>1809</v>
      </c>
      <c r="F776" s="7">
        <v>9</v>
      </c>
    </row>
    <row r="777" spans="2:6" x14ac:dyDescent="0.25">
      <c r="B777" s="6">
        <v>1674</v>
      </c>
      <c r="C777" s="7">
        <v>113</v>
      </c>
      <c r="E777" s="6">
        <v>1810</v>
      </c>
      <c r="F777" s="7">
        <v>2</v>
      </c>
    </row>
    <row r="778" spans="2:6" x14ac:dyDescent="0.25">
      <c r="B778" s="6">
        <v>1675</v>
      </c>
      <c r="C778" s="7">
        <v>34</v>
      </c>
      <c r="E778" s="6">
        <v>1811</v>
      </c>
      <c r="F778" s="7">
        <v>26</v>
      </c>
    </row>
    <row r="779" spans="2:6" x14ac:dyDescent="0.25">
      <c r="B779" s="6">
        <v>1676</v>
      </c>
      <c r="C779" s="7">
        <v>42</v>
      </c>
      <c r="E779" s="6">
        <v>1812</v>
      </c>
      <c r="F779" s="7">
        <v>23</v>
      </c>
    </row>
    <row r="780" spans="2:6" x14ac:dyDescent="0.25">
      <c r="B780" s="6">
        <v>1677</v>
      </c>
      <c r="C780" s="7">
        <v>42</v>
      </c>
      <c r="E780" s="6">
        <v>1813</v>
      </c>
      <c r="F780" s="7">
        <v>0</v>
      </c>
    </row>
    <row r="781" spans="2:6" x14ac:dyDescent="0.25">
      <c r="B781" s="6">
        <v>1678</v>
      </c>
      <c r="C781" s="7">
        <v>49</v>
      </c>
      <c r="E781" s="6">
        <v>1814</v>
      </c>
      <c r="F781" s="7">
        <v>140</v>
      </c>
    </row>
    <row r="782" spans="2:6" x14ac:dyDescent="0.25">
      <c r="B782" s="6">
        <v>1679</v>
      </c>
      <c r="C782" s="7">
        <v>56</v>
      </c>
      <c r="E782" s="6">
        <v>1815</v>
      </c>
      <c r="F782" s="7">
        <v>0</v>
      </c>
    </row>
    <row r="783" spans="2:6" x14ac:dyDescent="0.25">
      <c r="B783" s="6">
        <v>1680</v>
      </c>
      <c r="C783" s="7">
        <v>25</v>
      </c>
      <c r="E783" s="6">
        <v>1816</v>
      </c>
      <c r="F783" s="7">
        <v>6</v>
      </c>
    </row>
    <row r="784" spans="2:6" x14ac:dyDescent="0.25">
      <c r="B784" s="6">
        <v>1741</v>
      </c>
      <c r="C784" s="7">
        <v>52</v>
      </c>
      <c r="E784" s="6">
        <v>1817</v>
      </c>
      <c r="F784" s="7">
        <v>100</v>
      </c>
    </row>
    <row r="785" spans="2:6" x14ac:dyDescent="0.25">
      <c r="B785" s="6">
        <v>1742</v>
      </c>
      <c r="C785" s="7">
        <v>34</v>
      </c>
      <c r="E785" s="6">
        <v>1818</v>
      </c>
      <c r="F785" s="7">
        <v>0</v>
      </c>
    </row>
    <row r="786" spans="2:6" x14ac:dyDescent="0.25">
      <c r="B786" s="6">
        <v>1743</v>
      </c>
      <c r="C786" s="7">
        <v>67</v>
      </c>
      <c r="E786" s="6">
        <v>1819</v>
      </c>
      <c r="F786" s="7">
        <v>4</v>
      </c>
    </row>
    <row r="787" spans="2:6" x14ac:dyDescent="0.25">
      <c r="B787" s="6">
        <v>1744</v>
      </c>
      <c r="C787" s="7">
        <v>70</v>
      </c>
      <c r="E787" s="6">
        <v>1820</v>
      </c>
      <c r="F787" s="7">
        <v>8</v>
      </c>
    </row>
    <row r="788" spans="2:6" x14ac:dyDescent="0.25">
      <c r="B788" s="6">
        <v>1745</v>
      </c>
      <c r="C788" s="7">
        <v>89</v>
      </c>
      <c r="E788" s="6">
        <v>1861</v>
      </c>
      <c r="F788" s="7">
        <v>0</v>
      </c>
    </row>
    <row r="789" spans="2:6" x14ac:dyDescent="0.25">
      <c r="B789" s="6">
        <v>1746</v>
      </c>
      <c r="C789" s="7">
        <v>107</v>
      </c>
      <c r="E789" s="6">
        <v>1862</v>
      </c>
      <c r="F789" s="7">
        <v>16</v>
      </c>
    </row>
    <row r="790" spans="2:6" x14ac:dyDescent="0.25">
      <c r="B790" s="6">
        <v>1747</v>
      </c>
      <c r="C790" s="7">
        <v>159</v>
      </c>
      <c r="E790" s="6">
        <v>1863</v>
      </c>
      <c r="F790" s="7">
        <v>2</v>
      </c>
    </row>
    <row r="791" spans="2:6" x14ac:dyDescent="0.25">
      <c r="B791" s="6">
        <v>1748</v>
      </c>
      <c r="C791" s="7">
        <v>181</v>
      </c>
      <c r="E791" s="6">
        <v>1864</v>
      </c>
      <c r="F791" s="7">
        <v>48</v>
      </c>
    </row>
    <row r="792" spans="2:6" x14ac:dyDescent="0.25">
      <c r="B792" s="6">
        <v>1749</v>
      </c>
      <c r="C792" s="7">
        <v>131</v>
      </c>
      <c r="E792" s="6">
        <v>1865</v>
      </c>
      <c r="F792" s="7">
        <v>2</v>
      </c>
    </row>
    <row r="793" spans="2:6" x14ac:dyDescent="0.25">
      <c r="B793" s="6">
        <v>1750</v>
      </c>
      <c r="C793" s="7">
        <v>125</v>
      </c>
      <c r="E793" s="6">
        <v>1866</v>
      </c>
      <c r="F793" s="7">
        <v>2</v>
      </c>
    </row>
    <row r="794" spans="2:6" x14ac:dyDescent="0.25">
      <c r="B794" s="6">
        <v>1751</v>
      </c>
      <c r="C794" s="7">
        <v>61</v>
      </c>
      <c r="E794" s="6">
        <v>1867</v>
      </c>
      <c r="F794" s="7">
        <v>1</v>
      </c>
    </row>
    <row r="795" spans="2:6" x14ac:dyDescent="0.25">
      <c r="B795" s="6">
        <v>1752</v>
      </c>
      <c r="C795" s="7">
        <v>90</v>
      </c>
      <c r="E795" s="6">
        <v>1868</v>
      </c>
      <c r="F795" s="7">
        <v>17</v>
      </c>
    </row>
    <row r="796" spans="2:6" x14ac:dyDescent="0.25">
      <c r="B796" s="6">
        <v>1753</v>
      </c>
      <c r="C796" s="7">
        <v>35</v>
      </c>
      <c r="E796" s="6">
        <v>1869</v>
      </c>
      <c r="F796" s="7">
        <v>0</v>
      </c>
    </row>
    <row r="797" spans="2:6" x14ac:dyDescent="0.25">
      <c r="B797" s="6">
        <v>1754</v>
      </c>
      <c r="C797" s="7">
        <v>90</v>
      </c>
      <c r="E797" s="6">
        <v>1870</v>
      </c>
      <c r="F797" s="7">
        <v>11</v>
      </c>
    </row>
    <row r="798" spans="2:6" x14ac:dyDescent="0.25">
      <c r="B798" s="6">
        <v>1755</v>
      </c>
      <c r="C798" s="7">
        <v>4</v>
      </c>
      <c r="E798" s="6">
        <v>1871</v>
      </c>
      <c r="F798" s="7">
        <v>95</v>
      </c>
    </row>
    <row r="799" spans="2:6" x14ac:dyDescent="0.25">
      <c r="B799" s="6">
        <v>1756</v>
      </c>
      <c r="C799" s="7">
        <v>120</v>
      </c>
      <c r="E799" s="6">
        <v>1872</v>
      </c>
      <c r="F799" s="7">
        <v>13</v>
      </c>
    </row>
    <row r="800" spans="2:6" x14ac:dyDescent="0.25">
      <c r="B800" s="6">
        <v>1757</v>
      </c>
      <c r="C800" s="7">
        <v>14</v>
      </c>
      <c r="E800" s="6">
        <v>1873</v>
      </c>
      <c r="F800" s="7">
        <v>2</v>
      </c>
    </row>
    <row r="801" spans="2:6" x14ac:dyDescent="0.25">
      <c r="B801" s="6">
        <v>1758</v>
      </c>
      <c r="C801" s="7">
        <v>27</v>
      </c>
      <c r="E801" s="6">
        <v>1874</v>
      </c>
      <c r="F801" s="7">
        <v>2</v>
      </c>
    </row>
    <row r="802" spans="2:6" x14ac:dyDescent="0.25">
      <c r="B802" s="6">
        <v>1759</v>
      </c>
      <c r="C802" s="7">
        <v>49</v>
      </c>
      <c r="E802" s="6">
        <v>1875</v>
      </c>
      <c r="F802" s="7">
        <v>3</v>
      </c>
    </row>
    <row r="803" spans="2:6" x14ac:dyDescent="0.25">
      <c r="B803" s="6">
        <v>1760</v>
      </c>
      <c r="C803" s="7">
        <v>102</v>
      </c>
      <c r="E803" s="6">
        <v>1876</v>
      </c>
      <c r="F803" s="7">
        <v>0</v>
      </c>
    </row>
    <row r="804" spans="2:6" x14ac:dyDescent="0.25">
      <c r="B804" s="6">
        <v>1761</v>
      </c>
      <c r="C804" s="7">
        <v>3</v>
      </c>
      <c r="E804" s="6">
        <v>1877</v>
      </c>
      <c r="F804" s="7">
        <v>0</v>
      </c>
    </row>
    <row r="805" spans="2:6" x14ac:dyDescent="0.25">
      <c r="B805" s="6">
        <v>1762</v>
      </c>
      <c r="C805" s="7">
        <v>25</v>
      </c>
      <c r="E805" s="6">
        <v>1878</v>
      </c>
      <c r="F805" s="7">
        <v>0</v>
      </c>
    </row>
    <row r="806" spans="2:6" x14ac:dyDescent="0.25">
      <c r="B806" s="6">
        <v>1763</v>
      </c>
      <c r="C806" s="7">
        <v>118</v>
      </c>
      <c r="E806" s="6">
        <v>1879</v>
      </c>
      <c r="F806" s="7">
        <v>2</v>
      </c>
    </row>
    <row r="807" spans="2:6" x14ac:dyDescent="0.25">
      <c r="B807" s="6">
        <v>1821</v>
      </c>
      <c r="C807" s="7">
        <v>57</v>
      </c>
      <c r="E807" s="6">
        <v>1880</v>
      </c>
      <c r="F807" s="7">
        <v>24</v>
      </c>
    </row>
    <row r="808" spans="2:6" x14ac:dyDescent="0.25">
      <c r="B808" s="6">
        <v>1822</v>
      </c>
      <c r="C808" s="7">
        <v>11</v>
      </c>
      <c r="E808" s="6">
        <v>1901</v>
      </c>
      <c r="F808" s="7">
        <v>25</v>
      </c>
    </row>
    <row r="809" spans="2:6" x14ac:dyDescent="0.25">
      <c r="B809" s="6">
        <v>1823</v>
      </c>
      <c r="C809" s="7">
        <v>33</v>
      </c>
      <c r="E809" s="6">
        <v>1902</v>
      </c>
      <c r="F809" s="7">
        <v>3</v>
      </c>
    </row>
    <row r="810" spans="2:6" x14ac:dyDescent="0.25">
      <c r="B810" s="6">
        <v>1824</v>
      </c>
      <c r="C810" s="7">
        <v>40</v>
      </c>
      <c r="E810" s="6">
        <v>1903</v>
      </c>
      <c r="F810" s="7">
        <v>41</v>
      </c>
    </row>
    <row r="811" spans="2:6" x14ac:dyDescent="0.25">
      <c r="B811" s="6">
        <v>1825</v>
      </c>
      <c r="C811" s="7">
        <v>50</v>
      </c>
      <c r="E811" s="6">
        <v>1904</v>
      </c>
      <c r="F811" s="7">
        <v>2</v>
      </c>
    </row>
    <row r="812" spans="2:6" x14ac:dyDescent="0.25">
      <c r="B812" s="6">
        <v>1826</v>
      </c>
      <c r="C812" s="7">
        <v>38</v>
      </c>
      <c r="E812" s="6">
        <v>1905</v>
      </c>
      <c r="F812" s="7">
        <v>4</v>
      </c>
    </row>
    <row r="813" spans="2:6" x14ac:dyDescent="0.25">
      <c r="B813" s="6">
        <v>1827</v>
      </c>
      <c r="C813" s="7">
        <v>96</v>
      </c>
      <c r="E813" s="6">
        <v>1906</v>
      </c>
      <c r="F813" s="7">
        <v>99</v>
      </c>
    </row>
    <row r="814" spans="2:6" x14ac:dyDescent="0.25">
      <c r="B814" s="6">
        <v>1828</v>
      </c>
      <c r="C814" s="7">
        <v>48</v>
      </c>
      <c r="E814" s="6">
        <v>1907</v>
      </c>
      <c r="F814" s="7">
        <v>4</v>
      </c>
    </row>
    <row r="815" spans="2:6" x14ac:dyDescent="0.25">
      <c r="B815" s="6">
        <v>1829</v>
      </c>
      <c r="C815" s="7">
        <v>33</v>
      </c>
      <c r="E815" s="6">
        <v>1908</v>
      </c>
      <c r="F815" s="7">
        <v>4</v>
      </c>
    </row>
    <row r="816" spans="2:6" x14ac:dyDescent="0.25">
      <c r="B816" s="6">
        <v>1830</v>
      </c>
      <c r="C816" s="7">
        <v>226</v>
      </c>
      <c r="E816" s="6">
        <v>1909</v>
      </c>
      <c r="F816" s="7">
        <v>38</v>
      </c>
    </row>
    <row r="817" spans="2:6" x14ac:dyDescent="0.25">
      <c r="B817" s="6">
        <v>1831</v>
      </c>
      <c r="C817" s="7">
        <v>14</v>
      </c>
      <c r="E817" s="6">
        <v>1910</v>
      </c>
      <c r="F817" s="7">
        <v>285</v>
      </c>
    </row>
    <row r="818" spans="2:6" x14ac:dyDescent="0.25">
      <c r="B818" s="6">
        <v>1832</v>
      </c>
      <c r="C818" s="7">
        <v>20</v>
      </c>
      <c r="E818" s="6">
        <v>1911</v>
      </c>
      <c r="F818" s="7">
        <v>1</v>
      </c>
    </row>
    <row r="819" spans="2:6" x14ac:dyDescent="0.25">
      <c r="B819" s="6">
        <v>1833</v>
      </c>
      <c r="C819" s="7">
        <v>25</v>
      </c>
      <c r="E819" s="6">
        <v>1912</v>
      </c>
      <c r="F819" s="7">
        <v>42</v>
      </c>
    </row>
    <row r="820" spans="2:6" x14ac:dyDescent="0.25">
      <c r="B820" s="6">
        <v>1834</v>
      </c>
      <c r="C820" s="7">
        <v>90</v>
      </c>
      <c r="E820" s="6">
        <v>1913</v>
      </c>
      <c r="F820" s="7">
        <v>26</v>
      </c>
    </row>
    <row r="821" spans="2:6" x14ac:dyDescent="0.25">
      <c r="B821" s="6">
        <v>1835</v>
      </c>
      <c r="C821" s="7">
        <v>11</v>
      </c>
      <c r="E821" s="6">
        <v>1914</v>
      </c>
      <c r="F821" s="7">
        <v>2</v>
      </c>
    </row>
    <row r="822" spans="2:6" x14ac:dyDescent="0.25">
      <c r="B822" s="6">
        <v>1836</v>
      </c>
      <c r="C822" s="7">
        <v>55</v>
      </c>
      <c r="E822" s="6">
        <v>1915</v>
      </c>
      <c r="F822" s="7">
        <v>4</v>
      </c>
    </row>
    <row r="823" spans="2:6" x14ac:dyDescent="0.25">
      <c r="B823" s="6">
        <v>1837</v>
      </c>
      <c r="C823" s="7">
        <v>30</v>
      </c>
      <c r="E823" s="6">
        <v>1916</v>
      </c>
      <c r="F823" s="7">
        <v>6</v>
      </c>
    </row>
    <row r="824" spans="2:6" x14ac:dyDescent="0.25">
      <c r="B824" s="6">
        <v>1838</v>
      </c>
      <c r="C824" s="7">
        <v>28</v>
      </c>
      <c r="E824" s="6">
        <v>1917</v>
      </c>
      <c r="F824" s="7">
        <v>70</v>
      </c>
    </row>
    <row r="825" spans="2:6" x14ac:dyDescent="0.25">
      <c r="B825" s="6">
        <v>1839</v>
      </c>
      <c r="C825" s="7">
        <v>45</v>
      </c>
      <c r="E825" s="6">
        <v>1918</v>
      </c>
      <c r="F825" s="7">
        <v>9</v>
      </c>
    </row>
    <row r="826" spans="2:6" x14ac:dyDescent="0.25">
      <c r="B826" s="6">
        <v>1840</v>
      </c>
      <c r="C826" s="7">
        <v>13</v>
      </c>
      <c r="E826" s="6">
        <v>1919</v>
      </c>
      <c r="F826" s="7">
        <v>8</v>
      </c>
    </row>
    <row r="827" spans="2:6" x14ac:dyDescent="0.25">
      <c r="B827" s="6">
        <v>1841</v>
      </c>
      <c r="C827" s="7">
        <v>40</v>
      </c>
      <c r="E827" s="6">
        <v>1920</v>
      </c>
      <c r="F827" s="7">
        <v>105</v>
      </c>
    </row>
    <row r="828" spans="2:6" x14ac:dyDescent="0.25">
      <c r="B828" s="6">
        <v>1842</v>
      </c>
      <c r="C828" s="7">
        <v>21</v>
      </c>
      <c r="E828" s="6">
        <v>1981</v>
      </c>
      <c r="F828" s="7">
        <v>12</v>
      </c>
    </row>
    <row r="829" spans="2:6" x14ac:dyDescent="0.25">
      <c r="B829" s="6">
        <v>1843</v>
      </c>
      <c r="C829" s="7">
        <v>134</v>
      </c>
      <c r="E829" s="6">
        <v>1982</v>
      </c>
      <c r="F829" s="7">
        <v>0</v>
      </c>
    </row>
    <row r="830" spans="2:6" x14ac:dyDescent="0.25">
      <c r="B830" s="6">
        <v>1844</v>
      </c>
      <c r="C830" s="7">
        <v>20</v>
      </c>
      <c r="E830" s="6">
        <v>1983</v>
      </c>
      <c r="F830" s="7">
        <v>16</v>
      </c>
    </row>
    <row r="831" spans="2:6" x14ac:dyDescent="0.25">
      <c r="B831" s="6">
        <v>1845</v>
      </c>
      <c r="C831" s="7">
        <v>19</v>
      </c>
      <c r="E831" s="6">
        <v>1984</v>
      </c>
      <c r="F831" s="7">
        <v>7</v>
      </c>
    </row>
    <row r="832" spans="2:6" x14ac:dyDescent="0.25">
      <c r="B832" s="6">
        <v>1846</v>
      </c>
      <c r="C832" s="7">
        <v>209</v>
      </c>
      <c r="E832" s="6">
        <v>1985</v>
      </c>
      <c r="F832" s="7">
        <v>4</v>
      </c>
    </row>
    <row r="833" spans="2:6" x14ac:dyDescent="0.25">
      <c r="B833" s="6">
        <v>1847</v>
      </c>
      <c r="C833" s="7">
        <v>38</v>
      </c>
      <c r="E833" s="6">
        <v>1986</v>
      </c>
      <c r="F833" s="7">
        <v>1</v>
      </c>
    </row>
    <row r="834" spans="2:6" x14ac:dyDescent="0.25">
      <c r="B834" s="6">
        <v>1848</v>
      </c>
      <c r="C834" s="7">
        <v>24</v>
      </c>
      <c r="E834" s="6">
        <v>1987</v>
      </c>
      <c r="F834" s="7">
        <v>28</v>
      </c>
    </row>
    <row r="835" spans="2:6" x14ac:dyDescent="0.25">
      <c r="B835" s="6">
        <v>1849</v>
      </c>
      <c r="C835" s="7">
        <v>8</v>
      </c>
      <c r="E835" s="6">
        <v>1988</v>
      </c>
      <c r="F835" s="7">
        <v>1</v>
      </c>
    </row>
    <row r="836" spans="2:6" x14ac:dyDescent="0.25">
      <c r="B836" s="6">
        <v>1850</v>
      </c>
      <c r="C836" s="7">
        <v>179</v>
      </c>
      <c r="E836" s="6">
        <v>1989</v>
      </c>
      <c r="F836" s="7">
        <v>1</v>
      </c>
    </row>
    <row r="837" spans="2:6" x14ac:dyDescent="0.25">
      <c r="B837" s="6">
        <v>1851</v>
      </c>
      <c r="C837" s="7">
        <v>26</v>
      </c>
      <c r="E837" s="6">
        <v>1990</v>
      </c>
      <c r="F837" s="7">
        <v>5</v>
      </c>
    </row>
    <row r="838" spans="2:6" x14ac:dyDescent="0.25">
      <c r="B838" s="6">
        <v>1852</v>
      </c>
      <c r="C838" s="7">
        <v>131</v>
      </c>
      <c r="E838" s="6">
        <v>1991</v>
      </c>
      <c r="F838" s="7">
        <v>3</v>
      </c>
    </row>
    <row r="839" spans="2:6" x14ac:dyDescent="0.25">
      <c r="B839" s="6">
        <v>1853</v>
      </c>
      <c r="C839" s="7">
        <v>14</v>
      </c>
      <c r="E839" s="6">
        <v>1992</v>
      </c>
      <c r="F839" s="7">
        <v>2</v>
      </c>
    </row>
    <row r="840" spans="2:6" x14ac:dyDescent="0.25">
      <c r="B840" s="6">
        <v>1854</v>
      </c>
      <c r="C840" s="7">
        <v>174</v>
      </c>
      <c r="E840" s="6">
        <v>1993</v>
      </c>
      <c r="F840" s="7">
        <v>0</v>
      </c>
    </row>
    <row r="841" spans="2:6" x14ac:dyDescent="0.25">
      <c r="B841" s="6">
        <v>1855</v>
      </c>
      <c r="C841" s="7">
        <v>191</v>
      </c>
      <c r="E841" s="6">
        <v>1994</v>
      </c>
      <c r="F841" s="7">
        <v>0</v>
      </c>
    </row>
    <row r="842" spans="2:6" x14ac:dyDescent="0.25">
      <c r="B842" s="6">
        <v>1856</v>
      </c>
      <c r="C842" s="7">
        <v>38</v>
      </c>
      <c r="E842" s="6">
        <v>1995</v>
      </c>
      <c r="F842" s="7">
        <v>3</v>
      </c>
    </row>
    <row r="843" spans="2:6" x14ac:dyDescent="0.25">
      <c r="B843" s="6">
        <v>1857</v>
      </c>
      <c r="C843" s="7">
        <v>22</v>
      </c>
      <c r="E843" s="6">
        <v>1996</v>
      </c>
      <c r="F843" s="7">
        <v>0</v>
      </c>
    </row>
    <row r="844" spans="2:6" x14ac:dyDescent="0.25">
      <c r="B844" s="6">
        <v>1858</v>
      </c>
      <c r="C844" s="7">
        <v>149</v>
      </c>
      <c r="E844" s="6">
        <v>1997</v>
      </c>
      <c r="F844" s="7">
        <v>0</v>
      </c>
    </row>
    <row r="845" spans="2:6" x14ac:dyDescent="0.25">
      <c r="B845" s="6">
        <v>1859</v>
      </c>
      <c r="C845" s="7">
        <v>56</v>
      </c>
      <c r="E845" s="6">
        <v>1998</v>
      </c>
      <c r="F845" s="7">
        <v>3</v>
      </c>
    </row>
    <row r="846" spans="2:6" x14ac:dyDescent="0.25">
      <c r="B846" s="6">
        <v>1860</v>
      </c>
      <c r="C846" s="7">
        <v>19</v>
      </c>
      <c r="E846" s="6">
        <v>1999</v>
      </c>
      <c r="F846" s="7">
        <v>7</v>
      </c>
    </row>
    <row r="847" spans="2:6" x14ac:dyDescent="0.25">
      <c r="B847" s="6">
        <v>1881</v>
      </c>
      <c r="C847" s="7">
        <v>70</v>
      </c>
      <c r="E847" s="6">
        <v>2000</v>
      </c>
      <c r="F847" s="7">
        <v>25</v>
      </c>
    </row>
    <row r="848" spans="2:6" x14ac:dyDescent="0.25">
      <c r="B848" s="6">
        <v>1882</v>
      </c>
      <c r="C848" s="7">
        <v>81</v>
      </c>
      <c r="E848" s="6">
        <v>2121</v>
      </c>
      <c r="F848" s="7">
        <v>10</v>
      </c>
    </row>
    <row r="849" spans="2:6" x14ac:dyDescent="0.25">
      <c r="B849" s="6">
        <v>1883</v>
      </c>
      <c r="C849" s="7">
        <v>32</v>
      </c>
      <c r="E849" s="6">
        <v>2122</v>
      </c>
      <c r="F849" s="7">
        <v>3</v>
      </c>
    </row>
    <row r="850" spans="2:6" x14ac:dyDescent="0.25">
      <c r="B850" s="6">
        <v>1884</v>
      </c>
      <c r="C850" s="7">
        <v>26</v>
      </c>
      <c r="E850" s="6">
        <v>2123</v>
      </c>
      <c r="F850" s="7">
        <v>5</v>
      </c>
    </row>
    <row r="851" spans="2:6" x14ac:dyDescent="0.25">
      <c r="B851" s="6">
        <v>1885</v>
      </c>
      <c r="C851" s="7">
        <v>105</v>
      </c>
      <c r="E851" s="6">
        <v>2124</v>
      </c>
      <c r="F851" s="7">
        <v>5</v>
      </c>
    </row>
    <row r="852" spans="2:6" x14ac:dyDescent="0.25">
      <c r="B852" s="6">
        <v>1886</v>
      </c>
      <c r="C852" s="7">
        <v>29</v>
      </c>
      <c r="E852" s="6">
        <v>2125</v>
      </c>
      <c r="F852" s="7">
        <v>27</v>
      </c>
    </row>
    <row r="853" spans="2:6" x14ac:dyDescent="0.25">
      <c r="B853" s="6">
        <v>1887</v>
      </c>
      <c r="C853" s="7">
        <v>8</v>
      </c>
      <c r="E853" s="6">
        <v>2126</v>
      </c>
      <c r="F853" s="7">
        <v>2</v>
      </c>
    </row>
    <row r="854" spans="2:6" x14ac:dyDescent="0.25">
      <c r="B854" s="6">
        <v>1888</v>
      </c>
      <c r="C854" s="7">
        <v>89</v>
      </c>
      <c r="E854" s="6">
        <v>2127</v>
      </c>
      <c r="F854" s="7">
        <v>236</v>
      </c>
    </row>
    <row r="855" spans="2:6" x14ac:dyDescent="0.25">
      <c r="B855" s="6">
        <v>1889</v>
      </c>
      <c r="C855" s="7">
        <v>44</v>
      </c>
      <c r="E855" s="6">
        <v>2128</v>
      </c>
      <c r="F855" s="7">
        <v>1</v>
      </c>
    </row>
    <row r="856" spans="2:6" x14ac:dyDescent="0.25">
      <c r="B856" s="6">
        <v>1890</v>
      </c>
      <c r="C856" s="7">
        <v>246</v>
      </c>
      <c r="E856" s="6">
        <v>2129</v>
      </c>
      <c r="F856" s="7">
        <v>12</v>
      </c>
    </row>
    <row r="857" spans="2:6" x14ac:dyDescent="0.25">
      <c r="B857" s="6">
        <v>1891</v>
      </c>
      <c r="C857" s="7">
        <v>120</v>
      </c>
      <c r="E857" s="6">
        <v>2130</v>
      </c>
      <c r="F857" s="7">
        <v>4</v>
      </c>
    </row>
    <row r="858" spans="2:6" x14ac:dyDescent="0.25">
      <c r="B858" s="6">
        <v>1892</v>
      </c>
      <c r="C858" s="7">
        <v>26</v>
      </c>
      <c r="E858" s="6">
        <v>2131</v>
      </c>
      <c r="F858" s="7">
        <v>3</v>
      </c>
    </row>
    <row r="859" spans="2:6" x14ac:dyDescent="0.25">
      <c r="B859" s="6">
        <v>1893</v>
      </c>
      <c r="C859" s="7">
        <v>45</v>
      </c>
      <c r="E859" s="6">
        <v>2132</v>
      </c>
      <c r="F859" s="7">
        <v>99</v>
      </c>
    </row>
    <row r="860" spans="2:6" x14ac:dyDescent="0.25">
      <c r="B860" s="6">
        <v>1894</v>
      </c>
      <c r="C860" s="7">
        <v>20</v>
      </c>
      <c r="E860" s="6">
        <v>2133</v>
      </c>
      <c r="F860" s="7">
        <v>3</v>
      </c>
    </row>
    <row r="861" spans="2:6" x14ac:dyDescent="0.25">
      <c r="B861" s="6">
        <v>1895</v>
      </c>
      <c r="C861" s="7">
        <v>47</v>
      </c>
      <c r="E861" s="6">
        <v>2134</v>
      </c>
      <c r="F861" s="7">
        <v>3</v>
      </c>
    </row>
    <row r="862" spans="2:6" x14ac:dyDescent="0.25">
      <c r="B862" s="6">
        <v>1896</v>
      </c>
      <c r="C862" s="7">
        <v>13</v>
      </c>
      <c r="E862" s="6">
        <v>2135</v>
      </c>
      <c r="F862" s="7">
        <v>22</v>
      </c>
    </row>
    <row r="863" spans="2:6" x14ac:dyDescent="0.25">
      <c r="B863" s="6">
        <v>1897</v>
      </c>
      <c r="C863" s="7">
        <v>183</v>
      </c>
      <c r="E863" s="6">
        <v>2136</v>
      </c>
      <c r="F863" s="7">
        <v>4</v>
      </c>
    </row>
    <row r="864" spans="2:6" x14ac:dyDescent="0.25">
      <c r="B864" s="6">
        <v>1898</v>
      </c>
      <c r="C864" s="7">
        <v>21</v>
      </c>
      <c r="E864" s="6">
        <v>2137</v>
      </c>
      <c r="F864" s="7">
        <v>534</v>
      </c>
    </row>
    <row r="865" spans="2:6" x14ac:dyDescent="0.25">
      <c r="B865" s="6">
        <v>1899</v>
      </c>
      <c r="C865" s="7">
        <v>42</v>
      </c>
      <c r="E865" s="6">
        <v>2138</v>
      </c>
      <c r="F865" s="7">
        <v>12</v>
      </c>
    </row>
    <row r="866" spans="2:6" x14ac:dyDescent="0.25">
      <c r="B866" s="6">
        <v>1900</v>
      </c>
      <c r="C866" s="7">
        <v>54</v>
      </c>
      <c r="E866" s="6">
        <v>2139</v>
      </c>
      <c r="F866" s="7">
        <v>56</v>
      </c>
    </row>
    <row r="867" spans="2:6" x14ac:dyDescent="0.25">
      <c r="B867" s="6">
        <v>1921</v>
      </c>
      <c r="C867" s="7">
        <v>38</v>
      </c>
      <c r="E867" s="6">
        <v>2140</v>
      </c>
      <c r="F867" s="7">
        <v>11</v>
      </c>
    </row>
    <row r="868" spans="2:6" x14ac:dyDescent="0.25">
      <c r="B868" s="6">
        <v>1922</v>
      </c>
      <c r="C868" s="7">
        <v>64</v>
      </c>
      <c r="E868" s="6">
        <v>2141</v>
      </c>
      <c r="F868" s="7">
        <v>0</v>
      </c>
    </row>
    <row r="869" spans="2:6" x14ac:dyDescent="0.25">
      <c r="B869" s="6">
        <v>1923</v>
      </c>
      <c r="C869" s="7">
        <v>13</v>
      </c>
      <c r="E869" s="6">
        <v>2142</v>
      </c>
      <c r="F869" s="7">
        <v>12</v>
      </c>
    </row>
    <row r="870" spans="2:6" x14ac:dyDescent="0.25">
      <c r="B870" s="6">
        <v>1924</v>
      </c>
      <c r="C870" s="7">
        <v>33</v>
      </c>
      <c r="E870" s="6">
        <v>2143</v>
      </c>
      <c r="F870" s="7">
        <v>5</v>
      </c>
    </row>
    <row r="871" spans="2:6" x14ac:dyDescent="0.25">
      <c r="B871" s="6">
        <v>1925</v>
      </c>
      <c r="C871" s="7">
        <v>52</v>
      </c>
      <c r="E871" s="6">
        <v>2144</v>
      </c>
      <c r="F871" s="7">
        <v>24</v>
      </c>
    </row>
    <row r="872" spans="2:6" x14ac:dyDescent="0.25">
      <c r="B872" s="6">
        <v>1926</v>
      </c>
      <c r="C872" s="7">
        <v>107</v>
      </c>
      <c r="E872" s="6">
        <v>2145</v>
      </c>
      <c r="F872" s="7">
        <v>89</v>
      </c>
    </row>
    <row r="873" spans="2:6" x14ac:dyDescent="0.25">
      <c r="B873" s="6">
        <v>1927</v>
      </c>
      <c r="C873" s="7">
        <v>11</v>
      </c>
      <c r="E873" s="6">
        <v>2146</v>
      </c>
      <c r="F873" s="7">
        <v>1</v>
      </c>
    </row>
    <row r="874" spans="2:6" x14ac:dyDescent="0.25">
      <c r="B874" s="6">
        <v>1928</v>
      </c>
      <c r="C874" s="7">
        <v>34</v>
      </c>
      <c r="E874" s="6">
        <v>2147</v>
      </c>
      <c r="F874" s="7">
        <v>55</v>
      </c>
    </row>
    <row r="875" spans="2:6" x14ac:dyDescent="0.25">
      <c r="B875" s="6">
        <v>1929</v>
      </c>
      <c r="C875" s="7">
        <v>75</v>
      </c>
      <c r="E875" s="6">
        <v>2148</v>
      </c>
      <c r="F875" s="7">
        <v>2</v>
      </c>
    </row>
    <row r="876" spans="2:6" x14ac:dyDescent="0.25">
      <c r="B876" s="6">
        <v>1930</v>
      </c>
      <c r="C876" s="7">
        <v>26</v>
      </c>
      <c r="E876" s="6">
        <v>2149</v>
      </c>
      <c r="F876" s="7">
        <v>0</v>
      </c>
    </row>
    <row r="877" spans="2:6" x14ac:dyDescent="0.25">
      <c r="B877" s="6">
        <v>1931</v>
      </c>
      <c r="C877" s="7">
        <v>50</v>
      </c>
      <c r="E877" s="6">
        <v>2150</v>
      </c>
      <c r="F877" s="7">
        <v>4</v>
      </c>
    </row>
    <row r="878" spans="2:6" x14ac:dyDescent="0.25">
      <c r="B878" s="6">
        <v>1932</v>
      </c>
      <c r="C878" s="7">
        <v>80</v>
      </c>
      <c r="E878" s="6">
        <v>2151</v>
      </c>
      <c r="F878" s="7">
        <v>6</v>
      </c>
    </row>
    <row r="879" spans="2:6" x14ac:dyDescent="0.25">
      <c r="B879" s="6">
        <v>1933</v>
      </c>
      <c r="C879" s="7">
        <v>110</v>
      </c>
      <c r="E879" s="6">
        <v>2152</v>
      </c>
      <c r="F879" s="7">
        <v>4</v>
      </c>
    </row>
    <row r="880" spans="2:6" x14ac:dyDescent="0.25">
      <c r="B880" s="6">
        <v>1934</v>
      </c>
      <c r="C880" s="7">
        <v>77</v>
      </c>
      <c r="E880" s="6">
        <v>2153</v>
      </c>
      <c r="F880" s="7">
        <v>4</v>
      </c>
    </row>
    <row r="881" spans="2:6" x14ac:dyDescent="0.25">
      <c r="B881" s="6">
        <v>1935</v>
      </c>
      <c r="C881" s="7">
        <v>50</v>
      </c>
      <c r="E881" s="6">
        <v>2154</v>
      </c>
      <c r="F881" s="7">
        <v>2</v>
      </c>
    </row>
    <row r="882" spans="2:6" x14ac:dyDescent="0.25">
      <c r="B882" s="6">
        <v>1936</v>
      </c>
      <c r="C882" s="7">
        <v>145</v>
      </c>
      <c r="E882" s="6">
        <v>2155</v>
      </c>
      <c r="F882" s="7">
        <v>5</v>
      </c>
    </row>
    <row r="883" spans="2:6" x14ac:dyDescent="0.25">
      <c r="B883" s="6">
        <v>1937</v>
      </c>
      <c r="C883" s="7">
        <v>29</v>
      </c>
      <c r="E883" s="6">
        <v>2156</v>
      </c>
      <c r="F883" s="7">
        <v>83</v>
      </c>
    </row>
    <row r="884" spans="2:6" x14ac:dyDescent="0.25">
      <c r="B884" s="6">
        <v>1938</v>
      </c>
      <c r="C884" s="7">
        <v>114</v>
      </c>
      <c r="E884" s="6">
        <v>2157</v>
      </c>
      <c r="F884" s="7">
        <v>57</v>
      </c>
    </row>
    <row r="885" spans="2:6" x14ac:dyDescent="0.25">
      <c r="B885" s="6">
        <v>1939</v>
      </c>
      <c r="C885" s="7">
        <v>96</v>
      </c>
      <c r="E885" s="6">
        <v>2158</v>
      </c>
      <c r="F885" s="7">
        <v>311</v>
      </c>
    </row>
    <row r="886" spans="2:6" x14ac:dyDescent="0.25">
      <c r="B886" s="6">
        <v>1940</v>
      </c>
      <c r="C886" s="7">
        <v>31</v>
      </c>
      <c r="E886" s="6">
        <v>2159</v>
      </c>
      <c r="F886" s="7">
        <v>2</v>
      </c>
    </row>
    <row r="887" spans="2:6" x14ac:dyDescent="0.25">
      <c r="B887" s="6">
        <v>1941</v>
      </c>
      <c r="C887" s="7">
        <v>4883</v>
      </c>
      <c r="E887" s="6">
        <v>2160</v>
      </c>
      <c r="F887" s="7">
        <v>16</v>
      </c>
    </row>
    <row r="888" spans="2:6" x14ac:dyDescent="0.25">
      <c r="B888" s="6">
        <v>1942</v>
      </c>
      <c r="C888" s="7">
        <v>95</v>
      </c>
      <c r="E888" s="6">
        <v>2401</v>
      </c>
      <c r="F888" s="7">
        <v>9</v>
      </c>
    </row>
    <row r="889" spans="2:6" x14ac:dyDescent="0.25">
      <c r="B889" s="6">
        <v>1943</v>
      </c>
      <c r="C889" s="7">
        <v>2478</v>
      </c>
      <c r="E889" s="6">
        <v>2402</v>
      </c>
      <c r="F889" s="7">
        <v>1</v>
      </c>
    </row>
    <row r="890" spans="2:6" x14ac:dyDescent="0.25">
      <c r="B890" s="6">
        <v>1944</v>
      </c>
      <c r="C890" s="7">
        <v>1789</v>
      </c>
      <c r="E890" s="6">
        <v>2403</v>
      </c>
      <c r="F890" s="7">
        <v>12</v>
      </c>
    </row>
    <row r="891" spans="2:6" x14ac:dyDescent="0.25">
      <c r="B891" s="6">
        <v>1945</v>
      </c>
      <c r="C891" s="7">
        <v>680</v>
      </c>
      <c r="E891" s="6">
        <v>2404</v>
      </c>
      <c r="F891" s="7">
        <v>0</v>
      </c>
    </row>
    <row r="892" spans="2:6" x14ac:dyDescent="0.25">
      <c r="B892" s="6">
        <v>1946</v>
      </c>
      <c r="C892" s="7">
        <v>70</v>
      </c>
      <c r="E892" s="6">
        <v>2405</v>
      </c>
      <c r="F892" s="7">
        <v>20</v>
      </c>
    </row>
    <row r="893" spans="2:6" x14ac:dyDescent="0.25">
      <c r="B893" s="6">
        <v>1947</v>
      </c>
      <c r="C893" s="7">
        <v>23</v>
      </c>
      <c r="E893" s="6">
        <v>2406</v>
      </c>
      <c r="F893" s="7">
        <v>16</v>
      </c>
    </row>
    <row r="894" spans="2:6" x14ac:dyDescent="0.25">
      <c r="B894" s="6">
        <v>1948</v>
      </c>
      <c r="C894" s="7">
        <v>4245</v>
      </c>
      <c r="E894" s="6">
        <v>2407</v>
      </c>
      <c r="F894" s="7">
        <v>33</v>
      </c>
    </row>
    <row r="895" spans="2:6" x14ac:dyDescent="0.25">
      <c r="B895" s="6">
        <v>1949</v>
      </c>
      <c r="C895" s="7">
        <v>943</v>
      </c>
      <c r="E895" s="6">
        <v>2408</v>
      </c>
      <c r="F895" s="7">
        <v>2</v>
      </c>
    </row>
    <row r="896" spans="2:6" x14ac:dyDescent="0.25">
      <c r="B896" s="6">
        <v>1950</v>
      </c>
      <c r="C896" s="7">
        <v>1876</v>
      </c>
      <c r="E896" s="6">
        <v>2409</v>
      </c>
      <c r="F896" s="7">
        <v>6</v>
      </c>
    </row>
    <row r="897" spans="2:6" x14ac:dyDescent="0.25">
      <c r="B897" s="6">
        <v>1951</v>
      </c>
      <c r="C897" s="7">
        <v>834</v>
      </c>
      <c r="E897" s="6">
        <v>2410</v>
      </c>
      <c r="F897" s="7">
        <v>0</v>
      </c>
    </row>
    <row r="898" spans="2:6" x14ac:dyDescent="0.25">
      <c r="B898" s="6">
        <v>1952</v>
      </c>
      <c r="C898" s="7">
        <v>682</v>
      </c>
      <c r="E898" s="6">
        <v>2411</v>
      </c>
      <c r="F898" s="7">
        <v>3</v>
      </c>
    </row>
    <row r="899" spans="2:6" x14ac:dyDescent="0.25">
      <c r="B899" s="6">
        <v>1953</v>
      </c>
      <c r="C899" s="7">
        <v>147</v>
      </c>
      <c r="E899" s="6">
        <v>2412</v>
      </c>
      <c r="F899" s="7">
        <v>0</v>
      </c>
    </row>
    <row r="900" spans="2:6" x14ac:dyDescent="0.25">
      <c r="B900" s="6">
        <v>1954</v>
      </c>
      <c r="C900" s="7">
        <v>415</v>
      </c>
      <c r="E900" s="6">
        <v>2413</v>
      </c>
      <c r="F900" s="7">
        <v>3</v>
      </c>
    </row>
    <row r="901" spans="2:6" x14ac:dyDescent="0.25">
      <c r="B901" s="6">
        <v>1955</v>
      </c>
      <c r="C901" s="7">
        <v>290</v>
      </c>
      <c r="E901" s="6">
        <v>2414</v>
      </c>
      <c r="F901" s="7">
        <v>13</v>
      </c>
    </row>
    <row r="902" spans="2:6" x14ac:dyDescent="0.25">
      <c r="B902" s="6">
        <v>1956</v>
      </c>
      <c r="C902" s="7">
        <v>365</v>
      </c>
      <c r="E902" s="6">
        <v>2415</v>
      </c>
      <c r="F902" s="7">
        <v>6</v>
      </c>
    </row>
    <row r="903" spans="2:6" x14ac:dyDescent="0.25">
      <c r="B903" s="6">
        <v>1957</v>
      </c>
      <c r="C903" s="7">
        <v>660</v>
      </c>
      <c r="E903" s="6">
        <v>2416</v>
      </c>
      <c r="F903" s="7">
        <v>1</v>
      </c>
    </row>
    <row r="904" spans="2:6" x14ac:dyDescent="0.25">
      <c r="B904" s="6">
        <v>1958</v>
      </c>
      <c r="C904" s="7">
        <v>1356</v>
      </c>
      <c r="E904" s="6">
        <v>2417</v>
      </c>
      <c r="F904" s="7">
        <v>0</v>
      </c>
    </row>
    <row r="905" spans="2:6" x14ac:dyDescent="0.25">
      <c r="B905" s="6">
        <v>1959</v>
      </c>
      <c r="C905" s="7">
        <v>424</v>
      </c>
      <c r="E905" s="6">
        <v>2418</v>
      </c>
      <c r="F905" s="7">
        <v>5</v>
      </c>
    </row>
    <row r="906" spans="2:6" x14ac:dyDescent="0.25">
      <c r="B906" s="6">
        <v>1960</v>
      </c>
      <c r="C906" s="7">
        <v>33</v>
      </c>
      <c r="E906" s="6">
        <v>2419</v>
      </c>
      <c r="F906" s="7">
        <v>0</v>
      </c>
    </row>
    <row r="907" spans="2:6" x14ac:dyDescent="0.25">
      <c r="B907" s="6">
        <v>1961</v>
      </c>
      <c r="C907" s="7">
        <v>1633</v>
      </c>
      <c r="E907" s="6">
        <v>2420</v>
      </c>
      <c r="F907" s="7">
        <v>36</v>
      </c>
    </row>
    <row r="908" spans="2:6" x14ac:dyDescent="0.25">
      <c r="B908" s="6">
        <v>1962</v>
      </c>
      <c r="C908" s="7">
        <v>306</v>
      </c>
      <c r="E908" s="6">
        <v>2421</v>
      </c>
      <c r="F908" s="7">
        <v>1</v>
      </c>
    </row>
    <row r="909" spans="2:6" x14ac:dyDescent="0.25">
      <c r="B909" s="6">
        <v>1963</v>
      </c>
      <c r="C909" s="7">
        <v>205</v>
      </c>
      <c r="E909" s="6">
        <v>2422</v>
      </c>
      <c r="F909" s="7">
        <v>1</v>
      </c>
    </row>
    <row r="910" spans="2:6" x14ac:dyDescent="0.25">
      <c r="B910" s="6">
        <v>1964</v>
      </c>
      <c r="C910" s="7">
        <v>1281</v>
      </c>
      <c r="E910" s="6">
        <v>2423</v>
      </c>
      <c r="F910" s="7">
        <v>1</v>
      </c>
    </row>
    <row r="911" spans="2:6" x14ac:dyDescent="0.25">
      <c r="B911" s="6">
        <v>1965</v>
      </c>
      <c r="C911" s="7">
        <v>103</v>
      </c>
      <c r="E911" s="6">
        <v>2424</v>
      </c>
      <c r="F911" s="7">
        <v>9</v>
      </c>
    </row>
    <row r="912" spans="2:6" x14ac:dyDescent="0.25">
      <c r="B912" s="6">
        <v>1966</v>
      </c>
      <c r="C912" s="7">
        <v>1513</v>
      </c>
      <c r="E912" s="6">
        <v>2425</v>
      </c>
      <c r="F912" s="7">
        <v>1</v>
      </c>
    </row>
    <row r="913" spans="2:6" x14ac:dyDescent="0.25">
      <c r="B913" s="6">
        <v>1967</v>
      </c>
      <c r="C913" s="7">
        <v>405</v>
      </c>
      <c r="E913" s="6">
        <v>2426</v>
      </c>
      <c r="F913" s="7">
        <v>0</v>
      </c>
    </row>
    <row r="914" spans="2:6" x14ac:dyDescent="0.25">
      <c r="B914" s="6">
        <v>1968</v>
      </c>
      <c r="C914" s="7">
        <v>510</v>
      </c>
      <c r="E914" s="6">
        <v>2427</v>
      </c>
      <c r="F914" s="7">
        <v>1</v>
      </c>
    </row>
    <row r="915" spans="2:6" x14ac:dyDescent="0.25">
      <c r="B915" s="6">
        <v>1969</v>
      </c>
      <c r="C915" s="7">
        <v>1887</v>
      </c>
      <c r="E915" s="6">
        <v>2428</v>
      </c>
      <c r="F915" s="7">
        <v>1</v>
      </c>
    </row>
    <row r="916" spans="2:6" x14ac:dyDescent="0.25">
      <c r="B916" s="6">
        <v>1970</v>
      </c>
      <c r="C916" s="7">
        <v>701</v>
      </c>
      <c r="E916" s="6">
        <v>2429</v>
      </c>
      <c r="F916" s="7">
        <v>4</v>
      </c>
    </row>
    <row r="917" spans="2:6" x14ac:dyDescent="0.25">
      <c r="B917" s="6">
        <v>1971</v>
      </c>
      <c r="C917" s="7">
        <v>3863</v>
      </c>
      <c r="E917" s="6">
        <v>2430</v>
      </c>
      <c r="F917" s="7">
        <v>2</v>
      </c>
    </row>
    <row r="918" spans="2:6" x14ac:dyDescent="0.25">
      <c r="B918" s="6">
        <v>1972</v>
      </c>
      <c r="C918" s="7">
        <v>238</v>
      </c>
      <c r="E918" s="6">
        <v>2431</v>
      </c>
      <c r="F918" s="7">
        <v>2</v>
      </c>
    </row>
    <row r="919" spans="2:6" x14ac:dyDescent="0.25">
      <c r="B919" s="6">
        <v>1973</v>
      </c>
      <c r="C919" s="7">
        <v>2051</v>
      </c>
      <c r="E919" s="6">
        <v>2432</v>
      </c>
      <c r="F919" s="7">
        <v>2</v>
      </c>
    </row>
    <row r="920" spans="2:6" x14ac:dyDescent="0.25">
      <c r="B920" s="6">
        <v>1974</v>
      </c>
      <c r="C920" s="7">
        <v>402</v>
      </c>
      <c r="E920" s="6">
        <v>2433</v>
      </c>
      <c r="F920" s="7">
        <v>0</v>
      </c>
    </row>
    <row r="921" spans="2:6" x14ac:dyDescent="0.25">
      <c r="B921" s="6">
        <v>1975</v>
      </c>
      <c r="C921" s="7">
        <v>253</v>
      </c>
      <c r="E921" s="6">
        <v>2434</v>
      </c>
      <c r="F921" s="7">
        <v>2</v>
      </c>
    </row>
    <row r="922" spans="2:6" x14ac:dyDescent="0.25">
      <c r="B922" s="6">
        <v>1976</v>
      </c>
      <c r="C922" s="7">
        <v>473</v>
      </c>
      <c r="E922" s="6">
        <v>2435</v>
      </c>
      <c r="F922" s="7">
        <v>4</v>
      </c>
    </row>
    <row r="923" spans="2:6" x14ac:dyDescent="0.25">
      <c r="B923" s="6">
        <v>1977</v>
      </c>
      <c r="C923" s="7">
        <v>821</v>
      </c>
      <c r="E923" s="6">
        <v>2436</v>
      </c>
      <c r="F923" s="7">
        <v>2</v>
      </c>
    </row>
    <row r="924" spans="2:6" x14ac:dyDescent="0.25">
      <c r="B924" s="6">
        <v>1978</v>
      </c>
      <c r="C924" s="7">
        <v>388</v>
      </c>
      <c r="E924" s="6">
        <v>2437</v>
      </c>
      <c r="F924" s="7">
        <v>0</v>
      </c>
    </row>
    <row r="925" spans="2:6" x14ac:dyDescent="0.25">
      <c r="B925" s="6">
        <v>1979</v>
      </c>
      <c r="C925" s="7">
        <v>813</v>
      </c>
      <c r="E925" s="6">
        <v>2438</v>
      </c>
      <c r="F925" s="7">
        <v>1</v>
      </c>
    </row>
    <row r="926" spans="2:6" x14ac:dyDescent="0.25">
      <c r="B926" s="6">
        <v>1980</v>
      </c>
      <c r="C926" s="7">
        <v>1945</v>
      </c>
      <c r="E926" s="6">
        <v>2439</v>
      </c>
      <c r="F926" s="7">
        <v>0</v>
      </c>
    </row>
    <row r="927" spans="2:6" x14ac:dyDescent="0.25">
      <c r="B927" s="6">
        <v>2001</v>
      </c>
      <c r="C927" s="7">
        <v>1637</v>
      </c>
      <c r="E927" s="6">
        <v>2440</v>
      </c>
      <c r="F927" s="7">
        <v>2</v>
      </c>
    </row>
    <row r="928" spans="2:6" x14ac:dyDescent="0.25">
      <c r="B928" s="6">
        <v>2002</v>
      </c>
      <c r="C928" s="7">
        <v>1375</v>
      </c>
      <c r="E928" s="6">
        <v>2501</v>
      </c>
      <c r="F928" s="7">
        <v>7</v>
      </c>
    </row>
    <row r="929" spans="2:6" x14ac:dyDescent="0.25">
      <c r="B929" s="6">
        <v>2003</v>
      </c>
      <c r="C929" s="7">
        <v>17</v>
      </c>
      <c r="E929" s="6">
        <v>2502</v>
      </c>
      <c r="F929" s="7">
        <v>5</v>
      </c>
    </row>
    <row r="930" spans="2:6" x14ac:dyDescent="0.25">
      <c r="B930" s="6">
        <v>2004</v>
      </c>
      <c r="C930" s="7">
        <v>354</v>
      </c>
      <c r="E930" s="6">
        <v>2503</v>
      </c>
      <c r="F930" s="7">
        <v>0</v>
      </c>
    </row>
    <row r="931" spans="2:6" x14ac:dyDescent="0.25">
      <c r="B931" s="6">
        <v>2005</v>
      </c>
      <c r="C931" s="7">
        <v>191</v>
      </c>
      <c r="E931" s="6">
        <v>2504</v>
      </c>
      <c r="F931" s="7">
        <v>0</v>
      </c>
    </row>
    <row r="932" spans="2:6" x14ac:dyDescent="0.25">
      <c r="B932" s="6">
        <v>2006</v>
      </c>
      <c r="C932" s="7">
        <v>303</v>
      </c>
      <c r="E932" s="6">
        <v>2505</v>
      </c>
      <c r="F932" s="7">
        <v>0</v>
      </c>
    </row>
    <row r="933" spans="2:6" x14ac:dyDescent="0.25">
      <c r="B933" s="6">
        <v>2007</v>
      </c>
      <c r="C933" s="7">
        <v>137</v>
      </c>
      <c r="E933" s="6">
        <v>2506</v>
      </c>
      <c r="F933" s="7">
        <v>2</v>
      </c>
    </row>
    <row r="934" spans="2:6" x14ac:dyDescent="0.25">
      <c r="B934" s="6">
        <v>2008</v>
      </c>
      <c r="C934" s="7">
        <v>41</v>
      </c>
      <c r="E934" s="6">
        <v>2507</v>
      </c>
      <c r="F934" s="7">
        <v>0</v>
      </c>
    </row>
    <row r="935" spans="2:6" x14ac:dyDescent="0.25">
      <c r="B935" s="6">
        <v>2009</v>
      </c>
      <c r="C935" s="7">
        <v>398</v>
      </c>
      <c r="E935" s="6">
        <v>2508</v>
      </c>
      <c r="F935" s="7">
        <v>0</v>
      </c>
    </row>
    <row r="936" spans="2:6" x14ac:dyDescent="0.25">
      <c r="B936" s="6">
        <v>2010</v>
      </c>
      <c r="C936" s="7">
        <v>1737</v>
      </c>
      <c r="E936" s="6">
        <v>2509</v>
      </c>
      <c r="F936" s="7">
        <v>28</v>
      </c>
    </row>
    <row r="937" spans="2:6" x14ac:dyDescent="0.25">
      <c r="B937" s="6">
        <v>2011</v>
      </c>
      <c r="C937" s="7">
        <v>971</v>
      </c>
      <c r="E937" s="6">
        <v>2510</v>
      </c>
      <c r="F937" s="7">
        <v>2</v>
      </c>
    </row>
    <row r="938" spans="2:6" x14ac:dyDescent="0.25">
      <c r="B938" s="6">
        <v>2012</v>
      </c>
      <c r="C938" s="7">
        <v>183</v>
      </c>
      <c r="E938" s="6">
        <v>2511</v>
      </c>
      <c r="F938" s="7">
        <v>0</v>
      </c>
    </row>
    <row r="939" spans="2:6" x14ac:dyDescent="0.25">
      <c r="B939" s="6">
        <v>2013</v>
      </c>
      <c r="C939" s="7">
        <v>4562</v>
      </c>
      <c r="E939" s="6">
        <v>2512</v>
      </c>
      <c r="F939" s="7">
        <v>0</v>
      </c>
    </row>
    <row r="940" spans="2:6" x14ac:dyDescent="0.25">
      <c r="B940" s="6">
        <v>2014</v>
      </c>
      <c r="C940" s="7">
        <v>26457</v>
      </c>
      <c r="E940" s="6">
        <v>2513</v>
      </c>
      <c r="F940" s="7">
        <v>0</v>
      </c>
    </row>
    <row r="941" spans="2:6" x14ac:dyDescent="0.25">
      <c r="B941" s="6">
        <v>2015</v>
      </c>
      <c r="C941" s="7">
        <v>162</v>
      </c>
      <c r="E941" s="6">
        <v>2514</v>
      </c>
      <c r="F941" s="7">
        <v>4</v>
      </c>
    </row>
    <row r="942" spans="2:6" x14ac:dyDescent="0.25">
      <c r="B942" s="6">
        <v>2016</v>
      </c>
      <c r="C942" s="7">
        <v>479</v>
      </c>
      <c r="E942" s="6">
        <v>2515</v>
      </c>
      <c r="F942" s="7">
        <v>12</v>
      </c>
    </row>
    <row r="943" spans="2:6" x14ac:dyDescent="0.25">
      <c r="B943" s="6">
        <v>2017</v>
      </c>
      <c r="C943" s="7">
        <v>426</v>
      </c>
      <c r="E943" s="6">
        <v>2516</v>
      </c>
      <c r="F943" s="7">
        <v>0</v>
      </c>
    </row>
    <row r="944" spans="2:6" x14ac:dyDescent="0.25">
      <c r="B944" s="6">
        <v>2018</v>
      </c>
      <c r="C944" s="7">
        <v>450</v>
      </c>
      <c r="E944" s="6">
        <v>2517</v>
      </c>
      <c r="F944" s="7">
        <v>33</v>
      </c>
    </row>
    <row r="945" spans="2:6" x14ac:dyDescent="0.25">
      <c r="B945" s="6">
        <v>2019</v>
      </c>
      <c r="C945" s="7">
        <v>1780</v>
      </c>
      <c r="E945" s="6">
        <v>2518</v>
      </c>
      <c r="F945" s="7">
        <v>0</v>
      </c>
    </row>
    <row r="946" spans="2:6" x14ac:dyDescent="0.25">
      <c r="B946" s="6">
        <v>2020</v>
      </c>
      <c r="C946" s="7">
        <v>122</v>
      </c>
      <c r="E946" s="6">
        <v>2519</v>
      </c>
      <c r="F946" s="7">
        <v>4</v>
      </c>
    </row>
    <row r="947" spans="2:6" x14ac:dyDescent="0.25">
      <c r="B947" s="6">
        <v>2021</v>
      </c>
      <c r="C947" s="7">
        <v>95</v>
      </c>
      <c r="E947" s="6">
        <v>2520</v>
      </c>
      <c r="F947" s="7">
        <v>0</v>
      </c>
    </row>
    <row r="948" spans="2:6" x14ac:dyDescent="0.25">
      <c r="B948" s="6">
        <v>2022</v>
      </c>
      <c r="C948" s="7">
        <v>325</v>
      </c>
      <c r="E948" s="6">
        <v>2581</v>
      </c>
      <c r="F948" s="7">
        <v>11</v>
      </c>
    </row>
    <row r="949" spans="2:6" x14ac:dyDescent="0.25">
      <c r="B949" s="6">
        <v>2023</v>
      </c>
      <c r="C949" s="7">
        <v>353</v>
      </c>
      <c r="E949" s="6">
        <v>2582</v>
      </c>
      <c r="F949" s="7">
        <v>1</v>
      </c>
    </row>
    <row r="950" spans="2:6" x14ac:dyDescent="0.25">
      <c r="B950" s="6">
        <v>2024</v>
      </c>
      <c r="C950" s="7">
        <v>105</v>
      </c>
      <c r="E950" s="6">
        <v>2583</v>
      </c>
      <c r="F950" s="7">
        <v>5</v>
      </c>
    </row>
    <row r="951" spans="2:6" x14ac:dyDescent="0.25">
      <c r="B951" s="6">
        <v>2025</v>
      </c>
      <c r="C951" s="7">
        <v>729</v>
      </c>
      <c r="E951" s="6">
        <v>2584</v>
      </c>
      <c r="F951" s="7">
        <v>0</v>
      </c>
    </row>
    <row r="952" spans="2:6" x14ac:dyDescent="0.25">
      <c r="B952" s="6">
        <v>2026</v>
      </c>
      <c r="C952" s="7">
        <v>454</v>
      </c>
      <c r="E952" s="6">
        <v>2585</v>
      </c>
      <c r="F952" s="7">
        <v>1</v>
      </c>
    </row>
    <row r="953" spans="2:6" x14ac:dyDescent="0.25">
      <c r="B953" s="6">
        <v>2027</v>
      </c>
      <c r="C953" s="7">
        <v>539</v>
      </c>
      <c r="E953" s="6">
        <v>2586</v>
      </c>
      <c r="F953" s="7">
        <v>1</v>
      </c>
    </row>
    <row r="954" spans="2:6" x14ac:dyDescent="0.25">
      <c r="B954" s="6">
        <v>2028</v>
      </c>
      <c r="C954" s="7">
        <v>79</v>
      </c>
      <c r="E954" s="6">
        <v>2587</v>
      </c>
      <c r="F954" s="7">
        <v>6</v>
      </c>
    </row>
    <row r="955" spans="2:6" x14ac:dyDescent="0.25">
      <c r="B955" s="6">
        <v>2029</v>
      </c>
      <c r="C955" s="7">
        <v>94</v>
      </c>
      <c r="E955" s="6">
        <v>2588</v>
      </c>
      <c r="F955" s="7">
        <v>8</v>
      </c>
    </row>
    <row r="956" spans="2:6" x14ac:dyDescent="0.25">
      <c r="B956" s="6">
        <v>2030</v>
      </c>
      <c r="C956" s="7">
        <v>625</v>
      </c>
      <c r="E956" s="6">
        <v>2589</v>
      </c>
      <c r="F956" s="7">
        <v>1</v>
      </c>
    </row>
    <row r="957" spans="2:6" x14ac:dyDescent="0.25">
      <c r="B957" s="6">
        <v>2031</v>
      </c>
      <c r="C957" s="7">
        <v>508</v>
      </c>
      <c r="E957" s="6">
        <v>2590</v>
      </c>
      <c r="F957" s="7">
        <v>0</v>
      </c>
    </row>
    <row r="958" spans="2:6" x14ac:dyDescent="0.25">
      <c r="B958" s="6">
        <v>2032</v>
      </c>
      <c r="C958" s="7">
        <v>531</v>
      </c>
      <c r="E958" s="6">
        <v>2591</v>
      </c>
      <c r="F958" s="7">
        <v>2</v>
      </c>
    </row>
    <row r="959" spans="2:6" x14ac:dyDescent="0.25">
      <c r="B959" s="6">
        <v>2033</v>
      </c>
      <c r="C959" s="7">
        <v>158</v>
      </c>
      <c r="E959" s="6">
        <v>2592</v>
      </c>
      <c r="F959" s="7">
        <v>1</v>
      </c>
    </row>
    <row r="960" spans="2:6" x14ac:dyDescent="0.25">
      <c r="B960" s="6">
        <v>2034</v>
      </c>
      <c r="C960" s="7">
        <v>508</v>
      </c>
      <c r="E960" s="6">
        <v>2593</v>
      </c>
      <c r="F960" s="7">
        <v>0</v>
      </c>
    </row>
    <row r="961" spans="2:6" x14ac:dyDescent="0.25">
      <c r="B961" s="6">
        <v>2035</v>
      </c>
      <c r="C961" s="7">
        <v>644</v>
      </c>
      <c r="E961" s="6">
        <v>2594</v>
      </c>
      <c r="F961" s="7">
        <v>1</v>
      </c>
    </row>
    <row r="962" spans="2:6" x14ac:dyDescent="0.25">
      <c r="B962" s="6">
        <v>2036</v>
      </c>
      <c r="C962" s="7">
        <v>848</v>
      </c>
      <c r="E962" s="6">
        <v>2595</v>
      </c>
      <c r="F962" s="7">
        <v>19</v>
      </c>
    </row>
    <row r="963" spans="2:6" x14ac:dyDescent="0.25">
      <c r="B963" s="6">
        <v>2037</v>
      </c>
      <c r="C963" s="7">
        <v>429</v>
      </c>
      <c r="E963" s="6">
        <v>2596</v>
      </c>
      <c r="F963" s="7">
        <v>27</v>
      </c>
    </row>
    <row r="964" spans="2:6" x14ac:dyDescent="0.25">
      <c r="B964" s="6">
        <v>2038</v>
      </c>
      <c r="C964" s="7">
        <v>204</v>
      </c>
      <c r="E964" s="6">
        <v>2597</v>
      </c>
      <c r="F964" s="7">
        <v>7</v>
      </c>
    </row>
    <row r="965" spans="2:6" x14ac:dyDescent="0.25">
      <c r="B965" s="6">
        <v>2039</v>
      </c>
      <c r="C965" s="7">
        <v>379</v>
      </c>
      <c r="E965" s="6">
        <v>2598</v>
      </c>
      <c r="F965" s="7">
        <v>14</v>
      </c>
    </row>
    <row r="966" spans="2:6" x14ac:dyDescent="0.25">
      <c r="B966" s="6">
        <v>2040</v>
      </c>
      <c r="C966" s="7">
        <v>271</v>
      </c>
      <c r="E966" s="6">
        <v>2599</v>
      </c>
      <c r="F966" s="7">
        <v>5</v>
      </c>
    </row>
    <row r="967" spans="2:6" x14ac:dyDescent="0.25">
      <c r="B967" s="6">
        <v>2041</v>
      </c>
      <c r="C967" s="7">
        <v>120</v>
      </c>
      <c r="E967" s="6">
        <v>2600</v>
      </c>
      <c r="F967" s="7">
        <v>30</v>
      </c>
    </row>
    <row r="968" spans="2:6" x14ac:dyDescent="0.25">
      <c r="B968" s="6">
        <v>2042</v>
      </c>
      <c r="C968" s="7">
        <v>140</v>
      </c>
      <c r="E968" s="6">
        <v>2641</v>
      </c>
      <c r="F968" s="7">
        <v>1</v>
      </c>
    </row>
    <row r="969" spans="2:6" x14ac:dyDescent="0.25">
      <c r="B969" s="6">
        <v>2043</v>
      </c>
      <c r="C969" s="7">
        <v>193</v>
      </c>
      <c r="E969" s="6">
        <v>2642</v>
      </c>
      <c r="F969" s="7">
        <v>0</v>
      </c>
    </row>
    <row r="970" spans="2:6" x14ac:dyDescent="0.25">
      <c r="B970" s="6">
        <v>2044</v>
      </c>
      <c r="C970" s="7">
        <v>180</v>
      </c>
      <c r="E970" s="6">
        <v>2670</v>
      </c>
      <c r="F970" s="7">
        <v>60</v>
      </c>
    </row>
    <row r="971" spans="2:6" x14ac:dyDescent="0.25">
      <c r="B971" s="6">
        <v>2045</v>
      </c>
      <c r="C971" s="7">
        <v>263</v>
      </c>
      <c r="E971" s="6">
        <v>2671</v>
      </c>
      <c r="F971" s="7">
        <v>84</v>
      </c>
    </row>
    <row r="972" spans="2:6" x14ac:dyDescent="0.25">
      <c r="B972" s="6">
        <v>2046</v>
      </c>
      <c r="C972" s="7">
        <v>217</v>
      </c>
      <c r="E972" s="6">
        <v>2672</v>
      </c>
      <c r="F972" s="7">
        <v>47</v>
      </c>
    </row>
    <row r="973" spans="2:6" x14ac:dyDescent="0.25">
      <c r="B973" s="6">
        <v>2047</v>
      </c>
      <c r="C973" s="7">
        <v>443</v>
      </c>
      <c r="E973" s="6">
        <v>2673</v>
      </c>
      <c r="F973" s="7">
        <v>66</v>
      </c>
    </row>
    <row r="974" spans="2:6" x14ac:dyDescent="0.25">
      <c r="B974" s="6">
        <v>2048</v>
      </c>
      <c r="C974" s="7">
        <v>1373</v>
      </c>
      <c r="E974" s="6">
        <v>2674</v>
      </c>
      <c r="F974" s="7">
        <v>171</v>
      </c>
    </row>
    <row r="975" spans="2:6" x14ac:dyDescent="0.25">
      <c r="B975" s="6">
        <v>2049</v>
      </c>
      <c r="C975" s="7">
        <v>742</v>
      </c>
      <c r="E975" s="6">
        <v>2675</v>
      </c>
      <c r="F975" s="7">
        <v>29</v>
      </c>
    </row>
    <row r="976" spans="2:6" x14ac:dyDescent="0.25">
      <c r="B976" s="6">
        <v>2050</v>
      </c>
      <c r="C976" s="7">
        <v>170</v>
      </c>
      <c r="E976" s="6">
        <v>2676</v>
      </c>
      <c r="F976" s="7">
        <v>9</v>
      </c>
    </row>
    <row r="977" spans="2:6" x14ac:dyDescent="0.25">
      <c r="B977" s="6">
        <v>2051</v>
      </c>
      <c r="C977" s="7">
        <v>242</v>
      </c>
      <c r="E977" s="6">
        <v>2677</v>
      </c>
      <c r="F977" s="7">
        <v>27</v>
      </c>
    </row>
    <row r="978" spans="2:6" x14ac:dyDescent="0.25">
      <c r="B978" s="6">
        <v>2052</v>
      </c>
      <c r="C978" s="7">
        <v>541</v>
      </c>
      <c r="E978" s="6">
        <v>2678</v>
      </c>
      <c r="F978" s="7">
        <v>2</v>
      </c>
    </row>
    <row r="979" spans="2:6" x14ac:dyDescent="0.25">
      <c r="B979" s="6">
        <v>2053</v>
      </c>
      <c r="C979" s="7">
        <v>121</v>
      </c>
      <c r="E979" s="6">
        <v>2679</v>
      </c>
      <c r="F979" s="7">
        <v>3</v>
      </c>
    </row>
    <row r="980" spans="2:6" x14ac:dyDescent="0.25">
      <c r="B980" s="6">
        <v>2054</v>
      </c>
      <c r="C980" s="7">
        <v>621</v>
      </c>
      <c r="E980" s="6">
        <v>2680</v>
      </c>
      <c r="F980" s="7">
        <v>4</v>
      </c>
    </row>
    <row r="981" spans="2:6" x14ac:dyDescent="0.25">
      <c r="B981" s="6">
        <v>2055</v>
      </c>
      <c r="C981" s="7">
        <v>101</v>
      </c>
      <c r="E981" s="6">
        <v>2681</v>
      </c>
      <c r="F981" s="7">
        <v>2</v>
      </c>
    </row>
    <row r="982" spans="2:6" x14ac:dyDescent="0.25">
      <c r="B982" s="6">
        <v>2056</v>
      </c>
      <c r="C982" s="7">
        <v>554</v>
      </c>
      <c r="E982" s="6">
        <v>2682</v>
      </c>
      <c r="F982" s="7">
        <v>20</v>
      </c>
    </row>
    <row r="983" spans="2:6" x14ac:dyDescent="0.25">
      <c r="B983" s="6">
        <v>2057</v>
      </c>
      <c r="C983" s="7">
        <v>666</v>
      </c>
      <c r="E983" s="6">
        <v>2683</v>
      </c>
      <c r="F983" s="7">
        <v>3</v>
      </c>
    </row>
    <row r="984" spans="2:6" x14ac:dyDescent="0.25">
      <c r="B984" s="6">
        <v>2058</v>
      </c>
      <c r="C984" s="7">
        <v>410</v>
      </c>
      <c r="E984" s="6">
        <v>2684</v>
      </c>
      <c r="F984" s="7">
        <v>4</v>
      </c>
    </row>
    <row r="985" spans="2:6" x14ac:dyDescent="0.25">
      <c r="B985" s="6">
        <v>2059</v>
      </c>
      <c r="C985" s="7">
        <v>375</v>
      </c>
      <c r="E985" s="6">
        <v>2685</v>
      </c>
      <c r="F985" s="7">
        <v>1</v>
      </c>
    </row>
    <row r="986" spans="2:6" x14ac:dyDescent="0.25">
      <c r="B986" s="6">
        <v>2060</v>
      </c>
      <c r="C986" s="7">
        <v>1364</v>
      </c>
      <c r="E986" s="6">
        <v>2686</v>
      </c>
      <c r="F986" s="7">
        <v>0</v>
      </c>
    </row>
    <row r="987" spans="2:6" x14ac:dyDescent="0.25">
      <c r="B987" s="6">
        <v>2061</v>
      </c>
      <c r="C987" s="7">
        <v>35</v>
      </c>
      <c r="E987" s="6">
        <v>2687</v>
      </c>
      <c r="F987" s="7">
        <v>0</v>
      </c>
    </row>
    <row r="988" spans="2:6" x14ac:dyDescent="0.25">
      <c r="B988" s="6">
        <v>2062</v>
      </c>
      <c r="C988" s="7">
        <v>203</v>
      </c>
      <c r="E988" s="6">
        <v>2688</v>
      </c>
      <c r="F988" s="7">
        <v>14</v>
      </c>
    </row>
    <row r="989" spans="2:6" x14ac:dyDescent="0.25">
      <c r="B989" s="6">
        <v>2063</v>
      </c>
      <c r="C989" s="7">
        <v>49</v>
      </c>
      <c r="E989" s="6">
        <v>2689</v>
      </c>
      <c r="F989" s="7">
        <v>1</v>
      </c>
    </row>
    <row r="990" spans="2:6" x14ac:dyDescent="0.25">
      <c r="B990" s="6">
        <v>2064</v>
      </c>
      <c r="C990" s="7">
        <v>5812</v>
      </c>
      <c r="E990" s="6">
        <v>2690</v>
      </c>
      <c r="F990" s="7">
        <v>118</v>
      </c>
    </row>
    <row r="991" spans="2:6" x14ac:dyDescent="0.25">
      <c r="B991" s="6">
        <v>2065</v>
      </c>
      <c r="C991" s="7">
        <v>1556</v>
      </c>
      <c r="E991" s="6">
        <v>2691</v>
      </c>
      <c r="F991" s="7">
        <v>2</v>
      </c>
    </row>
    <row r="992" spans="2:6" x14ac:dyDescent="0.25">
      <c r="B992" s="6">
        <v>2066</v>
      </c>
      <c r="C992" s="7">
        <v>65</v>
      </c>
      <c r="E992" s="6">
        <v>2692</v>
      </c>
      <c r="F992" s="7">
        <v>1</v>
      </c>
    </row>
    <row r="993" spans="2:6" x14ac:dyDescent="0.25">
      <c r="B993" s="6">
        <v>2067</v>
      </c>
      <c r="C993" s="7">
        <v>10</v>
      </c>
      <c r="E993" s="6">
        <v>2693</v>
      </c>
      <c r="F993" s="7">
        <v>3</v>
      </c>
    </row>
    <row r="994" spans="2:6" x14ac:dyDescent="0.25">
      <c r="B994" s="6">
        <v>2068</v>
      </c>
      <c r="C994" s="7">
        <v>76</v>
      </c>
      <c r="E994" s="6">
        <v>2694</v>
      </c>
      <c r="F994" s="7">
        <v>1</v>
      </c>
    </row>
    <row r="995" spans="2:6" x14ac:dyDescent="0.25">
      <c r="B995" s="6">
        <v>2069</v>
      </c>
      <c r="C995" s="7">
        <v>263</v>
      </c>
      <c r="E995" s="6">
        <v>2695</v>
      </c>
      <c r="F995" s="7">
        <v>3</v>
      </c>
    </row>
    <row r="996" spans="2:6" x14ac:dyDescent="0.25">
      <c r="B996" s="6">
        <v>2070</v>
      </c>
      <c r="C996" s="7">
        <v>1530</v>
      </c>
      <c r="E996" s="6">
        <v>2696</v>
      </c>
      <c r="F996" s="7">
        <v>38</v>
      </c>
    </row>
    <row r="997" spans="2:6" x14ac:dyDescent="0.25">
      <c r="B997" s="6">
        <v>2071</v>
      </c>
      <c r="C997" s="7">
        <v>278</v>
      </c>
      <c r="E997" s="6">
        <v>2697</v>
      </c>
      <c r="F997" s="7">
        <v>52</v>
      </c>
    </row>
    <row r="998" spans="2:6" x14ac:dyDescent="0.25">
      <c r="B998" s="6">
        <v>2072</v>
      </c>
      <c r="C998" s="7">
        <v>350</v>
      </c>
      <c r="E998" s="6">
        <v>2698</v>
      </c>
      <c r="F998" s="7">
        <v>2</v>
      </c>
    </row>
    <row r="999" spans="2:6" x14ac:dyDescent="0.25">
      <c r="B999" s="6">
        <v>2073</v>
      </c>
      <c r="C999" s="7">
        <v>470</v>
      </c>
      <c r="E999" s="6">
        <v>2699</v>
      </c>
      <c r="F999" s="7">
        <v>0</v>
      </c>
    </row>
    <row r="1000" spans="2:6" x14ac:dyDescent="0.25">
      <c r="B1000" s="6">
        <v>2074</v>
      </c>
      <c r="C1000" s="7">
        <v>3</v>
      </c>
      <c r="E1000" s="6">
        <v>2700</v>
      </c>
      <c r="F1000" s="7">
        <v>4</v>
      </c>
    </row>
    <row r="1001" spans="2:6" x14ac:dyDescent="0.25">
      <c r="B1001" s="6">
        <v>2075</v>
      </c>
      <c r="C1001" s="7">
        <v>8200</v>
      </c>
      <c r="E1001" s="6">
        <v>2741</v>
      </c>
      <c r="F1001" s="7">
        <v>4</v>
      </c>
    </row>
    <row r="1002" spans="2:6" x14ac:dyDescent="0.25">
      <c r="B1002" s="6">
        <v>2076</v>
      </c>
      <c r="C1002" s="7">
        <v>8359</v>
      </c>
      <c r="E1002" s="6">
        <v>2742</v>
      </c>
      <c r="F1002" s="7">
        <v>18</v>
      </c>
    </row>
    <row r="1003" spans="2:6" x14ac:dyDescent="0.25">
      <c r="B1003" s="6">
        <v>2077</v>
      </c>
      <c r="C1003" s="7">
        <v>188</v>
      </c>
      <c r="E1003" s="6">
        <v>2743</v>
      </c>
      <c r="F1003" s="7">
        <v>0</v>
      </c>
    </row>
    <row r="1004" spans="2:6" x14ac:dyDescent="0.25">
      <c r="B1004" s="6">
        <v>2078</v>
      </c>
      <c r="C1004" s="7">
        <v>48</v>
      </c>
      <c r="E1004" s="6">
        <v>2744</v>
      </c>
      <c r="F1004" s="7">
        <v>22</v>
      </c>
    </row>
    <row r="1005" spans="2:6" x14ac:dyDescent="0.25">
      <c r="B1005" s="6">
        <v>2079</v>
      </c>
      <c r="C1005" s="7">
        <v>607</v>
      </c>
      <c r="E1005" s="6">
        <v>2745</v>
      </c>
      <c r="F1005" s="7">
        <v>49</v>
      </c>
    </row>
    <row r="1006" spans="2:6" x14ac:dyDescent="0.25">
      <c r="B1006" s="6">
        <v>2080</v>
      </c>
      <c r="C1006" s="7">
        <v>50</v>
      </c>
      <c r="E1006" s="6">
        <v>2746</v>
      </c>
      <c r="F1006" s="7">
        <v>19</v>
      </c>
    </row>
    <row r="1007" spans="2:6" x14ac:dyDescent="0.25">
      <c r="B1007" s="6">
        <v>2081</v>
      </c>
      <c r="C1007" s="7">
        <v>55</v>
      </c>
      <c r="E1007" s="6">
        <v>2747</v>
      </c>
      <c r="F1007" s="7">
        <v>4</v>
      </c>
    </row>
    <row r="1008" spans="2:6" x14ac:dyDescent="0.25">
      <c r="B1008" s="6">
        <v>2082</v>
      </c>
      <c r="C1008" s="7">
        <v>38</v>
      </c>
      <c r="E1008" s="6">
        <v>2748</v>
      </c>
      <c r="F1008" s="7">
        <v>4</v>
      </c>
    </row>
    <row r="1009" spans="2:6" x14ac:dyDescent="0.25">
      <c r="B1009" s="6">
        <v>2083</v>
      </c>
      <c r="C1009" s="7">
        <v>25</v>
      </c>
      <c r="E1009" s="6">
        <v>2749</v>
      </c>
      <c r="F1009" s="7">
        <v>2</v>
      </c>
    </row>
    <row r="1010" spans="2:6" x14ac:dyDescent="0.25">
      <c r="B1010" s="6">
        <v>2084</v>
      </c>
      <c r="C1010" s="7">
        <v>46</v>
      </c>
      <c r="E1010" s="6">
        <v>2750</v>
      </c>
      <c r="F1010" s="7">
        <v>0</v>
      </c>
    </row>
    <row r="1011" spans="2:6" x14ac:dyDescent="0.25">
      <c r="B1011" s="6">
        <v>2085</v>
      </c>
      <c r="C1011" s="7">
        <v>83</v>
      </c>
      <c r="E1011" s="6">
        <v>2751</v>
      </c>
      <c r="F1011" s="7">
        <v>0</v>
      </c>
    </row>
    <row r="1012" spans="2:6" x14ac:dyDescent="0.25">
      <c r="B1012" s="6">
        <v>2086</v>
      </c>
      <c r="C1012" s="7">
        <v>35</v>
      </c>
      <c r="E1012" s="6">
        <v>2752</v>
      </c>
      <c r="F1012" s="7">
        <v>14</v>
      </c>
    </row>
    <row r="1013" spans="2:6" x14ac:dyDescent="0.25">
      <c r="B1013" s="6">
        <v>2087</v>
      </c>
      <c r="C1013" s="7">
        <v>25</v>
      </c>
      <c r="E1013" s="6">
        <v>2753</v>
      </c>
      <c r="F1013" s="7">
        <v>8</v>
      </c>
    </row>
    <row r="1014" spans="2:6" x14ac:dyDescent="0.25">
      <c r="B1014" s="6">
        <v>2088</v>
      </c>
      <c r="C1014" s="7">
        <v>75</v>
      </c>
      <c r="E1014" s="6">
        <v>2754</v>
      </c>
      <c r="F1014" s="7">
        <v>0</v>
      </c>
    </row>
    <row r="1015" spans="2:6" x14ac:dyDescent="0.25">
      <c r="B1015" s="6">
        <v>2089</v>
      </c>
      <c r="C1015" s="7">
        <v>62</v>
      </c>
      <c r="E1015" s="6">
        <v>2755</v>
      </c>
      <c r="F1015" s="7">
        <v>15</v>
      </c>
    </row>
    <row r="1016" spans="2:6" x14ac:dyDescent="0.25">
      <c r="B1016" s="6">
        <v>2090</v>
      </c>
      <c r="C1016" s="7">
        <v>160</v>
      </c>
      <c r="E1016" s="6">
        <v>2756</v>
      </c>
      <c r="F1016" s="7">
        <v>33</v>
      </c>
    </row>
    <row r="1017" spans="2:6" x14ac:dyDescent="0.25">
      <c r="B1017" s="6">
        <v>2091</v>
      </c>
      <c r="C1017" s="7">
        <v>246</v>
      </c>
      <c r="E1017" s="6">
        <v>2757</v>
      </c>
      <c r="F1017" s="7">
        <v>2</v>
      </c>
    </row>
    <row r="1018" spans="2:6" x14ac:dyDescent="0.25">
      <c r="B1018" s="6">
        <v>2092</v>
      </c>
      <c r="C1018" s="7">
        <v>55</v>
      </c>
      <c r="E1018" s="6">
        <v>2758</v>
      </c>
      <c r="F1018" s="7">
        <v>6</v>
      </c>
    </row>
    <row r="1019" spans="2:6" x14ac:dyDescent="0.25">
      <c r="B1019" s="6">
        <v>2093</v>
      </c>
      <c r="C1019" s="7">
        <v>23</v>
      </c>
      <c r="E1019" s="6">
        <v>2759</v>
      </c>
      <c r="F1019" s="7">
        <v>2</v>
      </c>
    </row>
    <row r="1020" spans="2:6" x14ac:dyDescent="0.25">
      <c r="B1020" s="6">
        <v>2094</v>
      </c>
      <c r="C1020" s="7">
        <v>72</v>
      </c>
      <c r="E1020" s="6">
        <v>2760</v>
      </c>
      <c r="F1020" s="7">
        <v>0</v>
      </c>
    </row>
    <row r="1021" spans="2:6" x14ac:dyDescent="0.25">
      <c r="B1021" s="6">
        <v>2095</v>
      </c>
      <c r="C1021" s="7">
        <v>22</v>
      </c>
      <c r="E1021" s="6">
        <v>2761</v>
      </c>
      <c r="F1021" s="7">
        <v>4</v>
      </c>
    </row>
    <row r="1022" spans="2:6" x14ac:dyDescent="0.25">
      <c r="B1022" s="6">
        <v>2096</v>
      </c>
      <c r="C1022" s="7">
        <v>14</v>
      </c>
      <c r="E1022" s="6">
        <v>2762</v>
      </c>
      <c r="F1022" s="7">
        <v>1</v>
      </c>
    </row>
    <row r="1023" spans="2:6" x14ac:dyDescent="0.25">
      <c r="B1023" s="6">
        <v>2097</v>
      </c>
      <c r="C1023" s="7">
        <v>38</v>
      </c>
      <c r="E1023" s="6">
        <v>2763</v>
      </c>
      <c r="F1023" s="7">
        <v>3</v>
      </c>
    </row>
    <row r="1024" spans="2:6" x14ac:dyDescent="0.25">
      <c r="B1024" s="6">
        <v>2098</v>
      </c>
      <c r="C1024" s="7">
        <v>32</v>
      </c>
      <c r="E1024" s="6">
        <v>2764</v>
      </c>
      <c r="F1024" s="7">
        <v>4</v>
      </c>
    </row>
    <row r="1025" spans="2:6" x14ac:dyDescent="0.25">
      <c r="B1025" s="6">
        <v>2099</v>
      </c>
      <c r="C1025" s="7">
        <v>63</v>
      </c>
      <c r="E1025" s="6">
        <v>2765</v>
      </c>
      <c r="F1025" s="7">
        <v>0</v>
      </c>
    </row>
    <row r="1026" spans="2:6" x14ac:dyDescent="0.25">
      <c r="B1026" s="6">
        <v>2100</v>
      </c>
      <c r="C1026" s="7">
        <v>27</v>
      </c>
      <c r="E1026" s="6">
        <v>2766</v>
      </c>
      <c r="F1026" s="7">
        <v>4</v>
      </c>
    </row>
    <row r="1027" spans="2:6" x14ac:dyDescent="0.25">
      <c r="B1027" s="6">
        <v>2101</v>
      </c>
      <c r="C1027" s="7">
        <v>44</v>
      </c>
      <c r="E1027" s="6">
        <v>2767</v>
      </c>
      <c r="F1027" s="7">
        <v>3</v>
      </c>
    </row>
    <row r="1028" spans="2:6" x14ac:dyDescent="0.25">
      <c r="B1028" s="6">
        <v>2102</v>
      </c>
      <c r="C1028" s="7">
        <v>38</v>
      </c>
      <c r="E1028" s="6">
        <v>2768</v>
      </c>
      <c r="F1028" s="7">
        <v>34</v>
      </c>
    </row>
    <row r="1029" spans="2:6" x14ac:dyDescent="0.25">
      <c r="B1029" s="6">
        <v>2103</v>
      </c>
      <c r="C1029" s="7">
        <v>115</v>
      </c>
      <c r="E1029" s="6">
        <v>2769</v>
      </c>
      <c r="F1029" s="7">
        <v>2</v>
      </c>
    </row>
    <row r="1030" spans="2:6" x14ac:dyDescent="0.25">
      <c r="B1030" s="6">
        <v>2104</v>
      </c>
      <c r="C1030" s="7">
        <v>37</v>
      </c>
      <c r="E1030" s="6">
        <v>2770</v>
      </c>
      <c r="F1030" s="7">
        <v>33</v>
      </c>
    </row>
    <row r="1031" spans="2:6" x14ac:dyDescent="0.25">
      <c r="B1031" s="6">
        <v>2105</v>
      </c>
      <c r="C1031" s="7">
        <v>99</v>
      </c>
      <c r="E1031" s="6">
        <v>2771</v>
      </c>
      <c r="F1031" s="7">
        <v>0</v>
      </c>
    </row>
    <row r="1032" spans="2:6" x14ac:dyDescent="0.25">
      <c r="B1032" s="6">
        <v>2106</v>
      </c>
      <c r="C1032" s="7">
        <v>44</v>
      </c>
      <c r="E1032" s="6">
        <v>2772</v>
      </c>
      <c r="F1032" s="7">
        <v>0</v>
      </c>
    </row>
    <row r="1033" spans="2:6" x14ac:dyDescent="0.25">
      <c r="B1033" s="6">
        <v>2107</v>
      </c>
      <c r="C1033" s="7">
        <v>58</v>
      </c>
      <c r="E1033" s="6">
        <v>2773</v>
      </c>
      <c r="F1033" s="7">
        <v>1</v>
      </c>
    </row>
    <row r="1034" spans="2:6" x14ac:dyDescent="0.25">
      <c r="B1034" s="6">
        <v>2108</v>
      </c>
      <c r="C1034" s="7">
        <v>191</v>
      </c>
      <c r="E1034" s="6">
        <v>2774</v>
      </c>
      <c r="F1034" s="7">
        <v>13</v>
      </c>
    </row>
    <row r="1035" spans="2:6" x14ac:dyDescent="0.25">
      <c r="B1035" s="6">
        <v>2109</v>
      </c>
      <c r="C1035" s="7">
        <v>40</v>
      </c>
      <c r="E1035" s="6">
        <v>2775</v>
      </c>
      <c r="F1035" s="7">
        <v>2</v>
      </c>
    </row>
    <row r="1036" spans="2:6" x14ac:dyDescent="0.25">
      <c r="B1036" s="6">
        <v>2110</v>
      </c>
      <c r="C1036" s="7">
        <v>38</v>
      </c>
      <c r="E1036" s="6">
        <v>2776</v>
      </c>
      <c r="F1036" s="7">
        <v>36</v>
      </c>
    </row>
    <row r="1037" spans="2:6" x14ac:dyDescent="0.25">
      <c r="B1037" s="6">
        <v>2111</v>
      </c>
      <c r="C1037" s="7">
        <v>39</v>
      </c>
      <c r="E1037" s="6">
        <v>2777</v>
      </c>
      <c r="F1037" s="7">
        <v>1</v>
      </c>
    </row>
    <row r="1038" spans="2:6" x14ac:dyDescent="0.25">
      <c r="B1038" s="6">
        <v>2112</v>
      </c>
      <c r="C1038" s="7">
        <v>11</v>
      </c>
      <c r="E1038" s="6">
        <v>2778</v>
      </c>
      <c r="F1038" s="7">
        <v>15</v>
      </c>
    </row>
    <row r="1039" spans="2:6" x14ac:dyDescent="0.25">
      <c r="B1039" s="6">
        <v>2113</v>
      </c>
      <c r="C1039" s="7">
        <v>107</v>
      </c>
      <c r="E1039" s="6">
        <v>2779</v>
      </c>
      <c r="F1039" s="7">
        <v>1</v>
      </c>
    </row>
    <row r="1040" spans="2:6" x14ac:dyDescent="0.25">
      <c r="B1040" s="6">
        <v>2114</v>
      </c>
      <c r="C1040" s="7">
        <v>147</v>
      </c>
      <c r="E1040" s="6">
        <v>2780</v>
      </c>
      <c r="F1040" s="7">
        <v>0</v>
      </c>
    </row>
    <row r="1041" spans="2:6" x14ac:dyDescent="0.25">
      <c r="B1041" s="6">
        <v>2115</v>
      </c>
      <c r="C1041" s="7">
        <v>36</v>
      </c>
      <c r="E1041" s="6">
        <v>2841</v>
      </c>
      <c r="F1041" s="7">
        <v>1</v>
      </c>
    </row>
    <row r="1042" spans="2:6" x14ac:dyDescent="0.25">
      <c r="B1042" s="6">
        <v>2116</v>
      </c>
      <c r="C1042" s="7">
        <v>92</v>
      </c>
      <c r="E1042" s="6">
        <v>2842</v>
      </c>
      <c r="F1042" s="7">
        <v>0</v>
      </c>
    </row>
    <row r="1043" spans="2:6" x14ac:dyDescent="0.25">
      <c r="B1043" s="6">
        <v>2117</v>
      </c>
      <c r="C1043" s="7">
        <v>35</v>
      </c>
      <c r="E1043" s="6">
        <v>2843</v>
      </c>
      <c r="F1043" s="7">
        <v>0</v>
      </c>
    </row>
    <row r="1044" spans="2:6" x14ac:dyDescent="0.25">
      <c r="B1044" s="6">
        <v>2118</v>
      </c>
      <c r="C1044" s="7">
        <v>17</v>
      </c>
      <c r="E1044" s="6">
        <v>2844</v>
      </c>
      <c r="F1044" s="7">
        <v>1</v>
      </c>
    </row>
    <row r="1045" spans="2:6" x14ac:dyDescent="0.25">
      <c r="B1045" s="6">
        <v>2119</v>
      </c>
      <c r="C1045" s="7">
        <v>22</v>
      </c>
      <c r="E1045" s="6">
        <v>2845</v>
      </c>
      <c r="F1045" s="7">
        <v>39</v>
      </c>
    </row>
    <row r="1046" spans="2:6" x14ac:dyDescent="0.25">
      <c r="B1046" s="6">
        <v>2120</v>
      </c>
      <c r="C1046" s="7">
        <v>69</v>
      </c>
      <c r="E1046" s="6">
        <v>2846</v>
      </c>
      <c r="F1046" s="7">
        <v>0</v>
      </c>
    </row>
    <row r="1047" spans="2:6" x14ac:dyDescent="0.25">
      <c r="B1047" s="6">
        <v>2161</v>
      </c>
      <c r="C1047" s="7">
        <v>13</v>
      </c>
      <c r="E1047" s="6">
        <v>2847</v>
      </c>
      <c r="F1047" s="7">
        <v>0</v>
      </c>
    </row>
    <row r="1048" spans="2:6" x14ac:dyDescent="0.25">
      <c r="B1048" s="6">
        <v>2162</v>
      </c>
      <c r="C1048" s="7">
        <v>58</v>
      </c>
      <c r="E1048" s="6">
        <v>2848</v>
      </c>
      <c r="F1048" s="7">
        <v>3</v>
      </c>
    </row>
    <row r="1049" spans="2:6" x14ac:dyDescent="0.25">
      <c r="B1049" s="6">
        <v>2163</v>
      </c>
      <c r="C1049" s="7">
        <v>44</v>
      </c>
      <c r="E1049" s="6">
        <v>2849</v>
      </c>
      <c r="F1049" s="7">
        <v>1</v>
      </c>
    </row>
    <row r="1050" spans="2:6" x14ac:dyDescent="0.25">
      <c r="B1050" s="6">
        <v>2164</v>
      </c>
      <c r="C1050" s="7">
        <v>83</v>
      </c>
      <c r="E1050" s="6">
        <v>2850</v>
      </c>
      <c r="F1050" s="7">
        <v>13</v>
      </c>
    </row>
    <row r="1051" spans="2:6" x14ac:dyDescent="0.25">
      <c r="B1051" s="6">
        <v>2165</v>
      </c>
      <c r="C1051" s="7">
        <v>117</v>
      </c>
      <c r="E1051" s="6">
        <v>2851</v>
      </c>
      <c r="F1051" s="7">
        <v>0</v>
      </c>
    </row>
    <row r="1052" spans="2:6" x14ac:dyDescent="0.25">
      <c r="B1052" s="6">
        <v>2166</v>
      </c>
      <c r="C1052" s="7">
        <v>32</v>
      </c>
      <c r="E1052" s="6">
        <v>2852</v>
      </c>
      <c r="F1052" s="7">
        <v>6</v>
      </c>
    </row>
    <row r="1053" spans="2:6" x14ac:dyDescent="0.25">
      <c r="B1053" s="6">
        <v>2167</v>
      </c>
      <c r="C1053" s="7">
        <v>8</v>
      </c>
      <c r="E1053" s="6">
        <v>2853</v>
      </c>
      <c r="F1053" s="7">
        <v>0</v>
      </c>
    </row>
    <row r="1054" spans="2:6" x14ac:dyDescent="0.25">
      <c r="B1054" s="6">
        <v>2168</v>
      </c>
      <c r="C1054" s="7">
        <v>340</v>
      </c>
      <c r="E1054" s="6">
        <v>2854</v>
      </c>
      <c r="F1054" s="7">
        <v>14</v>
      </c>
    </row>
    <row r="1055" spans="2:6" x14ac:dyDescent="0.25">
      <c r="B1055" s="6">
        <v>2169</v>
      </c>
      <c r="C1055" s="7">
        <v>7</v>
      </c>
      <c r="E1055" s="6">
        <v>2855</v>
      </c>
      <c r="F1055" s="7">
        <v>5</v>
      </c>
    </row>
    <row r="1056" spans="2:6" x14ac:dyDescent="0.25">
      <c r="B1056" s="6">
        <v>2170</v>
      </c>
      <c r="C1056" s="7">
        <v>19</v>
      </c>
      <c r="E1056" s="6">
        <v>2856</v>
      </c>
      <c r="F1056" s="7">
        <v>6</v>
      </c>
    </row>
    <row r="1057" spans="2:6" x14ac:dyDescent="0.25">
      <c r="B1057" s="6">
        <v>2171</v>
      </c>
      <c r="C1057" s="7">
        <v>47</v>
      </c>
      <c r="E1057" s="6">
        <v>2857</v>
      </c>
      <c r="F1057" s="7">
        <v>15</v>
      </c>
    </row>
    <row r="1058" spans="2:6" x14ac:dyDescent="0.25">
      <c r="B1058" s="6">
        <v>2172</v>
      </c>
      <c r="C1058" s="7">
        <v>13</v>
      </c>
      <c r="E1058" s="6">
        <v>2858</v>
      </c>
      <c r="F1058" s="7">
        <v>0</v>
      </c>
    </row>
    <row r="1059" spans="2:6" x14ac:dyDescent="0.25">
      <c r="B1059" s="6">
        <v>2173</v>
      </c>
      <c r="C1059" s="7">
        <v>90</v>
      </c>
      <c r="E1059" s="6">
        <v>2859</v>
      </c>
      <c r="F1059" s="7">
        <v>1</v>
      </c>
    </row>
    <row r="1060" spans="2:6" x14ac:dyDescent="0.25">
      <c r="B1060" s="6">
        <v>2174</v>
      </c>
      <c r="C1060" s="7">
        <v>63</v>
      </c>
      <c r="E1060" s="6">
        <v>2860</v>
      </c>
      <c r="F1060" s="7">
        <v>9</v>
      </c>
    </row>
    <row r="1061" spans="2:6" x14ac:dyDescent="0.25">
      <c r="B1061" s="6">
        <v>2175</v>
      </c>
      <c r="C1061" s="7">
        <v>26</v>
      </c>
      <c r="E1061" s="6">
        <v>2861</v>
      </c>
      <c r="F1061" s="7">
        <v>3</v>
      </c>
    </row>
    <row r="1062" spans="2:6" x14ac:dyDescent="0.25">
      <c r="B1062" s="6">
        <v>2176</v>
      </c>
      <c r="C1062" s="7">
        <v>71</v>
      </c>
      <c r="E1062" s="6">
        <v>2862</v>
      </c>
      <c r="F1062" s="7">
        <v>3</v>
      </c>
    </row>
    <row r="1063" spans="2:6" x14ac:dyDescent="0.25">
      <c r="B1063" s="6">
        <v>2177</v>
      </c>
      <c r="C1063" s="7">
        <v>38</v>
      </c>
      <c r="E1063" s="6">
        <v>2863</v>
      </c>
      <c r="F1063" s="7">
        <v>1</v>
      </c>
    </row>
    <row r="1064" spans="2:6" x14ac:dyDescent="0.25">
      <c r="B1064" s="6">
        <v>2178</v>
      </c>
      <c r="C1064" s="7">
        <v>859</v>
      </c>
      <c r="E1064" s="6">
        <v>2864</v>
      </c>
      <c r="F1064" s="7">
        <v>3</v>
      </c>
    </row>
    <row r="1065" spans="2:6" x14ac:dyDescent="0.25">
      <c r="B1065" s="6">
        <v>2179</v>
      </c>
      <c r="C1065" s="7">
        <v>21</v>
      </c>
      <c r="E1065" s="6">
        <v>2865</v>
      </c>
      <c r="F1065" s="7">
        <v>0</v>
      </c>
    </row>
    <row r="1066" spans="2:6" x14ac:dyDescent="0.25">
      <c r="B1066" s="6">
        <v>2180</v>
      </c>
      <c r="C1066" s="7">
        <v>78</v>
      </c>
      <c r="E1066" s="6">
        <v>2866</v>
      </c>
      <c r="F1066" s="7">
        <v>2</v>
      </c>
    </row>
    <row r="1067" spans="2:6" x14ac:dyDescent="0.25">
      <c r="B1067" s="6">
        <v>2181</v>
      </c>
      <c r="C1067" s="7">
        <v>53</v>
      </c>
      <c r="E1067" s="6">
        <v>2867</v>
      </c>
      <c r="F1067" s="7">
        <v>10</v>
      </c>
    </row>
    <row r="1068" spans="2:6" x14ac:dyDescent="0.25">
      <c r="B1068" s="6">
        <v>2182</v>
      </c>
      <c r="C1068" s="7">
        <v>356</v>
      </c>
      <c r="E1068" s="6">
        <v>2868</v>
      </c>
      <c r="F1068" s="7">
        <v>60</v>
      </c>
    </row>
    <row r="1069" spans="2:6" x14ac:dyDescent="0.25">
      <c r="B1069" s="6">
        <v>2183</v>
      </c>
      <c r="C1069" s="7">
        <v>279</v>
      </c>
      <c r="E1069" s="6">
        <v>2869</v>
      </c>
      <c r="F1069" s="7">
        <v>5</v>
      </c>
    </row>
    <row r="1070" spans="2:6" x14ac:dyDescent="0.25">
      <c r="B1070" s="6">
        <v>2184</v>
      </c>
      <c r="C1070" s="7">
        <v>266</v>
      </c>
      <c r="E1070" s="6">
        <v>2870</v>
      </c>
      <c r="F1070" s="7">
        <v>9</v>
      </c>
    </row>
    <row r="1071" spans="2:6" x14ac:dyDescent="0.25">
      <c r="B1071" s="6">
        <v>2185</v>
      </c>
      <c r="C1071" s="7">
        <v>623</v>
      </c>
      <c r="E1071" s="6">
        <v>2871</v>
      </c>
      <c r="F1071" s="7">
        <v>13</v>
      </c>
    </row>
    <row r="1072" spans="2:6" x14ac:dyDescent="0.25">
      <c r="B1072" s="6">
        <v>2186</v>
      </c>
      <c r="C1072" s="7">
        <v>392</v>
      </c>
      <c r="E1072" s="6">
        <v>2872</v>
      </c>
      <c r="F1072" s="7">
        <v>0</v>
      </c>
    </row>
    <row r="1073" spans="2:6" x14ac:dyDescent="0.25">
      <c r="B1073" s="6">
        <v>2187</v>
      </c>
      <c r="C1073" s="7">
        <v>3562</v>
      </c>
      <c r="E1073" s="6">
        <v>2873</v>
      </c>
      <c r="F1073" s="7">
        <v>8</v>
      </c>
    </row>
    <row r="1074" spans="2:6" x14ac:dyDescent="0.25">
      <c r="B1074" s="6">
        <v>2188</v>
      </c>
      <c r="C1074" s="7">
        <v>514</v>
      </c>
      <c r="E1074" s="6">
        <v>2874</v>
      </c>
      <c r="F1074" s="7">
        <v>3</v>
      </c>
    </row>
    <row r="1075" spans="2:6" x14ac:dyDescent="0.25">
      <c r="B1075" s="6">
        <v>2189</v>
      </c>
      <c r="C1075" s="7">
        <v>88</v>
      </c>
      <c r="E1075" s="6">
        <v>2875</v>
      </c>
      <c r="F1075" s="7">
        <v>3</v>
      </c>
    </row>
    <row r="1076" spans="2:6" x14ac:dyDescent="0.25">
      <c r="B1076" s="6">
        <v>2190</v>
      </c>
      <c r="C1076" s="7">
        <v>537</v>
      </c>
      <c r="E1076" s="6">
        <v>2876</v>
      </c>
      <c r="F1076" s="7">
        <v>0</v>
      </c>
    </row>
    <row r="1077" spans="2:6" x14ac:dyDescent="0.25">
      <c r="B1077" s="6">
        <v>2191</v>
      </c>
      <c r="C1077" s="7">
        <v>25</v>
      </c>
      <c r="E1077" s="6">
        <v>2877</v>
      </c>
      <c r="F1077" s="7">
        <v>6</v>
      </c>
    </row>
    <row r="1078" spans="2:6" x14ac:dyDescent="0.25">
      <c r="B1078" s="6">
        <v>2192</v>
      </c>
      <c r="C1078" s="7">
        <v>3238</v>
      </c>
      <c r="E1078" s="6">
        <v>2878</v>
      </c>
      <c r="F1078" s="7">
        <v>4</v>
      </c>
    </row>
    <row r="1079" spans="2:6" x14ac:dyDescent="0.25">
      <c r="B1079" s="6">
        <v>2193</v>
      </c>
      <c r="C1079" s="7">
        <v>897</v>
      </c>
      <c r="E1079" s="6">
        <v>2879</v>
      </c>
      <c r="F1079" s="7">
        <v>1</v>
      </c>
    </row>
    <row r="1080" spans="2:6" x14ac:dyDescent="0.25">
      <c r="B1080" s="6">
        <v>2194</v>
      </c>
      <c r="C1080" s="7">
        <v>878</v>
      </c>
      <c r="E1080" s="6">
        <v>2880</v>
      </c>
      <c r="F1080" s="7">
        <v>29</v>
      </c>
    </row>
    <row r="1081" spans="2:6" x14ac:dyDescent="0.25">
      <c r="B1081" s="6">
        <v>2195</v>
      </c>
      <c r="C1081" s="7">
        <v>115</v>
      </c>
      <c r="E1081" s="6">
        <v>2881</v>
      </c>
      <c r="F1081" s="7">
        <v>0</v>
      </c>
    </row>
    <row r="1082" spans="2:6" x14ac:dyDescent="0.25">
      <c r="B1082" s="6">
        <v>2196</v>
      </c>
      <c r="C1082" s="7">
        <v>234</v>
      </c>
      <c r="E1082" s="6">
        <v>2882</v>
      </c>
      <c r="F1082" s="7">
        <v>4</v>
      </c>
    </row>
    <row r="1083" spans="2:6" x14ac:dyDescent="0.25">
      <c r="B1083" s="6">
        <v>2197</v>
      </c>
      <c r="C1083" s="7">
        <v>4330</v>
      </c>
      <c r="E1083" s="6">
        <v>2883</v>
      </c>
      <c r="F1083" s="7">
        <v>5</v>
      </c>
    </row>
    <row r="1084" spans="2:6" x14ac:dyDescent="0.25">
      <c r="B1084" s="6">
        <v>2198</v>
      </c>
      <c r="C1084" s="7">
        <v>651</v>
      </c>
      <c r="E1084" s="6">
        <v>2884</v>
      </c>
      <c r="F1084" s="7">
        <v>4</v>
      </c>
    </row>
    <row r="1085" spans="2:6" x14ac:dyDescent="0.25">
      <c r="B1085" s="6">
        <v>2199</v>
      </c>
      <c r="C1085" s="7">
        <v>251</v>
      </c>
      <c r="E1085" s="6">
        <v>2885</v>
      </c>
      <c r="F1085" s="7">
        <v>5</v>
      </c>
    </row>
    <row r="1086" spans="2:6" x14ac:dyDescent="0.25">
      <c r="B1086" s="6">
        <v>2200</v>
      </c>
      <c r="C1086" s="7">
        <v>263</v>
      </c>
      <c r="E1086" s="6">
        <v>2886</v>
      </c>
      <c r="F1086" s="7">
        <v>1</v>
      </c>
    </row>
    <row r="1087" spans="2:6" x14ac:dyDescent="0.25">
      <c r="B1087" s="6">
        <v>2201</v>
      </c>
      <c r="C1087" s="7">
        <v>28</v>
      </c>
      <c r="E1087" s="6">
        <v>2887</v>
      </c>
      <c r="F1087" s="7">
        <v>1</v>
      </c>
    </row>
    <row r="1088" spans="2:6" x14ac:dyDescent="0.25">
      <c r="B1088" s="6">
        <v>2202</v>
      </c>
      <c r="C1088" s="7">
        <v>721</v>
      </c>
      <c r="E1088" s="6">
        <v>2888</v>
      </c>
      <c r="F1088" s="7">
        <v>0</v>
      </c>
    </row>
    <row r="1089" spans="2:6" x14ac:dyDescent="0.25">
      <c r="B1089" s="6">
        <v>2203</v>
      </c>
      <c r="C1089" s="7">
        <v>50</v>
      </c>
      <c r="E1089" s="6">
        <v>2889</v>
      </c>
      <c r="F1089" s="7">
        <v>14</v>
      </c>
    </row>
    <row r="1090" spans="2:6" x14ac:dyDescent="0.25">
      <c r="B1090" s="6">
        <v>2204</v>
      </c>
      <c r="C1090" s="7">
        <v>73</v>
      </c>
      <c r="E1090" s="6">
        <v>2890</v>
      </c>
      <c r="F1090" s="7">
        <v>3</v>
      </c>
    </row>
    <row r="1091" spans="2:6" x14ac:dyDescent="0.25">
      <c r="B1091" s="6">
        <v>2205</v>
      </c>
      <c r="C1091" s="7">
        <v>27</v>
      </c>
      <c r="E1091" s="6">
        <v>2891</v>
      </c>
      <c r="F1091" s="7">
        <v>10</v>
      </c>
    </row>
    <row r="1092" spans="2:6" x14ac:dyDescent="0.25">
      <c r="B1092" s="6">
        <v>2206</v>
      </c>
      <c r="C1092" s="7">
        <v>34</v>
      </c>
      <c r="E1092" s="6">
        <v>2892</v>
      </c>
      <c r="F1092" s="7">
        <v>17</v>
      </c>
    </row>
    <row r="1093" spans="2:6" x14ac:dyDescent="0.25">
      <c r="B1093" s="6">
        <v>2207</v>
      </c>
      <c r="C1093" s="7">
        <v>7</v>
      </c>
      <c r="E1093" s="6">
        <v>2893</v>
      </c>
      <c r="F1093" s="7">
        <v>2</v>
      </c>
    </row>
    <row r="1094" spans="2:6" x14ac:dyDescent="0.25">
      <c r="B1094" s="6">
        <v>2208</v>
      </c>
      <c r="C1094" s="7">
        <v>24</v>
      </c>
      <c r="E1094" s="6">
        <v>2894</v>
      </c>
      <c r="F1094" s="7">
        <v>0</v>
      </c>
    </row>
    <row r="1095" spans="2:6" x14ac:dyDescent="0.25">
      <c r="B1095" s="6">
        <v>2209</v>
      </c>
      <c r="C1095" s="7">
        <v>15</v>
      </c>
      <c r="E1095" s="6">
        <v>2895</v>
      </c>
      <c r="F1095" s="7">
        <v>4</v>
      </c>
    </row>
    <row r="1096" spans="2:6" x14ac:dyDescent="0.25">
      <c r="B1096" s="6">
        <v>2210</v>
      </c>
      <c r="C1096" s="7">
        <v>72</v>
      </c>
      <c r="E1096" s="6">
        <v>2896</v>
      </c>
      <c r="F1096" s="7">
        <v>12</v>
      </c>
    </row>
    <row r="1097" spans="2:6" x14ac:dyDescent="0.25">
      <c r="B1097" s="6">
        <v>2211</v>
      </c>
      <c r="C1097" s="7">
        <v>120</v>
      </c>
      <c r="E1097" s="6">
        <v>2897</v>
      </c>
      <c r="F1097" s="7">
        <v>3</v>
      </c>
    </row>
    <row r="1098" spans="2:6" x14ac:dyDescent="0.25">
      <c r="B1098" s="6">
        <v>2212</v>
      </c>
      <c r="C1098" s="7">
        <v>123</v>
      </c>
      <c r="E1098" s="6">
        <v>2898</v>
      </c>
      <c r="F1098" s="7">
        <v>12</v>
      </c>
    </row>
    <row r="1099" spans="2:6" x14ac:dyDescent="0.25">
      <c r="B1099" s="6">
        <v>2213</v>
      </c>
      <c r="C1099" s="7">
        <v>1</v>
      </c>
      <c r="E1099" s="6">
        <v>2899</v>
      </c>
      <c r="F1099" s="7">
        <v>0</v>
      </c>
    </row>
    <row r="1100" spans="2:6" x14ac:dyDescent="0.25">
      <c r="B1100" s="6">
        <v>2214</v>
      </c>
      <c r="C1100" s="7">
        <v>24</v>
      </c>
      <c r="E1100" s="6">
        <v>2900</v>
      </c>
      <c r="F1100" s="7">
        <v>7</v>
      </c>
    </row>
    <row r="1101" spans="2:6" x14ac:dyDescent="0.25">
      <c r="B1101" s="6">
        <v>2215</v>
      </c>
      <c r="C1101" s="7">
        <v>33</v>
      </c>
      <c r="E1101" s="6">
        <v>2901</v>
      </c>
      <c r="F1101" s="7">
        <v>2</v>
      </c>
    </row>
    <row r="1102" spans="2:6" x14ac:dyDescent="0.25">
      <c r="B1102" s="6">
        <v>2216</v>
      </c>
      <c r="C1102" s="7">
        <v>14</v>
      </c>
      <c r="E1102" s="6">
        <v>2902</v>
      </c>
      <c r="F1102" s="7">
        <v>1</v>
      </c>
    </row>
    <row r="1103" spans="2:6" x14ac:dyDescent="0.25">
      <c r="B1103" s="6">
        <v>2217</v>
      </c>
      <c r="C1103" s="7">
        <v>9</v>
      </c>
      <c r="E1103" s="6">
        <v>2903</v>
      </c>
      <c r="F1103" s="7">
        <v>4</v>
      </c>
    </row>
    <row r="1104" spans="2:6" x14ac:dyDescent="0.25">
      <c r="B1104" s="6">
        <v>2218</v>
      </c>
      <c r="C1104" s="7">
        <v>76</v>
      </c>
      <c r="E1104" s="6">
        <v>2904</v>
      </c>
      <c r="F1104" s="7">
        <v>4</v>
      </c>
    </row>
    <row r="1105" spans="2:6" x14ac:dyDescent="0.25">
      <c r="B1105" s="6">
        <v>2219</v>
      </c>
      <c r="C1105" s="7">
        <v>19</v>
      </c>
      <c r="E1105" s="6">
        <v>2905</v>
      </c>
      <c r="F1105" s="7">
        <v>17</v>
      </c>
    </row>
    <row r="1106" spans="2:6" x14ac:dyDescent="0.25">
      <c r="B1106" s="6">
        <v>2220</v>
      </c>
      <c r="C1106" s="7">
        <v>69</v>
      </c>
      <c r="E1106" s="6">
        <v>2906</v>
      </c>
      <c r="F1106" s="7">
        <v>7</v>
      </c>
    </row>
    <row r="1107" spans="2:6" x14ac:dyDescent="0.25">
      <c r="B1107" s="6">
        <v>2221</v>
      </c>
      <c r="C1107" s="7">
        <v>218</v>
      </c>
      <c r="E1107" s="6">
        <v>2907</v>
      </c>
      <c r="F1107" s="7">
        <v>2</v>
      </c>
    </row>
    <row r="1108" spans="2:6" x14ac:dyDescent="0.25">
      <c r="B1108" s="6">
        <v>2222</v>
      </c>
      <c r="C1108" s="7">
        <v>30</v>
      </c>
      <c r="E1108" s="6">
        <v>2908</v>
      </c>
      <c r="F1108" s="7">
        <v>5</v>
      </c>
    </row>
    <row r="1109" spans="2:6" x14ac:dyDescent="0.25">
      <c r="B1109" s="6">
        <v>2223</v>
      </c>
      <c r="C1109" s="7">
        <v>100</v>
      </c>
      <c r="E1109" s="6">
        <v>2909</v>
      </c>
      <c r="F1109" s="7">
        <v>1</v>
      </c>
    </row>
    <row r="1110" spans="2:6" x14ac:dyDescent="0.25">
      <c r="B1110" s="6">
        <v>2224</v>
      </c>
      <c r="C1110" s="7">
        <v>296</v>
      </c>
      <c r="E1110" s="6">
        <v>2910</v>
      </c>
      <c r="F1110" s="7">
        <v>1</v>
      </c>
    </row>
    <row r="1111" spans="2:6" x14ac:dyDescent="0.25">
      <c r="B1111" s="6">
        <v>2225</v>
      </c>
      <c r="C1111" s="7">
        <v>1204</v>
      </c>
      <c r="E1111" s="6">
        <v>2911</v>
      </c>
      <c r="F1111" s="7">
        <v>14</v>
      </c>
    </row>
    <row r="1112" spans="2:6" x14ac:dyDescent="0.25">
      <c r="B1112" s="6">
        <v>2226</v>
      </c>
      <c r="C1112" s="7">
        <v>321</v>
      </c>
      <c r="E1112" s="6">
        <v>2912</v>
      </c>
      <c r="F1112" s="7">
        <v>26</v>
      </c>
    </row>
    <row r="1113" spans="2:6" x14ac:dyDescent="0.25">
      <c r="B1113" s="6">
        <v>2227</v>
      </c>
      <c r="C1113" s="7">
        <v>301</v>
      </c>
      <c r="E1113" s="6">
        <v>2913</v>
      </c>
      <c r="F1113" s="7">
        <v>2</v>
      </c>
    </row>
    <row r="1114" spans="2:6" x14ac:dyDescent="0.25">
      <c r="B1114" s="6">
        <v>2228</v>
      </c>
      <c r="C1114" s="7">
        <v>144</v>
      </c>
      <c r="E1114" s="6">
        <v>2914</v>
      </c>
      <c r="F1114" s="7">
        <v>1</v>
      </c>
    </row>
    <row r="1115" spans="2:6" x14ac:dyDescent="0.25">
      <c r="B1115" s="6">
        <v>2229</v>
      </c>
      <c r="C1115" s="7">
        <v>539</v>
      </c>
      <c r="E1115" s="6">
        <v>2915</v>
      </c>
      <c r="F1115" s="7">
        <v>3</v>
      </c>
    </row>
    <row r="1116" spans="2:6" x14ac:dyDescent="0.25">
      <c r="B1116" s="6">
        <v>2230</v>
      </c>
      <c r="C1116" s="7">
        <v>498</v>
      </c>
      <c r="E1116" s="6">
        <v>2916</v>
      </c>
      <c r="F1116" s="7">
        <v>7</v>
      </c>
    </row>
    <row r="1117" spans="2:6" x14ac:dyDescent="0.25">
      <c r="B1117" s="6">
        <v>2231</v>
      </c>
      <c r="C1117" s="7">
        <v>1113</v>
      </c>
      <c r="E1117" s="6">
        <v>2917</v>
      </c>
      <c r="F1117" s="7">
        <v>9</v>
      </c>
    </row>
    <row r="1118" spans="2:6" x14ac:dyDescent="0.25">
      <c r="B1118" s="6">
        <v>2232</v>
      </c>
      <c r="C1118" s="7">
        <v>988</v>
      </c>
      <c r="E1118" s="6">
        <v>2918</v>
      </c>
      <c r="F1118" s="7">
        <v>20</v>
      </c>
    </row>
    <row r="1119" spans="2:6" x14ac:dyDescent="0.25">
      <c r="B1119" s="6">
        <v>2233</v>
      </c>
      <c r="C1119" s="7">
        <v>391</v>
      </c>
      <c r="E1119" s="6">
        <v>2919</v>
      </c>
      <c r="F1119" s="7">
        <v>6</v>
      </c>
    </row>
    <row r="1120" spans="2:6" x14ac:dyDescent="0.25">
      <c r="B1120" s="6">
        <v>2234</v>
      </c>
      <c r="C1120" s="7">
        <v>28</v>
      </c>
      <c r="E1120" s="6">
        <v>2920</v>
      </c>
      <c r="F1120" s="7">
        <v>13</v>
      </c>
    </row>
    <row r="1121" spans="2:6" x14ac:dyDescent="0.25">
      <c r="B1121" s="6">
        <v>2235</v>
      </c>
      <c r="C1121" s="7">
        <v>147</v>
      </c>
      <c r="E1121" s="6">
        <v>2941</v>
      </c>
      <c r="F1121" s="7">
        <v>1</v>
      </c>
    </row>
    <row r="1122" spans="2:6" x14ac:dyDescent="0.25">
      <c r="B1122" s="6">
        <v>2236</v>
      </c>
      <c r="C1122" s="7">
        <v>680</v>
      </c>
      <c r="E1122" s="6">
        <v>2942</v>
      </c>
      <c r="F1122" s="7">
        <v>202</v>
      </c>
    </row>
    <row r="1123" spans="2:6" x14ac:dyDescent="0.25">
      <c r="B1123" s="6">
        <v>2237</v>
      </c>
      <c r="C1123" s="7">
        <v>983</v>
      </c>
      <c r="E1123" s="6">
        <v>2943</v>
      </c>
      <c r="F1123" s="7">
        <v>0</v>
      </c>
    </row>
    <row r="1124" spans="2:6" x14ac:dyDescent="0.25">
      <c r="B1124" s="6">
        <v>2238</v>
      </c>
      <c r="C1124" s="7">
        <v>79</v>
      </c>
      <c r="E1124" s="6">
        <v>2944</v>
      </c>
      <c r="F1124" s="7">
        <v>1</v>
      </c>
    </row>
    <row r="1125" spans="2:6" x14ac:dyDescent="0.25">
      <c r="B1125" s="6">
        <v>2239</v>
      </c>
      <c r="C1125" s="7">
        <v>426</v>
      </c>
      <c r="E1125" s="6">
        <v>2945</v>
      </c>
      <c r="F1125" s="7">
        <v>0</v>
      </c>
    </row>
    <row r="1126" spans="2:6" x14ac:dyDescent="0.25">
      <c r="B1126" s="6">
        <v>2240</v>
      </c>
      <c r="C1126" s="7">
        <v>96</v>
      </c>
      <c r="E1126" s="6">
        <v>2946</v>
      </c>
      <c r="F1126" s="7">
        <v>2</v>
      </c>
    </row>
    <row r="1127" spans="2:6" x14ac:dyDescent="0.25">
      <c r="B1127" s="6">
        <v>2241</v>
      </c>
      <c r="C1127" s="7">
        <v>163</v>
      </c>
      <c r="E1127" s="6">
        <v>2947</v>
      </c>
      <c r="F1127" s="7">
        <v>13</v>
      </c>
    </row>
    <row r="1128" spans="2:6" x14ac:dyDescent="0.25">
      <c r="B1128" s="6">
        <v>2242</v>
      </c>
      <c r="C1128" s="7">
        <v>2525</v>
      </c>
      <c r="E1128" s="6">
        <v>2948</v>
      </c>
      <c r="F1128" s="7">
        <v>9</v>
      </c>
    </row>
    <row r="1129" spans="2:6" x14ac:dyDescent="0.25">
      <c r="B1129" s="6">
        <v>2243</v>
      </c>
      <c r="C1129" s="7">
        <v>2035</v>
      </c>
      <c r="E1129" s="6">
        <v>2949</v>
      </c>
      <c r="F1129" s="7">
        <v>2</v>
      </c>
    </row>
    <row r="1130" spans="2:6" x14ac:dyDescent="0.25">
      <c r="B1130" s="6">
        <v>2244</v>
      </c>
      <c r="C1130" s="7">
        <v>290</v>
      </c>
      <c r="E1130" s="6">
        <v>2950</v>
      </c>
      <c r="F1130" s="7">
        <v>0</v>
      </c>
    </row>
    <row r="1131" spans="2:6" x14ac:dyDescent="0.25">
      <c r="B1131" s="6">
        <v>2245</v>
      </c>
      <c r="C1131" s="7">
        <v>1980</v>
      </c>
      <c r="E1131" s="6">
        <v>3051</v>
      </c>
      <c r="F1131" s="7">
        <v>35</v>
      </c>
    </row>
    <row r="1132" spans="2:6" x14ac:dyDescent="0.25">
      <c r="B1132" s="6">
        <v>2246</v>
      </c>
      <c r="C1132" s="7">
        <v>57</v>
      </c>
      <c r="E1132" s="6">
        <v>3052</v>
      </c>
      <c r="F1132" s="7">
        <v>2</v>
      </c>
    </row>
    <row r="1133" spans="2:6" x14ac:dyDescent="0.25">
      <c r="B1133" s="6">
        <v>2247</v>
      </c>
      <c r="C1133" s="7">
        <v>380</v>
      </c>
      <c r="E1133" s="6">
        <v>3053</v>
      </c>
      <c r="F1133" s="7">
        <v>3</v>
      </c>
    </row>
    <row r="1134" spans="2:6" x14ac:dyDescent="0.25">
      <c r="B1134" s="6">
        <v>2248</v>
      </c>
      <c r="C1134" s="7">
        <v>128</v>
      </c>
      <c r="E1134" s="6">
        <v>3054</v>
      </c>
      <c r="F1134" s="7">
        <v>0</v>
      </c>
    </row>
    <row r="1135" spans="2:6" x14ac:dyDescent="0.25">
      <c r="B1135" s="6">
        <v>2249</v>
      </c>
      <c r="C1135" s="7">
        <v>180</v>
      </c>
      <c r="E1135" s="6">
        <v>3055</v>
      </c>
      <c r="F1135" s="7">
        <v>1</v>
      </c>
    </row>
    <row r="1136" spans="2:6" x14ac:dyDescent="0.25">
      <c r="B1136" s="6">
        <v>2250</v>
      </c>
      <c r="C1136" s="7">
        <v>571</v>
      </c>
      <c r="E1136" s="6">
        <v>3056</v>
      </c>
      <c r="F1136" s="7">
        <v>0</v>
      </c>
    </row>
    <row r="1137" spans="2:6" x14ac:dyDescent="0.25">
      <c r="B1137" s="6">
        <v>2251</v>
      </c>
      <c r="C1137" s="7">
        <v>480</v>
      </c>
      <c r="E1137" s="6">
        <v>3057</v>
      </c>
      <c r="F1137" s="7">
        <v>0</v>
      </c>
    </row>
    <row r="1138" spans="2:6" x14ac:dyDescent="0.25">
      <c r="B1138" s="6">
        <v>2252</v>
      </c>
      <c r="C1138" s="7">
        <v>249</v>
      </c>
      <c r="E1138" s="6">
        <v>3058</v>
      </c>
      <c r="F1138" s="7">
        <v>3</v>
      </c>
    </row>
    <row r="1139" spans="2:6" x14ac:dyDescent="0.25">
      <c r="B1139" s="6">
        <v>2253</v>
      </c>
      <c r="C1139" s="7">
        <v>84</v>
      </c>
      <c r="E1139" s="6">
        <v>3059</v>
      </c>
      <c r="F1139" s="7">
        <v>11</v>
      </c>
    </row>
    <row r="1140" spans="2:6" x14ac:dyDescent="0.25">
      <c r="B1140" s="6">
        <v>2254</v>
      </c>
      <c r="C1140" s="7">
        <v>197</v>
      </c>
      <c r="E1140" s="6">
        <v>3060</v>
      </c>
      <c r="F1140" s="7">
        <v>6</v>
      </c>
    </row>
    <row r="1141" spans="2:6" x14ac:dyDescent="0.25">
      <c r="B1141" s="6">
        <v>2255</v>
      </c>
      <c r="C1141" s="7">
        <v>271</v>
      </c>
      <c r="E1141" s="6">
        <v>3061</v>
      </c>
      <c r="F1141" s="7">
        <v>0</v>
      </c>
    </row>
    <row r="1142" spans="2:6" x14ac:dyDescent="0.25">
      <c r="B1142" s="6">
        <v>2256</v>
      </c>
      <c r="C1142" s="7">
        <v>50</v>
      </c>
      <c r="E1142" s="6">
        <v>3062</v>
      </c>
      <c r="F1142" s="7">
        <v>67</v>
      </c>
    </row>
    <row r="1143" spans="2:6" x14ac:dyDescent="0.25">
      <c r="B1143" s="6">
        <v>2257</v>
      </c>
      <c r="C1143" s="7">
        <v>169</v>
      </c>
      <c r="E1143" s="6">
        <v>3063</v>
      </c>
      <c r="F1143" s="7">
        <v>23</v>
      </c>
    </row>
    <row r="1144" spans="2:6" x14ac:dyDescent="0.25">
      <c r="B1144" s="6">
        <v>2258</v>
      </c>
      <c r="C1144" s="7">
        <v>205</v>
      </c>
      <c r="E1144" s="6">
        <v>3064</v>
      </c>
      <c r="F1144" s="7">
        <v>72</v>
      </c>
    </row>
    <row r="1145" spans="2:6" x14ac:dyDescent="0.25">
      <c r="B1145" s="6">
        <v>2259</v>
      </c>
      <c r="C1145" s="7">
        <v>206</v>
      </c>
      <c r="E1145" s="6">
        <v>3065</v>
      </c>
      <c r="F1145" s="7">
        <v>2</v>
      </c>
    </row>
    <row r="1146" spans="2:6" x14ac:dyDescent="0.25">
      <c r="B1146" s="6">
        <v>2260</v>
      </c>
      <c r="C1146" s="7">
        <v>84</v>
      </c>
      <c r="E1146" s="6">
        <v>3066</v>
      </c>
      <c r="F1146" s="7">
        <v>15</v>
      </c>
    </row>
    <row r="1147" spans="2:6" x14ac:dyDescent="0.25">
      <c r="B1147" s="6">
        <v>2261</v>
      </c>
      <c r="C1147" s="7">
        <v>210</v>
      </c>
      <c r="E1147" s="6">
        <v>3067</v>
      </c>
      <c r="F1147" s="7">
        <v>1</v>
      </c>
    </row>
    <row r="1148" spans="2:6" x14ac:dyDescent="0.25">
      <c r="B1148" s="6">
        <v>2262</v>
      </c>
      <c r="C1148" s="7">
        <v>181</v>
      </c>
      <c r="E1148" s="6">
        <v>3068</v>
      </c>
      <c r="F1148" s="7">
        <v>2</v>
      </c>
    </row>
    <row r="1149" spans="2:6" x14ac:dyDescent="0.25">
      <c r="B1149" s="6">
        <v>2263</v>
      </c>
      <c r="C1149" s="7">
        <v>60</v>
      </c>
      <c r="E1149" s="6">
        <v>3069</v>
      </c>
      <c r="F1149" s="7">
        <v>7</v>
      </c>
    </row>
    <row r="1150" spans="2:6" x14ac:dyDescent="0.25">
      <c r="B1150" s="6">
        <v>2264</v>
      </c>
      <c r="C1150" s="7">
        <v>445</v>
      </c>
      <c r="E1150" s="6">
        <v>3070</v>
      </c>
      <c r="F1150" s="7">
        <v>16</v>
      </c>
    </row>
    <row r="1151" spans="2:6" x14ac:dyDescent="0.25">
      <c r="B1151" s="6">
        <v>2265</v>
      </c>
      <c r="C1151" s="7">
        <v>17</v>
      </c>
      <c r="E1151" s="6">
        <v>3071</v>
      </c>
      <c r="F1151" s="7">
        <v>117</v>
      </c>
    </row>
    <row r="1152" spans="2:6" x14ac:dyDescent="0.25">
      <c r="B1152" s="6">
        <v>2266</v>
      </c>
      <c r="C1152" s="7">
        <v>194</v>
      </c>
      <c r="E1152" s="6">
        <v>3072</v>
      </c>
      <c r="F1152" s="7">
        <v>2</v>
      </c>
    </row>
    <row r="1153" spans="2:6" x14ac:dyDescent="0.25">
      <c r="B1153" s="6">
        <v>2267</v>
      </c>
      <c r="C1153" s="7">
        <v>404</v>
      </c>
      <c r="E1153" s="6">
        <v>3073</v>
      </c>
      <c r="F1153" s="7">
        <v>7</v>
      </c>
    </row>
    <row r="1154" spans="2:6" x14ac:dyDescent="0.25">
      <c r="B1154" s="6">
        <v>2268</v>
      </c>
      <c r="C1154" s="7">
        <v>194</v>
      </c>
      <c r="E1154" s="6">
        <v>3074</v>
      </c>
      <c r="F1154" s="7">
        <v>3</v>
      </c>
    </row>
    <row r="1155" spans="2:6" x14ac:dyDescent="0.25">
      <c r="B1155" s="6">
        <v>2269</v>
      </c>
      <c r="C1155" s="7">
        <v>902</v>
      </c>
      <c r="E1155" s="6">
        <v>3075</v>
      </c>
      <c r="F1155" s="7">
        <v>20</v>
      </c>
    </row>
    <row r="1156" spans="2:6" x14ac:dyDescent="0.25">
      <c r="B1156" s="6">
        <v>2270</v>
      </c>
      <c r="C1156" s="7">
        <v>1670</v>
      </c>
      <c r="E1156" s="6">
        <v>3076</v>
      </c>
      <c r="F1156" s="7">
        <v>50</v>
      </c>
    </row>
    <row r="1157" spans="2:6" x14ac:dyDescent="0.25">
      <c r="B1157" s="6">
        <v>2271</v>
      </c>
      <c r="C1157" s="7">
        <v>1328</v>
      </c>
      <c r="E1157" s="6">
        <v>3077</v>
      </c>
      <c r="F1157" s="7">
        <v>2</v>
      </c>
    </row>
    <row r="1158" spans="2:6" x14ac:dyDescent="0.25">
      <c r="B1158" s="6">
        <v>2272</v>
      </c>
      <c r="C1158" s="7">
        <v>944</v>
      </c>
      <c r="E1158" s="6">
        <v>3078</v>
      </c>
      <c r="F1158" s="7">
        <v>3</v>
      </c>
    </row>
    <row r="1159" spans="2:6" x14ac:dyDescent="0.25">
      <c r="B1159" s="6">
        <v>2273</v>
      </c>
      <c r="C1159" s="7">
        <v>147</v>
      </c>
      <c r="E1159" s="6">
        <v>3079</v>
      </c>
      <c r="F1159" s="7">
        <v>27</v>
      </c>
    </row>
    <row r="1160" spans="2:6" x14ac:dyDescent="0.25">
      <c r="B1160" s="6">
        <v>2274</v>
      </c>
      <c r="C1160" s="7">
        <v>99</v>
      </c>
      <c r="E1160" s="6">
        <v>3080</v>
      </c>
      <c r="F1160" s="7">
        <v>7</v>
      </c>
    </row>
    <row r="1161" spans="2:6" x14ac:dyDescent="0.25">
      <c r="B1161" s="6">
        <v>2275</v>
      </c>
      <c r="C1161" s="7">
        <v>79</v>
      </c>
      <c r="E1161" s="6">
        <v>3081</v>
      </c>
      <c r="F1161" s="7">
        <v>5</v>
      </c>
    </row>
    <row r="1162" spans="2:6" x14ac:dyDescent="0.25">
      <c r="B1162" s="6">
        <v>2276</v>
      </c>
      <c r="C1162" s="7">
        <v>75</v>
      </c>
      <c r="E1162" s="6">
        <v>3082</v>
      </c>
      <c r="F1162" s="7">
        <v>0</v>
      </c>
    </row>
    <row r="1163" spans="2:6" x14ac:dyDescent="0.25">
      <c r="B1163" s="6">
        <v>2277</v>
      </c>
      <c r="C1163" s="7">
        <v>207</v>
      </c>
      <c r="E1163" s="6">
        <v>3083</v>
      </c>
      <c r="F1163" s="7">
        <v>3</v>
      </c>
    </row>
    <row r="1164" spans="2:6" x14ac:dyDescent="0.25">
      <c r="B1164" s="6">
        <v>2278</v>
      </c>
      <c r="C1164" s="7">
        <v>102</v>
      </c>
      <c r="E1164" s="6">
        <v>3084</v>
      </c>
      <c r="F1164" s="7">
        <v>6</v>
      </c>
    </row>
    <row r="1165" spans="2:6" x14ac:dyDescent="0.25">
      <c r="B1165" s="6">
        <v>2279</v>
      </c>
      <c r="C1165" s="7">
        <v>32</v>
      </c>
      <c r="E1165" s="6">
        <v>3085</v>
      </c>
      <c r="F1165" s="7">
        <v>9</v>
      </c>
    </row>
    <row r="1166" spans="2:6" x14ac:dyDescent="0.25">
      <c r="B1166" s="6">
        <v>2280</v>
      </c>
      <c r="C1166" s="7">
        <v>480</v>
      </c>
      <c r="E1166" s="6">
        <v>3086</v>
      </c>
      <c r="F1166" s="7">
        <v>3</v>
      </c>
    </row>
    <row r="1167" spans="2:6" x14ac:dyDescent="0.25">
      <c r="B1167" s="6">
        <v>2281</v>
      </c>
      <c r="C1167" s="7">
        <v>11</v>
      </c>
      <c r="E1167" s="6">
        <v>3087</v>
      </c>
      <c r="F1167" s="7">
        <v>2</v>
      </c>
    </row>
    <row r="1168" spans="2:6" x14ac:dyDescent="0.25">
      <c r="B1168" s="6">
        <v>2282</v>
      </c>
      <c r="C1168" s="7">
        <v>12</v>
      </c>
      <c r="E1168" s="6">
        <v>3088</v>
      </c>
      <c r="F1168" s="7">
        <v>3</v>
      </c>
    </row>
    <row r="1169" spans="2:6" x14ac:dyDescent="0.25">
      <c r="B1169" s="6">
        <v>2283</v>
      </c>
      <c r="C1169" s="7">
        <v>48</v>
      </c>
      <c r="E1169" s="6">
        <v>3089</v>
      </c>
      <c r="F1169" s="7">
        <v>45</v>
      </c>
    </row>
    <row r="1170" spans="2:6" x14ac:dyDescent="0.25">
      <c r="B1170" s="6">
        <v>2284</v>
      </c>
      <c r="C1170" s="7">
        <v>59</v>
      </c>
      <c r="E1170" s="6">
        <v>3090</v>
      </c>
      <c r="F1170" s="7">
        <v>9</v>
      </c>
    </row>
    <row r="1171" spans="2:6" x14ac:dyDescent="0.25">
      <c r="B1171" s="6">
        <v>2285</v>
      </c>
      <c r="C1171" s="7">
        <v>79</v>
      </c>
      <c r="E1171" s="6">
        <v>3091</v>
      </c>
      <c r="F1171" s="7">
        <v>9</v>
      </c>
    </row>
    <row r="1172" spans="2:6" x14ac:dyDescent="0.25">
      <c r="B1172" s="6">
        <v>2286</v>
      </c>
      <c r="C1172" s="7">
        <v>14</v>
      </c>
      <c r="E1172" s="6">
        <v>3092</v>
      </c>
      <c r="F1172" s="7">
        <v>21</v>
      </c>
    </row>
    <row r="1173" spans="2:6" x14ac:dyDescent="0.25">
      <c r="B1173" s="6">
        <v>2287</v>
      </c>
      <c r="C1173" s="7">
        <v>106</v>
      </c>
      <c r="E1173" s="6">
        <v>3093</v>
      </c>
      <c r="F1173" s="7">
        <v>17</v>
      </c>
    </row>
    <row r="1174" spans="2:6" x14ac:dyDescent="0.25">
      <c r="B1174" s="6">
        <v>2288</v>
      </c>
      <c r="C1174" s="7">
        <v>25</v>
      </c>
      <c r="E1174" s="6">
        <v>3094</v>
      </c>
      <c r="F1174" s="7">
        <v>1</v>
      </c>
    </row>
    <row r="1175" spans="2:6" x14ac:dyDescent="0.25">
      <c r="B1175" s="6">
        <v>2289</v>
      </c>
      <c r="C1175" s="7">
        <v>25</v>
      </c>
      <c r="E1175" s="6">
        <v>3095</v>
      </c>
      <c r="F1175" s="7">
        <v>1</v>
      </c>
    </row>
    <row r="1176" spans="2:6" x14ac:dyDescent="0.25">
      <c r="B1176" s="6">
        <v>2290</v>
      </c>
      <c r="C1176" s="7">
        <v>29</v>
      </c>
      <c r="E1176" s="6">
        <v>3096</v>
      </c>
      <c r="F1176" s="7">
        <v>14</v>
      </c>
    </row>
    <row r="1177" spans="2:6" x14ac:dyDescent="0.25">
      <c r="B1177" s="6">
        <v>2291</v>
      </c>
      <c r="C1177" s="7">
        <v>43</v>
      </c>
      <c r="E1177" s="6">
        <v>3097</v>
      </c>
      <c r="F1177" s="7">
        <v>42</v>
      </c>
    </row>
    <row r="1178" spans="2:6" x14ac:dyDescent="0.25">
      <c r="B1178" s="6">
        <v>2292</v>
      </c>
      <c r="C1178" s="7">
        <v>46</v>
      </c>
      <c r="E1178" s="6">
        <v>3098</v>
      </c>
      <c r="F1178" s="7">
        <v>27</v>
      </c>
    </row>
    <row r="1179" spans="2:6" x14ac:dyDescent="0.25">
      <c r="B1179" s="6">
        <v>2293</v>
      </c>
      <c r="C1179" s="7">
        <v>27</v>
      </c>
      <c r="E1179" s="6">
        <v>3099</v>
      </c>
      <c r="F1179" s="7">
        <v>5</v>
      </c>
    </row>
    <row r="1180" spans="2:6" x14ac:dyDescent="0.25">
      <c r="B1180" s="6">
        <v>2294</v>
      </c>
      <c r="C1180" s="7">
        <v>112</v>
      </c>
      <c r="E1180" s="6">
        <v>3100</v>
      </c>
      <c r="F1180" s="7">
        <v>13</v>
      </c>
    </row>
    <row r="1181" spans="2:6" x14ac:dyDescent="0.25">
      <c r="B1181" s="6">
        <v>2295</v>
      </c>
      <c r="C1181" s="7">
        <v>34</v>
      </c>
      <c r="E1181" s="6">
        <v>3101</v>
      </c>
      <c r="F1181" s="7">
        <v>12</v>
      </c>
    </row>
    <row r="1182" spans="2:6" x14ac:dyDescent="0.25">
      <c r="B1182" s="6">
        <v>2296</v>
      </c>
      <c r="C1182" s="7">
        <v>145</v>
      </c>
      <c r="E1182" s="6">
        <v>3102</v>
      </c>
      <c r="F1182" s="7">
        <v>90</v>
      </c>
    </row>
    <row r="1183" spans="2:6" x14ac:dyDescent="0.25">
      <c r="B1183" s="6">
        <v>2297</v>
      </c>
      <c r="C1183" s="7">
        <v>19</v>
      </c>
      <c r="E1183" s="6">
        <v>3103</v>
      </c>
      <c r="F1183" s="7">
        <v>2</v>
      </c>
    </row>
    <row r="1184" spans="2:6" x14ac:dyDescent="0.25">
      <c r="B1184" s="6">
        <v>2298</v>
      </c>
      <c r="C1184" s="7">
        <v>288</v>
      </c>
      <c r="E1184" s="6">
        <v>3104</v>
      </c>
      <c r="F1184" s="7">
        <v>5</v>
      </c>
    </row>
    <row r="1185" spans="2:6" x14ac:dyDescent="0.25">
      <c r="B1185" s="6">
        <v>2299</v>
      </c>
      <c r="C1185" s="7">
        <v>14</v>
      </c>
      <c r="E1185" s="6">
        <v>3105</v>
      </c>
      <c r="F1185" s="7">
        <v>31</v>
      </c>
    </row>
    <row r="1186" spans="2:6" x14ac:dyDescent="0.25">
      <c r="B1186" s="6">
        <v>2300</v>
      </c>
      <c r="C1186" s="7">
        <v>7</v>
      </c>
      <c r="E1186" s="6">
        <v>3106</v>
      </c>
      <c r="F1186" s="7">
        <v>4</v>
      </c>
    </row>
    <row r="1187" spans="2:6" x14ac:dyDescent="0.25">
      <c r="B1187" s="6">
        <v>2301</v>
      </c>
      <c r="C1187" s="7">
        <v>211</v>
      </c>
      <c r="E1187" s="6">
        <v>3107</v>
      </c>
      <c r="F1187" s="7">
        <v>29</v>
      </c>
    </row>
    <row r="1188" spans="2:6" x14ac:dyDescent="0.25">
      <c r="B1188" s="6">
        <v>2302</v>
      </c>
      <c r="C1188" s="7">
        <v>85</v>
      </c>
      <c r="E1188" s="6">
        <v>3108</v>
      </c>
      <c r="F1188" s="7">
        <v>2</v>
      </c>
    </row>
    <row r="1189" spans="2:6" x14ac:dyDescent="0.25">
      <c r="B1189" s="6">
        <v>2303</v>
      </c>
      <c r="C1189" s="7">
        <v>103</v>
      </c>
      <c r="E1189" s="6">
        <v>3109</v>
      </c>
      <c r="F1189" s="7">
        <v>114</v>
      </c>
    </row>
    <row r="1190" spans="2:6" x14ac:dyDescent="0.25">
      <c r="B1190" s="6">
        <v>2304</v>
      </c>
      <c r="C1190" s="7">
        <v>113</v>
      </c>
      <c r="E1190" s="6">
        <v>3110</v>
      </c>
      <c r="F1190" s="7">
        <v>1</v>
      </c>
    </row>
    <row r="1191" spans="2:6" x14ac:dyDescent="0.25">
      <c r="B1191" s="6">
        <v>2305</v>
      </c>
      <c r="C1191" s="7">
        <v>167</v>
      </c>
      <c r="E1191" s="6">
        <v>3111</v>
      </c>
      <c r="F1191" s="7">
        <v>76</v>
      </c>
    </row>
    <row r="1192" spans="2:6" x14ac:dyDescent="0.25">
      <c r="B1192" s="6">
        <v>2306</v>
      </c>
      <c r="C1192" s="7">
        <v>73</v>
      </c>
      <c r="E1192" s="6">
        <v>3112</v>
      </c>
      <c r="F1192" s="7">
        <v>9</v>
      </c>
    </row>
    <row r="1193" spans="2:6" x14ac:dyDescent="0.25">
      <c r="B1193" s="6">
        <v>2307</v>
      </c>
      <c r="C1193" s="7">
        <v>75</v>
      </c>
      <c r="E1193" s="6">
        <v>3113</v>
      </c>
      <c r="F1193" s="7">
        <v>37</v>
      </c>
    </row>
    <row r="1194" spans="2:6" x14ac:dyDescent="0.25">
      <c r="B1194" s="6">
        <v>2308</v>
      </c>
      <c r="C1194" s="7">
        <v>614</v>
      </c>
      <c r="E1194" s="6">
        <v>3114</v>
      </c>
      <c r="F1194" s="7">
        <v>0</v>
      </c>
    </row>
    <row r="1195" spans="2:6" x14ac:dyDescent="0.25">
      <c r="B1195" s="6">
        <v>2309</v>
      </c>
      <c r="C1195" s="7">
        <v>107</v>
      </c>
      <c r="E1195" s="6">
        <v>3115</v>
      </c>
      <c r="F1195" s="7">
        <v>1</v>
      </c>
    </row>
    <row r="1196" spans="2:6" x14ac:dyDescent="0.25">
      <c r="B1196" s="6">
        <v>2310</v>
      </c>
      <c r="C1196" s="7">
        <v>1224</v>
      </c>
      <c r="E1196" s="6">
        <v>3116</v>
      </c>
      <c r="F1196" s="7">
        <v>10</v>
      </c>
    </row>
    <row r="1197" spans="2:6" x14ac:dyDescent="0.25">
      <c r="B1197" s="6">
        <v>2311</v>
      </c>
      <c r="C1197" s="7">
        <v>104</v>
      </c>
      <c r="E1197" s="6">
        <v>3117</v>
      </c>
      <c r="F1197" s="7">
        <v>1</v>
      </c>
    </row>
    <row r="1198" spans="2:6" x14ac:dyDescent="0.25">
      <c r="B1198" s="6">
        <v>2312</v>
      </c>
      <c r="C1198" s="7">
        <v>79</v>
      </c>
      <c r="E1198" s="6">
        <v>3118</v>
      </c>
      <c r="F1198" s="7">
        <v>2</v>
      </c>
    </row>
    <row r="1199" spans="2:6" x14ac:dyDescent="0.25">
      <c r="B1199" s="6">
        <v>2313</v>
      </c>
      <c r="C1199" s="7">
        <v>157</v>
      </c>
      <c r="E1199" s="6">
        <v>3119</v>
      </c>
      <c r="F1199" s="7">
        <v>1</v>
      </c>
    </row>
    <row r="1200" spans="2:6" x14ac:dyDescent="0.25">
      <c r="B1200" s="6">
        <v>2314</v>
      </c>
      <c r="C1200" s="7">
        <v>50</v>
      </c>
      <c r="E1200" s="6">
        <v>3120</v>
      </c>
      <c r="F1200" s="7">
        <v>10</v>
      </c>
    </row>
    <row r="1201" spans="2:6" x14ac:dyDescent="0.25">
      <c r="B1201" s="6">
        <v>2315</v>
      </c>
      <c r="C1201" s="7">
        <v>64</v>
      </c>
      <c r="E1201" s="6">
        <v>3188</v>
      </c>
      <c r="F1201" s="7">
        <v>9</v>
      </c>
    </row>
    <row r="1202" spans="2:6" x14ac:dyDescent="0.25">
      <c r="B1202" s="6">
        <v>2316</v>
      </c>
      <c r="C1202" s="7">
        <v>200</v>
      </c>
      <c r="E1202" s="6">
        <v>3189</v>
      </c>
      <c r="F1202" s="7">
        <v>19</v>
      </c>
    </row>
    <row r="1203" spans="2:6" x14ac:dyDescent="0.25">
      <c r="B1203" s="6">
        <v>2317</v>
      </c>
      <c r="C1203" s="7">
        <v>22</v>
      </c>
      <c r="E1203" s="6">
        <v>3190</v>
      </c>
      <c r="F1203" s="7">
        <v>0</v>
      </c>
    </row>
    <row r="1204" spans="2:6" x14ac:dyDescent="0.25">
      <c r="B1204" s="6">
        <v>2318</v>
      </c>
      <c r="C1204" s="7">
        <v>163</v>
      </c>
      <c r="E1204" s="6">
        <v>3191</v>
      </c>
      <c r="F1204" s="7">
        <v>4</v>
      </c>
    </row>
    <row r="1205" spans="2:6" x14ac:dyDescent="0.25">
      <c r="B1205" s="6">
        <v>2319</v>
      </c>
      <c r="C1205" s="7">
        <v>77</v>
      </c>
      <c r="E1205" s="6">
        <v>3192</v>
      </c>
      <c r="F1205" s="7">
        <v>8</v>
      </c>
    </row>
    <row r="1206" spans="2:6" x14ac:dyDescent="0.25">
      <c r="B1206" s="6">
        <v>2320</v>
      </c>
      <c r="C1206" s="7">
        <v>89</v>
      </c>
      <c r="E1206" s="6">
        <v>3193</v>
      </c>
      <c r="F1206" s="7">
        <v>24</v>
      </c>
    </row>
    <row r="1207" spans="2:6" x14ac:dyDescent="0.25">
      <c r="B1207" s="6">
        <v>2327</v>
      </c>
      <c r="C1207" s="7">
        <v>3355</v>
      </c>
      <c r="E1207" s="6">
        <v>3194</v>
      </c>
      <c r="F1207" s="7">
        <v>0</v>
      </c>
    </row>
    <row r="1208" spans="2:6" x14ac:dyDescent="0.25">
      <c r="B1208" s="6">
        <v>2328</v>
      </c>
      <c r="C1208" s="7">
        <v>537</v>
      </c>
      <c r="E1208" s="6">
        <v>3195</v>
      </c>
      <c r="F1208" s="7">
        <v>39</v>
      </c>
    </row>
    <row r="1209" spans="2:6" x14ac:dyDescent="0.25">
      <c r="B1209" s="6">
        <v>2329</v>
      </c>
      <c r="C1209" s="7">
        <v>125</v>
      </c>
      <c r="E1209" s="6">
        <v>3196</v>
      </c>
      <c r="F1209" s="7">
        <v>6</v>
      </c>
    </row>
    <row r="1210" spans="2:6" x14ac:dyDescent="0.25">
      <c r="B1210" s="6">
        <v>2330</v>
      </c>
      <c r="C1210" s="7">
        <v>163</v>
      </c>
      <c r="E1210" s="6">
        <v>3197</v>
      </c>
      <c r="F1210" s="7">
        <v>4</v>
      </c>
    </row>
    <row r="1211" spans="2:6" x14ac:dyDescent="0.25">
      <c r="B1211" s="6">
        <v>2331</v>
      </c>
      <c r="C1211" s="7">
        <v>283</v>
      </c>
      <c r="E1211" s="6">
        <v>3198</v>
      </c>
      <c r="F1211" s="7">
        <v>3</v>
      </c>
    </row>
    <row r="1212" spans="2:6" x14ac:dyDescent="0.25">
      <c r="B1212" s="6">
        <v>2332</v>
      </c>
      <c r="C1212" s="7">
        <v>352</v>
      </c>
      <c r="E1212" s="6">
        <v>3199</v>
      </c>
      <c r="F1212" s="7">
        <v>53</v>
      </c>
    </row>
    <row r="1213" spans="2:6" x14ac:dyDescent="0.25">
      <c r="B1213" s="6">
        <v>2333</v>
      </c>
      <c r="C1213" s="7">
        <v>94</v>
      </c>
      <c r="E1213" s="6">
        <v>3200</v>
      </c>
      <c r="F1213" s="7">
        <v>1</v>
      </c>
    </row>
    <row r="1214" spans="2:6" x14ac:dyDescent="0.25">
      <c r="B1214" s="6">
        <v>2334</v>
      </c>
      <c r="C1214" s="7">
        <v>67</v>
      </c>
      <c r="E1214" s="6">
        <v>3201</v>
      </c>
      <c r="F1214" s="7">
        <v>2</v>
      </c>
    </row>
    <row r="1215" spans="2:6" x14ac:dyDescent="0.25">
      <c r="B1215" s="6">
        <v>2335</v>
      </c>
      <c r="C1215" s="7">
        <v>221</v>
      </c>
      <c r="E1215" s="6">
        <v>3202</v>
      </c>
      <c r="F1215" s="7">
        <v>25</v>
      </c>
    </row>
    <row r="1216" spans="2:6" x14ac:dyDescent="0.25">
      <c r="B1216" s="6">
        <v>2336</v>
      </c>
      <c r="C1216" s="7">
        <v>2165</v>
      </c>
      <c r="E1216" s="6">
        <v>3203</v>
      </c>
      <c r="F1216" s="7">
        <v>6</v>
      </c>
    </row>
    <row r="1217" spans="2:6" x14ac:dyDescent="0.25">
      <c r="B1217" s="6">
        <v>2337</v>
      </c>
      <c r="C1217" s="7">
        <v>179</v>
      </c>
      <c r="E1217" s="6">
        <v>3204</v>
      </c>
      <c r="F1217" s="7">
        <v>0</v>
      </c>
    </row>
    <row r="1218" spans="2:6" x14ac:dyDescent="0.25">
      <c r="B1218" s="6">
        <v>2338</v>
      </c>
      <c r="C1218" s="7">
        <v>123</v>
      </c>
      <c r="E1218" s="6">
        <v>3205</v>
      </c>
      <c r="F1218" s="7">
        <v>12</v>
      </c>
    </row>
    <row r="1219" spans="2:6" x14ac:dyDescent="0.25">
      <c r="B1219" s="6">
        <v>2339</v>
      </c>
      <c r="C1219" s="7">
        <v>1104</v>
      </c>
      <c r="E1219" s="6">
        <v>3206</v>
      </c>
      <c r="F1219" s="7">
        <v>0</v>
      </c>
    </row>
    <row r="1220" spans="2:6" x14ac:dyDescent="0.25">
      <c r="B1220" s="6">
        <v>2340</v>
      </c>
      <c r="C1220" s="7">
        <v>403</v>
      </c>
      <c r="E1220" s="6">
        <v>3207</v>
      </c>
      <c r="F1220" s="7">
        <v>36</v>
      </c>
    </row>
    <row r="1221" spans="2:6" x14ac:dyDescent="0.25">
      <c r="B1221" s="6">
        <v>2441</v>
      </c>
      <c r="C1221" s="7">
        <v>109</v>
      </c>
      <c r="E1221" s="6">
        <v>3628</v>
      </c>
      <c r="F1221" s="7">
        <v>0</v>
      </c>
    </row>
    <row r="1222" spans="2:6" x14ac:dyDescent="0.25">
      <c r="B1222" s="6">
        <v>2442</v>
      </c>
      <c r="C1222" s="7">
        <v>372</v>
      </c>
      <c r="E1222" s="6">
        <v>3629</v>
      </c>
      <c r="F1222" s="7">
        <v>2</v>
      </c>
    </row>
    <row r="1223" spans="2:6" x14ac:dyDescent="0.25">
      <c r="B1223" s="6">
        <v>2443</v>
      </c>
      <c r="C1223" s="7">
        <v>311</v>
      </c>
      <c r="E1223" s="6">
        <v>3630</v>
      </c>
      <c r="F1223" s="7">
        <v>1</v>
      </c>
    </row>
    <row r="1224" spans="2:6" x14ac:dyDescent="0.25">
      <c r="B1224" s="6">
        <v>2444</v>
      </c>
      <c r="C1224" s="7">
        <v>61</v>
      </c>
      <c r="E1224" s="6">
        <v>3631</v>
      </c>
      <c r="F1224" s="7">
        <v>59</v>
      </c>
    </row>
    <row r="1225" spans="2:6" x14ac:dyDescent="0.25">
      <c r="B1225" s="6">
        <v>2445</v>
      </c>
      <c r="C1225" s="7">
        <v>115</v>
      </c>
      <c r="E1225" s="6">
        <v>3632</v>
      </c>
      <c r="F1225" s="7">
        <v>1</v>
      </c>
    </row>
    <row r="1226" spans="2:6" x14ac:dyDescent="0.25">
      <c r="B1226" s="6">
        <v>2446</v>
      </c>
      <c r="C1226" s="7">
        <v>111</v>
      </c>
      <c r="E1226" s="6">
        <v>3633</v>
      </c>
      <c r="F1226" s="7">
        <v>31</v>
      </c>
    </row>
    <row r="1227" spans="2:6" x14ac:dyDescent="0.25">
      <c r="B1227" s="6">
        <v>2447</v>
      </c>
      <c r="C1227" s="7">
        <v>337</v>
      </c>
      <c r="E1227" s="6">
        <v>3634</v>
      </c>
      <c r="F1227" s="7">
        <v>18</v>
      </c>
    </row>
    <row r="1228" spans="2:6" x14ac:dyDescent="0.25">
      <c r="B1228" s="6">
        <v>2448</v>
      </c>
      <c r="C1228" s="7">
        <v>9</v>
      </c>
      <c r="E1228" s="6">
        <v>3635</v>
      </c>
      <c r="F1228" s="7">
        <v>10</v>
      </c>
    </row>
    <row r="1229" spans="2:6" x14ac:dyDescent="0.25">
      <c r="B1229" s="6">
        <v>2449</v>
      </c>
      <c r="C1229" s="7">
        <v>120</v>
      </c>
      <c r="E1229" s="6">
        <v>3636</v>
      </c>
      <c r="F1229" s="7">
        <v>0</v>
      </c>
    </row>
    <row r="1230" spans="2:6" x14ac:dyDescent="0.25">
      <c r="B1230" s="6">
        <v>2450</v>
      </c>
      <c r="C1230" s="7">
        <v>102</v>
      </c>
      <c r="E1230" s="6">
        <v>3637</v>
      </c>
      <c r="F1230" s="7">
        <v>14</v>
      </c>
    </row>
    <row r="1231" spans="2:6" x14ac:dyDescent="0.25">
      <c r="B1231" s="6">
        <v>2451</v>
      </c>
      <c r="C1231" s="7">
        <v>186</v>
      </c>
      <c r="E1231" s="6">
        <v>3638</v>
      </c>
      <c r="F1231" s="7">
        <v>2</v>
      </c>
    </row>
    <row r="1232" spans="2:6" x14ac:dyDescent="0.25">
      <c r="B1232" s="6">
        <v>2452</v>
      </c>
      <c r="C1232" s="7">
        <v>15</v>
      </c>
      <c r="E1232" s="6">
        <v>3639</v>
      </c>
      <c r="F1232" s="7">
        <v>1</v>
      </c>
    </row>
    <row r="1233" spans="2:6" x14ac:dyDescent="0.25">
      <c r="B1233" s="6">
        <v>2453</v>
      </c>
      <c r="C1233" s="7">
        <v>67</v>
      </c>
      <c r="E1233" s="6">
        <v>3640</v>
      </c>
      <c r="F1233" s="7">
        <v>3</v>
      </c>
    </row>
    <row r="1234" spans="2:6" x14ac:dyDescent="0.25">
      <c r="B1234" s="6">
        <v>2454</v>
      </c>
      <c r="C1234" s="7">
        <v>130</v>
      </c>
      <c r="E1234" s="6">
        <v>3641</v>
      </c>
      <c r="F1234" s="7">
        <v>0</v>
      </c>
    </row>
    <row r="1235" spans="2:6" x14ac:dyDescent="0.25">
      <c r="B1235" s="6">
        <v>2455</v>
      </c>
      <c r="C1235" s="7">
        <v>16</v>
      </c>
      <c r="E1235" s="6">
        <v>3642</v>
      </c>
      <c r="F1235" s="7">
        <v>2</v>
      </c>
    </row>
    <row r="1236" spans="2:6" x14ac:dyDescent="0.25">
      <c r="B1236" s="6">
        <v>2456</v>
      </c>
      <c r="C1236" s="7">
        <v>67</v>
      </c>
      <c r="E1236" s="6">
        <v>3643</v>
      </c>
      <c r="F1236" s="7">
        <v>0</v>
      </c>
    </row>
    <row r="1237" spans="2:6" x14ac:dyDescent="0.25">
      <c r="B1237" s="6">
        <v>2457</v>
      </c>
      <c r="C1237" s="7">
        <v>124</v>
      </c>
      <c r="E1237" s="6">
        <v>3644</v>
      </c>
      <c r="F1237" s="7">
        <v>12</v>
      </c>
    </row>
    <row r="1238" spans="2:6" x14ac:dyDescent="0.25">
      <c r="B1238" s="6">
        <v>2458</v>
      </c>
      <c r="C1238" s="7">
        <v>80</v>
      </c>
      <c r="E1238" s="6">
        <v>3645</v>
      </c>
      <c r="F1238" s="7">
        <v>1</v>
      </c>
    </row>
    <row r="1239" spans="2:6" x14ac:dyDescent="0.25">
      <c r="B1239" s="6">
        <v>2459</v>
      </c>
      <c r="C1239" s="7">
        <v>282</v>
      </c>
      <c r="E1239" s="6">
        <v>3646</v>
      </c>
      <c r="F1239" s="7">
        <v>8</v>
      </c>
    </row>
    <row r="1240" spans="2:6" x14ac:dyDescent="0.25">
      <c r="B1240" s="6">
        <v>2460</v>
      </c>
      <c r="C1240" s="7">
        <v>68</v>
      </c>
      <c r="E1240" s="6">
        <v>3647</v>
      </c>
      <c r="F1240" s="7">
        <v>2</v>
      </c>
    </row>
    <row r="1241" spans="2:6" x14ac:dyDescent="0.25">
      <c r="B1241" s="6">
        <v>2461</v>
      </c>
      <c r="C1241" s="7">
        <v>86</v>
      </c>
      <c r="E1241" s="6">
        <v>3728</v>
      </c>
      <c r="F1241" s="7">
        <v>31</v>
      </c>
    </row>
    <row r="1242" spans="2:6" x14ac:dyDescent="0.25">
      <c r="B1242" s="6">
        <v>2462</v>
      </c>
      <c r="C1242" s="7">
        <v>115</v>
      </c>
      <c r="E1242" s="6">
        <v>3729</v>
      </c>
      <c r="F1242" s="7">
        <v>5</v>
      </c>
    </row>
    <row r="1243" spans="2:6" x14ac:dyDescent="0.25">
      <c r="B1243" s="6">
        <v>2463</v>
      </c>
      <c r="C1243" s="7">
        <v>75</v>
      </c>
      <c r="E1243" s="6">
        <v>3730</v>
      </c>
      <c r="F1243" s="7">
        <v>1</v>
      </c>
    </row>
    <row r="1244" spans="2:6" x14ac:dyDescent="0.25">
      <c r="B1244" s="6">
        <v>2464</v>
      </c>
      <c r="C1244" s="7">
        <v>43</v>
      </c>
      <c r="E1244" s="6">
        <v>3731</v>
      </c>
      <c r="F1244" s="7">
        <v>12</v>
      </c>
    </row>
    <row r="1245" spans="2:6" x14ac:dyDescent="0.25">
      <c r="B1245" s="6">
        <v>2465</v>
      </c>
      <c r="C1245" s="7">
        <v>48</v>
      </c>
      <c r="E1245" s="6">
        <v>3732</v>
      </c>
      <c r="F1245" s="7">
        <v>4</v>
      </c>
    </row>
    <row r="1246" spans="2:6" x14ac:dyDescent="0.25">
      <c r="B1246" s="6">
        <v>2466</v>
      </c>
      <c r="C1246" s="7">
        <v>52</v>
      </c>
      <c r="E1246" s="6">
        <v>3733</v>
      </c>
      <c r="F1246" s="7">
        <v>0</v>
      </c>
    </row>
    <row r="1247" spans="2:6" x14ac:dyDescent="0.25">
      <c r="B1247" s="6">
        <v>2467</v>
      </c>
      <c r="C1247" s="7">
        <v>43</v>
      </c>
      <c r="E1247" s="6">
        <v>3734</v>
      </c>
      <c r="F1247" s="7">
        <v>7</v>
      </c>
    </row>
    <row r="1248" spans="2:6" x14ac:dyDescent="0.25">
      <c r="B1248" s="6">
        <v>2468</v>
      </c>
      <c r="C1248" s="7">
        <v>58</v>
      </c>
      <c r="E1248" s="6">
        <v>3735</v>
      </c>
      <c r="F1248" s="7">
        <v>2</v>
      </c>
    </row>
    <row r="1249" spans="2:6" x14ac:dyDescent="0.25">
      <c r="B1249" s="6">
        <v>2469</v>
      </c>
      <c r="C1249" s="7">
        <v>47</v>
      </c>
      <c r="E1249" s="6">
        <v>3736</v>
      </c>
      <c r="F1249" s="7">
        <v>1</v>
      </c>
    </row>
    <row r="1250" spans="2:6" x14ac:dyDescent="0.25">
      <c r="B1250" s="6">
        <v>2470</v>
      </c>
      <c r="C1250" s="7">
        <v>36</v>
      </c>
      <c r="E1250" s="6">
        <v>3737</v>
      </c>
      <c r="F1250" s="7">
        <v>4</v>
      </c>
    </row>
    <row r="1251" spans="2:6" x14ac:dyDescent="0.25">
      <c r="B1251" s="6">
        <v>2471</v>
      </c>
      <c r="C1251" s="7">
        <v>17</v>
      </c>
      <c r="E1251" s="6">
        <v>3738</v>
      </c>
      <c r="F1251" s="7">
        <v>6</v>
      </c>
    </row>
    <row r="1252" spans="2:6" x14ac:dyDescent="0.25">
      <c r="B1252" s="6">
        <v>2472</v>
      </c>
      <c r="C1252" s="7">
        <v>104</v>
      </c>
      <c r="E1252" s="6">
        <v>3739</v>
      </c>
      <c r="F1252" s="7">
        <v>8</v>
      </c>
    </row>
    <row r="1253" spans="2:6" x14ac:dyDescent="0.25">
      <c r="B1253" s="6">
        <v>2473</v>
      </c>
      <c r="C1253" s="7">
        <v>47</v>
      </c>
      <c r="E1253" s="6">
        <v>3740</v>
      </c>
      <c r="F1253" s="7">
        <v>14</v>
      </c>
    </row>
    <row r="1254" spans="2:6" x14ac:dyDescent="0.25">
      <c r="B1254" s="6">
        <v>2474</v>
      </c>
      <c r="C1254" s="7">
        <v>38</v>
      </c>
      <c r="E1254" s="6">
        <v>3741</v>
      </c>
      <c r="F1254" s="7">
        <v>0</v>
      </c>
    </row>
    <row r="1255" spans="2:6" x14ac:dyDescent="0.25">
      <c r="B1255" s="6">
        <v>2475</v>
      </c>
      <c r="C1255" s="7">
        <v>81</v>
      </c>
      <c r="E1255" s="6">
        <v>3742</v>
      </c>
      <c r="F1255" s="7">
        <v>4</v>
      </c>
    </row>
    <row r="1256" spans="2:6" x14ac:dyDescent="0.25">
      <c r="B1256" s="6">
        <v>2476</v>
      </c>
      <c r="C1256" s="7">
        <v>55</v>
      </c>
      <c r="E1256" s="6">
        <v>3743</v>
      </c>
      <c r="F1256" s="7">
        <v>0</v>
      </c>
    </row>
    <row r="1257" spans="2:6" x14ac:dyDescent="0.25">
      <c r="B1257" s="6">
        <v>2477</v>
      </c>
      <c r="C1257" s="7">
        <v>41</v>
      </c>
      <c r="E1257" s="6">
        <v>3744</v>
      </c>
      <c r="F1257" s="7">
        <v>0</v>
      </c>
    </row>
    <row r="1258" spans="2:6" x14ac:dyDescent="0.25">
      <c r="B1258" s="6">
        <v>2478</v>
      </c>
      <c r="C1258" s="7">
        <v>79</v>
      </c>
      <c r="E1258" s="6">
        <v>3745</v>
      </c>
      <c r="F1258" s="7">
        <v>1</v>
      </c>
    </row>
    <row r="1259" spans="2:6" x14ac:dyDescent="0.25">
      <c r="B1259" s="6">
        <v>2479</v>
      </c>
      <c r="C1259" s="7">
        <v>16</v>
      </c>
      <c r="E1259" s="6">
        <v>3746</v>
      </c>
      <c r="F1259" s="7">
        <v>1</v>
      </c>
    </row>
    <row r="1260" spans="2:6" x14ac:dyDescent="0.25">
      <c r="B1260" s="6">
        <v>2480</v>
      </c>
      <c r="C1260" s="7">
        <v>8</v>
      </c>
      <c r="E1260" s="6">
        <v>3747</v>
      </c>
      <c r="F1260" s="7">
        <v>1</v>
      </c>
    </row>
    <row r="1261" spans="2:6" x14ac:dyDescent="0.25">
      <c r="B1261" s="6">
        <v>2481</v>
      </c>
      <c r="C1261" s="7">
        <v>95</v>
      </c>
      <c r="E1261" s="6">
        <v>3788</v>
      </c>
      <c r="F1261" s="7">
        <v>1</v>
      </c>
    </row>
    <row r="1262" spans="2:6" x14ac:dyDescent="0.25">
      <c r="B1262" s="6">
        <v>2482</v>
      </c>
      <c r="C1262" s="7">
        <v>25</v>
      </c>
      <c r="E1262" s="6">
        <v>3789</v>
      </c>
      <c r="F1262" s="7">
        <v>4</v>
      </c>
    </row>
    <row r="1263" spans="2:6" x14ac:dyDescent="0.25">
      <c r="B1263" s="6">
        <v>2483</v>
      </c>
      <c r="C1263" s="7">
        <v>19</v>
      </c>
      <c r="E1263" s="6">
        <v>3790</v>
      </c>
      <c r="F1263" s="7">
        <v>0</v>
      </c>
    </row>
    <row r="1264" spans="2:6" x14ac:dyDescent="0.25">
      <c r="B1264" s="6">
        <v>2484</v>
      </c>
      <c r="C1264" s="7">
        <v>90</v>
      </c>
      <c r="E1264" s="6">
        <v>3791</v>
      </c>
      <c r="F1264" s="7">
        <v>0</v>
      </c>
    </row>
    <row r="1265" spans="2:6" x14ac:dyDescent="0.25">
      <c r="B1265" s="6">
        <v>2485</v>
      </c>
      <c r="C1265" s="7">
        <v>41</v>
      </c>
      <c r="E1265" s="6">
        <v>3792</v>
      </c>
      <c r="F1265" s="7">
        <v>2</v>
      </c>
    </row>
    <row r="1266" spans="2:6" x14ac:dyDescent="0.25">
      <c r="B1266" s="6">
        <v>2486</v>
      </c>
      <c r="C1266" s="7">
        <v>30</v>
      </c>
      <c r="E1266" s="6">
        <v>3793</v>
      </c>
      <c r="F1266" s="7">
        <v>24</v>
      </c>
    </row>
    <row r="1267" spans="2:6" x14ac:dyDescent="0.25">
      <c r="B1267" s="6">
        <v>2487</v>
      </c>
      <c r="C1267" s="7">
        <v>38</v>
      </c>
      <c r="E1267" s="6">
        <v>3794</v>
      </c>
      <c r="F1267" s="7">
        <v>1</v>
      </c>
    </row>
    <row r="1268" spans="2:6" x14ac:dyDescent="0.25">
      <c r="B1268" s="6">
        <v>2488</v>
      </c>
      <c r="C1268" s="7">
        <v>65</v>
      </c>
      <c r="E1268" s="6">
        <v>3795</v>
      </c>
      <c r="F1268" s="7">
        <v>2</v>
      </c>
    </row>
    <row r="1269" spans="2:6" x14ac:dyDescent="0.25">
      <c r="B1269" s="6">
        <v>2489</v>
      </c>
      <c r="C1269" s="7">
        <v>75</v>
      </c>
      <c r="E1269" s="6">
        <v>3796</v>
      </c>
      <c r="F1269" s="7">
        <v>1</v>
      </c>
    </row>
    <row r="1270" spans="2:6" x14ac:dyDescent="0.25">
      <c r="B1270" s="6">
        <v>2490</v>
      </c>
      <c r="C1270" s="7">
        <v>16</v>
      </c>
      <c r="E1270" s="6">
        <v>3797</v>
      </c>
      <c r="F1270" s="7">
        <v>37</v>
      </c>
    </row>
    <row r="1271" spans="2:6" x14ac:dyDescent="0.25">
      <c r="B1271" s="6">
        <v>2491</v>
      </c>
      <c r="C1271" s="7">
        <v>10</v>
      </c>
      <c r="E1271" s="6">
        <v>3798</v>
      </c>
      <c r="F1271" s="7">
        <v>5</v>
      </c>
    </row>
    <row r="1272" spans="2:6" x14ac:dyDescent="0.25">
      <c r="B1272" s="6">
        <v>2492</v>
      </c>
      <c r="C1272" s="7">
        <v>27</v>
      </c>
      <c r="E1272" s="6">
        <v>3799</v>
      </c>
      <c r="F1272" s="7">
        <v>4</v>
      </c>
    </row>
    <row r="1273" spans="2:6" x14ac:dyDescent="0.25">
      <c r="B1273" s="6">
        <v>2493</v>
      </c>
      <c r="C1273" s="7">
        <v>259</v>
      </c>
      <c r="E1273" s="6">
        <v>3800</v>
      </c>
      <c r="F1273" s="7">
        <v>16</v>
      </c>
    </row>
    <row r="1274" spans="2:6" x14ac:dyDescent="0.25">
      <c r="B1274" s="6">
        <v>2494</v>
      </c>
      <c r="C1274" s="7">
        <v>39</v>
      </c>
      <c r="E1274" s="6">
        <v>3801</v>
      </c>
      <c r="F1274" s="7">
        <v>9</v>
      </c>
    </row>
    <row r="1275" spans="2:6" x14ac:dyDescent="0.25">
      <c r="B1275" s="6">
        <v>2495</v>
      </c>
      <c r="C1275" s="7">
        <v>42</v>
      </c>
      <c r="E1275" s="6">
        <v>3802</v>
      </c>
      <c r="F1275" s="7">
        <v>0</v>
      </c>
    </row>
    <row r="1276" spans="2:6" x14ac:dyDescent="0.25">
      <c r="B1276" s="6">
        <v>2496</v>
      </c>
      <c r="C1276" s="7">
        <v>10</v>
      </c>
      <c r="E1276" s="6">
        <v>3803</v>
      </c>
      <c r="F1276" s="7">
        <v>40</v>
      </c>
    </row>
    <row r="1277" spans="2:6" x14ac:dyDescent="0.25">
      <c r="B1277" s="6">
        <v>2497</v>
      </c>
      <c r="C1277" s="7">
        <v>56</v>
      </c>
      <c r="E1277" s="6">
        <v>3804</v>
      </c>
      <c r="F1277" s="7">
        <v>0</v>
      </c>
    </row>
    <row r="1278" spans="2:6" x14ac:dyDescent="0.25">
      <c r="B1278" s="6">
        <v>2498</v>
      </c>
      <c r="C1278" s="7">
        <v>20</v>
      </c>
      <c r="E1278" s="6">
        <v>3805</v>
      </c>
      <c r="F1278" s="7">
        <v>2</v>
      </c>
    </row>
    <row r="1279" spans="2:6" x14ac:dyDescent="0.25">
      <c r="B1279" s="6">
        <v>2499</v>
      </c>
      <c r="C1279" s="7">
        <v>170</v>
      </c>
      <c r="E1279" s="6">
        <v>3806</v>
      </c>
      <c r="F1279" s="7">
        <v>1</v>
      </c>
    </row>
    <row r="1280" spans="2:6" x14ac:dyDescent="0.25">
      <c r="B1280" s="6">
        <v>2500</v>
      </c>
      <c r="C1280" s="7">
        <v>29</v>
      </c>
      <c r="E1280" s="6">
        <v>3807</v>
      </c>
      <c r="F1280" s="7">
        <v>9</v>
      </c>
    </row>
    <row r="1281" spans="2:6" x14ac:dyDescent="0.25">
      <c r="B1281" s="6">
        <v>2521</v>
      </c>
      <c r="C1281" s="7">
        <v>132</v>
      </c>
      <c r="E1281" s="6">
        <v>3841</v>
      </c>
      <c r="F1281" s="7">
        <v>34</v>
      </c>
    </row>
    <row r="1282" spans="2:6" x14ac:dyDescent="0.25">
      <c r="B1282" s="6">
        <v>2522</v>
      </c>
      <c r="C1282" s="7">
        <v>27</v>
      </c>
      <c r="E1282" s="6">
        <v>3842</v>
      </c>
      <c r="F1282" s="7">
        <v>23</v>
      </c>
    </row>
    <row r="1283" spans="2:6" x14ac:dyDescent="0.25">
      <c r="B1283" s="6">
        <v>2523</v>
      </c>
      <c r="C1283" s="7">
        <v>26</v>
      </c>
      <c r="E1283" s="6">
        <v>3843</v>
      </c>
      <c r="F1283" s="7">
        <v>19</v>
      </c>
    </row>
    <row r="1284" spans="2:6" x14ac:dyDescent="0.25">
      <c r="B1284" s="6">
        <v>2524</v>
      </c>
      <c r="C1284" s="7">
        <v>43</v>
      </c>
      <c r="E1284" s="6">
        <v>3844</v>
      </c>
      <c r="F1284" s="7">
        <v>50</v>
      </c>
    </row>
    <row r="1285" spans="2:6" x14ac:dyDescent="0.25">
      <c r="B1285" s="6">
        <v>2525</v>
      </c>
      <c r="C1285" s="7">
        <v>80</v>
      </c>
      <c r="E1285" s="6">
        <v>3845</v>
      </c>
      <c r="F1285" s="7">
        <v>12</v>
      </c>
    </row>
    <row r="1286" spans="2:6" x14ac:dyDescent="0.25">
      <c r="B1286" s="6">
        <v>2526</v>
      </c>
      <c r="C1286" s="7">
        <v>33</v>
      </c>
      <c r="E1286" s="6">
        <v>3846</v>
      </c>
      <c r="F1286" s="7">
        <v>8</v>
      </c>
    </row>
    <row r="1287" spans="2:6" x14ac:dyDescent="0.25">
      <c r="B1287" s="6">
        <v>2527</v>
      </c>
      <c r="C1287" s="7">
        <v>71</v>
      </c>
      <c r="E1287" s="6">
        <v>3847</v>
      </c>
      <c r="F1287" s="7">
        <v>9</v>
      </c>
    </row>
    <row r="1288" spans="2:6" x14ac:dyDescent="0.25">
      <c r="B1288" s="6">
        <v>2528</v>
      </c>
      <c r="C1288" s="7">
        <v>81</v>
      </c>
      <c r="E1288" s="6">
        <v>3848</v>
      </c>
      <c r="F1288" s="7">
        <v>43</v>
      </c>
    </row>
    <row r="1289" spans="2:6" x14ac:dyDescent="0.25">
      <c r="B1289" s="6">
        <v>2529</v>
      </c>
      <c r="C1289" s="7">
        <v>76</v>
      </c>
      <c r="E1289" s="6">
        <v>3849</v>
      </c>
      <c r="F1289" s="7">
        <v>28</v>
      </c>
    </row>
    <row r="1290" spans="2:6" x14ac:dyDescent="0.25">
      <c r="B1290" s="6">
        <v>2530</v>
      </c>
      <c r="C1290" s="7">
        <v>48</v>
      </c>
      <c r="E1290" s="6">
        <v>3850</v>
      </c>
      <c r="F1290" s="7">
        <v>4</v>
      </c>
    </row>
    <row r="1291" spans="2:6" x14ac:dyDescent="0.25">
      <c r="B1291" s="6">
        <v>2531</v>
      </c>
      <c r="C1291" s="7">
        <v>61</v>
      </c>
      <c r="E1291" s="6">
        <v>3851</v>
      </c>
      <c r="F1291" s="7">
        <v>24</v>
      </c>
    </row>
    <row r="1292" spans="2:6" x14ac:dyDescent="0.25">
      <c r="B1292" s="6">
        <v>2532</v>
      </c>
      <c r="C1292" s="7">
        <v>60</v>
      </c>
      <c r="E1292" s="6">
        <v>3852</v>
      </c>
      <c r="F1292" s="7">
        <v>2</v>
      </c>
    </row>
    <row r="1293" spans="2:6" x14ac:dyDescent="0.25">
      <c r="B1293" s="6">
        <v>2533</v>
      </c>
      <c r="C1293" s="7">
        <v>136</v>
      </c>
      <c r="E1293" s="6">
        <v>3853</v>
      </c>
      <c r="F1293" s="7">
        <v>2</v>
      </c>
    </row>
    <row r="1294" spans="2:6" x14ac:dyDescent="0.25">
      <c r="B1294" s="6">
        <v>2534</v>
      </c>
      <c r="C1294" s="7">
        <v>14</v>
      </c>
      <c r="E1294" s="6">
        <v>3854</v>
      </c>
      <c r="F1294" s="7">
        <v>20</v>
      </c>
    </row>
    <row r="1295" spans="2:6" x14ac:dyDescent="0.25">
      <c r="B1295" s="6">
        <v>2535</v>
      </c>
      <c r="C1295" s="7">
        <v>78</v>
      </c>
      <c r="E1295" s="6">
        <v>3855</v>
      </c>
      <c r="F1295" s="7">
        <v>1</v>
      </c>
    </row>
    <row r="1296" spans="2:6" x14ac:dyDescent="0.25">
      <c r="B1296" s="6">
        <v>2536</v>
      </c>
      <c r="C1296" s="7">
        <v>4</v>
      </c>
      <c r="E1296" s="6">
        <v>3856</v>
      </c>
      <c r="F1296" s="7">
        <v>1</v>
      </c>
    </row>
    <row r="1297" spans="2:6" x14ac:dyDescent="0.25">
      <c r="B1297" s="6">
        <v>2537</v>
      </c>
      <c r="C1297" s="7">
        <v>11</v>
      </c>
      <c r="E1297" s="6">
        <v>3857</v>
      </c>
      <c r="F1297" s="7">
        <v>4</v>
      </c>
    </row>
    <row r="1298" spans="2:6" x14ac:dyDescent="0.25">
      <c r="B1298" s="6">
        <v>2538</v>
      </c>
      <c r="C1298" s="7">
        <v>185</v>
      </c>
      <c r="E1298" s="6">
        <v>3858</v>
      </c>
      <c r="F1298" s="7">
        <v>1</v>
      </c>
    </row>
    <row r="1299" spans="2:6" x14ac:dyDescent="0.25">
      <c r="B1299" s="6">
        <v>2539</v>
      </c>
      <c r="C1299" s="7">
        <v>59</v>
      </c>
      <c r="E1299" s="6">
        <v>3859</v>
      </c>
      <c r="F1299" s="7">
        <v>1</v>
      </c>
    </row>
    <row r="1300" spans="2:6" x14ac:dyDescent="0.25">
      <c r="B1300" s="6">
        <v>2540</v>
      </c>
      <c r="C1300" s="7">
        <v>27</v>
      </c>
      <c r="E1300" s="6">
        <v>3860</v>
      </c>
      <c r="F1300" s="7">
        <v>13</v>
      </c>
    </row>
    <row r="1301" spans="2:6" x14ac:dyDescent="0.25">
      <c r="B1301" s="6">
        <v>2541</v>
      </c>
      <c r="C1301" s="7">
        <v>63</v>
      </c>
      <c r="E1301" s="6">
        <v>3861</v>
      </c>
      <c r="F1301" s="7">
        <v>1</v>
      </c>
    </row>
    <row r="1302" spans="2:6" x14ac:dyDescent="0.25">
      <c r="B1302" s="6">
        <v>2542</v>
      </c>
      <c r="C1302" s="7">
        <v>13</v>
      </c>
      <c r="E1302" s="6">
        <v>3862</v>
      </c>
      <c r="F1302" s="7">
        <v>1</v>
      </c>
    </row>
    <row r="1303" spans="2:6" x14ac:dyDescent="0.25">
      <c r="B1303" s="6">
        <v>2543</v>
      </c>
      <c r="C1303" s="7">
        <v>13</v>
      </c>
      <c r="E1303" s="6">
        <v>3863</v>
      </c>
      <c r="F1303" s="7">
        <v>0</v>
      </c>
    </row>
    <row r="1304" spans="2:6" x14ac:dyDescent="0.25">
      <c r="B1304" s="6">
        <v>2544</v>
      </c>
      <c r="C1304" s="7">
        <v>57</v>
      </c>
      <c r="E1304" s="6">
        <v>3864</v>
      </c>
      <c r="F1304" s="7">
        <v>3</v>
      </c>
    </row>
    <row r="1305" spans="2:6" x14ac:dyDescent="0.25">
      <c r="B1305" s="6">
        <v>2545</v>
      </c>
      <c r="C1305" s="7">
        <v>61</v>
      </c>
      <c r="E1305" s="6">
        <v>3865</v>
      </c>
      <c r="F1305" s="7">
        <v>14</v>
      </c>
    </row>
    <row r="1306" spans="2:6" x14ac:dyDescent="0.25">
      <c r="B1306" s="6">
        <v>2546</v>
      </c>
      <c r="C1306" s="7">
        <v>65</v>
      </c>
      <c r="E1306" s="6">
        <v>3866</v>
      </c>
      <c r="F1306" s="7">
        <v>2</v>
      </c>
    </row>
    <row r="1307" spans="2:6" x14ac:dyDescent="0.25">
      <c r="B1307" s="6">
        <v>2547</v>
      </c>
      <c r="C1307" s="7">
        <v>134</v>
      </c>
      <c r="E1307" s="6">
        <v>3867</v>
      </c>
      <c r="F1307" s="7">
        <v>5</v>
      </c>
    </row>
    <row r="1308" spans="2:6" x14ac:dyDescent="0.25">
      <c r="B1308" s="6">
        <v>2548</v>
      </c>
      <c r="C1308" s="7">
        <v>37</v>
      </c>
      <c r="E1308" s="6">
        <v>3888</v>
      </c>
      <c r="F1308" s="7">
        <v>14</v>
      </c>
    </row>
    <row r="1309" spans="2:6" x14ac:dyDescent="0.25">
      <c r="B1309" s="6">
        <v>2549</v>
      </c>
      <c r="C1309" s="7">
        <v>37</v>
      </c>
      <c r="E1309" s="6">
        <v>3889</v>
      </c>
      <c r="F1309" s="7">
        <v>9</v>
      </c>
    </row>
    <row r="1310" spans="2:6" x14ac:dyDescent="0.25">
      <c r="B1310" s="6">
        <v>2550</v>
      </c>
      <c r="C1310" s="7">
        <v>150</v>
      </c>
      <c r="E1310" s="6">
        <v>3890</v>
      </c>
      <c r="F1310" s="7">
        <v>8</v>
      </c>
    </row>
    <row r="1311" spans="2:6" x14ac:dyDescent="0.25">
      <c r="B1311" s="6">
        <v>2551</v>
      </c>
      <c r="C1311" s="7">
        <v>56</v>
      </c>
      <c r="E1311" s="6">
        <v>3891</v>
      </c>
      <c r="F1311" s="7">
        <v>7</v>
      </c>
    </row>
    <row r="1312" spans="2:6" x14ac:dyDescent="0.25">
      <c r="B1312" s="6">
        <v>2552</v>
      </c>
      <c r="C1312" s="7">
        <v>18</v>
      </c>
      <c r="E1312" s="6">
        <v>3892</v>
      </c>
      <c r="F1312" s="7">
        <v>0</v>
      </c>
    </row>
    <row r="1313" spans="2:6" x14ac:dyDescent="0.25">
      <c r="B1313" s="6">
        <v>2553</v>
      </c>
      <c r="C1313" s="7">
        <v>60</v>
      </c>
      <c r="E1313" s="6">
        <v>3893</v>
      </c>
      <c r="F1313" s="7">
        <v>84</v>
      </c>
    </row>
    <row r="1314" spans="2:6" x14ac:dyDescent="0.25">
      <c r="B1314" s="6">
        <v>2554</v>
      </c>
      <c r="C1314" s="7">
        <v>67</v>
      </c>
      <c r="E1314" s="6">
        <v>3894</v>
      </c>
      <c r="F1314" s="7">
        <v>11</v>
      </c>
    </row>
    <row r="1315" spans="2:6" x14ac:dyDescent="0.25">
      <c r="B1315" s="6">
        <v>2555</v>
      </c>
      <c r="C1315" s="7">
        <v>35</v>
      </c>
      <c r="E1315" s="6">
        <v>3895</v>
      </c>
      <c r="F1315" s="7">
        <v>1</v>
      </c>
    </row>
    <row r="1316" spans="2:6" x14ac:dyDescent="0.25">
      <c r="B1316" s="6">
        <v>2556</v>
      </c>
      <c r="C1316" s="7">
        <v>34</v>
      </c>
      <c r="E1316" s="6">
        <v>3896</v>
      </c>
      <c r="F1316" s="7">
        <v>4</v>
      </c>
    </row>
    <row r="1317" spans="2:6" x14ac:dyDescent="0.25">
      <c r="B1317" s="6">
        <v>2557</v>
      </c>
      <c r="C1317" s="7">
        <v>36</v>
      </c>
      <c r="E1317" s="6">
        <v>3897</v>
      </c>
      <c r="F1317" s="7">
        <v>10</v>
      </c>
    </row>
    <row r="1318" spans="2:6" x14ac:dyDescent="0.25">
      <c r="B1318" s="6">
        <v>2558</v>
      </c>
      <c r="C1318" s="7">
        <v>18</v>
      </c>
      <c r="E1318" s="6">
        <v>3898</v>
      </c>
      <c r="F1318" s="7">
        <v>16</v>
      </c>
    </row>
    <row r="1319" spans="2:6" x14ac:dyDescent="0.25">
      <c r="B1319" s="6">
        <v>2559</v>
      </c>
      <c r="C1319" s="7">
        <v>25</v>
      </c>
      <c r="E1319" s="6">
        <v>3899</v>
      </c>
      <c r="F1319" s="7">
        <v>2</v>
      </c>
    </row>
    <row r="1320" spans="2:6" x14ac:dyDescent="0.25">
      <c r="B1320" s="6">
        <v>2560</v>
      </c>
      <c r="C1320" s="7">
        <v>21</v>
      </c>
      <c r="E1320" s="6">
        <v>3900</v>
      </c>
      <c r="F1320" s="7">
        <v>5</v>
      </c>
    </row>
    <row r="1321" spans="2:6" x14ac:dyDescent="0.25">
      <c r="B1321" s="6">
        <v>2601</v>
      </c>
      <c r="C1321" s="7">
        <v>151</v>
      </c>
      <c r="E1321" s="6">
        <v>3901</v>
      </c>
      <c r="F1321" s="7">
        <v>1</v>
      </c>
    </row>
    <row r="1322" spans="2:6" x14ac:dyDescent="0.25">
      <c r="B1322" s="6">
        <v>2602</v>
      </c>
      <c r="C1322" s="7">
        <v>489</v>
      </c>
      <c r="E1322" s="6">
        <v>3902</v>
      </c>
      <c r="F1322" s="7">
        <v>31</v>
      </c>
    </row>
    <row r="1323" spans="2:6" x14ac:dyDescent="0.25">
      <c r="B1323" s="6">
        <v>2603</v>
      </c>
      <c r="C1323" s="7">
        <v>50</v>
      </c>
      <c r="E1323" s="6">
        <v>3903</v>
      </c>
      <c r="F1323" s="7">
        <v>0</v>
      </c>
    </row>
    <row r="1324" spans="2:6" x14ac:dyDescent="0.25">
      <c r="B1324" s="6">
        <v>2604</v>
      </c>
      <c r="C1324" s="7">
        <v>321</v>
      </c>
      <c r="E1324" s="6">
        <v>3904</v>
      </c>
      <c r="F1324" s="7">
        <v>2</v>
      </c>
    </row>
    <row r="1325" spans="2:6" x14ac:dyDescent="0.25">
      <c r="B1325" s="6">
        <v>2605</v>
      </c>
      <c r="C1325" s="7">
        <v>1762</v>
      </c>
      <c r="E1325" s="6">
        <v>3905</v>
      </c>
      <c r="F1325" s="7">
        <v>7</v>
      </c>
    </row>
    <row r="1326" spans="2:6" x14ac:dyDescent="0.25">
      <c r="B1326" s="6">
        <v>2606</v>
      </c>
      <c r="C1326" s="7">
        <v>385</v>
      </c>
      <c r="E1326" s="6">
        <v>3906</v>
      </c>
      <c r="F1326" s="7">
        <v>16</v>
      </c>
    </row>
    <row r="1327" spans="2:6" x14ac:dyDescent="0.25">
      <c r="B1327" s="6">
        <v>2607</v>
      </c>
      <c r="C1327" s="7">
        <v>398</v>
      </c>
      <c r="E1327" s="6">
        <v>3907</v>
      </c>
      <c r="F1327" s="7">
        <v>4</v>
      </c>
    </row>
    <row r="1328" spans="2:6" x14ac:dyDescent="0.25">
      <c r="B1328" s="6">
        <v>2608</v>
      </c>
      <c r="C1328" s="7">
        <v>304</v>
      </c>
      <c r="E1328" s="6">
        <v>3908</v>
      </c>
      <c r="F1328" s="7">
        <v>4</v>
      </c>
    </row>
    <row r="1329" spans="2:6" x14ac:dyDescent="0.25">
      <c r="B1329" s="6">
        <v>2609</v>
      </c>
      <c r="C1329" s="7">
        <v>676</v>
      </c>
      <c r="E1329" s="6">
        <v>3909</v>
      </c>
      <c r="F1329" s="7">
        <v>4</v>
      </c>
    </row>
    <row r="1330" spans="2:6" x14ac:dyDescent="0.25">
      <c r="B1330" s="6">
        <v>2610</v>
      </c>
      <c r="C1330" s="7">
        <v>577</v>
      </c>
      <c r="E1330" s="6">
        <v>3910</v>
      </c>
      <c r="F1330" s="7">
        <v>3</v>
      </c>
    </row>
    <row r="1331" spans="2:6" x14ac:dyDescent="0.25">
      <c r="B1331" s="6">
        <v>2611</v>
      </c>
      <c r="C1331" s="7">
        <v>3663</v>
      </c>
      <c r="E1331" s="6">
        <v>3911</v>
      </c>
      <c r="F1331" s="7">
        <v>36</v>
      </c>
    </row>
    <row r="1332" spans="2:6" x14ac:dyDescent="0.25">
      <c r="B1332" s="6">
        <v>2612</v>
      </c>
      <c r="C1332" s="7">
        <v>294</v>
      </c>
      <c r="E1332" s="6">
        <v>3912</v>
      </c>
      <c r="F1332" s="7">
        <v>1</v>
      </c>
    </row>
    <row r="1333" spans="2:6" x14ac:dyDescent="0.25">
      <c r="B1333" s="6">
        <v>2613</v>
      </c>
      <c r="C1333" s="7">
        <v>28</v>
      </c>
      <c r="E1333" s="6">
        <v>3913</v>
      </c>
      <c r="F1333" s="7">
        <v>7</v>
      </c>
    </row>
    <row r="1334" spans="2:6" x14ac:dyDescent="0.25">
      <c r="B1334" s="6">
        <v>2614</v>
      </c>
      <c r="C1334" s="7">
        <v>100</v>
      </c>
      <c r="E1334" s="6">
        <v>3914</v>
      </c>
      <c r="F1334" s="7">
        <v>27</v>
      </c>
    </row>
    <row r="1335" spans="2:6" x14ac:dyDescent="0.25">
      <c r="B1335" s="6">
        <v>2615</v>
      </c>
      <c r="C1335" s="7">
        <v>72</v>
      </c>
      <c r="E1335" s="6">
        <v>3915</v>
      </c>
      <c r="F1335" s="7">
        <v>1</v>
      </c>
    </row>
    <row r="1336" spans="2:6" x14ac:dyDescent="0.25">
      <c r="B1336" s="6">
        <v>2616</v>
      </c>
      <c r="C1336" s="7">
        <v>238</v>
      </c>
      <c r="E1336" s="6">
        <v>3916</v>
      </c>
      <c r="F1336" s="7">
        <v>0</v>
      </c>
    </row>
    <row r="1337" spans="2:6" x14ac:dyDescent="0.25">
      <c r="B1337" s="6">
        <v>2617</v>
      </c>
      <c r="C1337" s="7">
        <v>159</v>
      </c>
      <c r="E1337" s="6">
        <v>3917</v>
      </c>
      <c r="F1337" s="7">
        <v>1</v>
      </c>
    </row>
    <row r="1338" spans="2:6" x14ac:dyDescent="0.25">
      <c r="B1338" s="6">
        <v>2618</v>
      </c>
      <c r="C1338" s="7">
        <v>77</v>
      </c>
      <c r="E1338" s="6">
        <v>3918</v>
      </c>
      <c r="F1338" s="7">
        <v>3</v>
      </c>
    </row>
    <row r="1339" spans="2:6" x14ac:dyDescent="0.25">
      <c r="B1339" s="6">
        <v>2619</v>
      </c>
      <c r="C1339" s="7">
        <v>53</v>
      </c>
      <c r="E1339" s="6">
        <v>3919</v>
      </c>
      <c r="F1339" s="7">
        <v>3</v>
      </c>
    </row>
    <row r="1340" spans="2:6" x14ac:dyDescent="0.25">
      <c r="B1340" s="6">
        <v>2620</v>
      </c>
      <c r="C1340" s="7">
        <v>1251</v>
      </c>
      <c r="E1340" s="6">
        <v>3920</v>
      </c>
      <c r="F1340" s="7">
        <v>3</v>
      </c>
    </row>
    <row r="1341" spans="2:6" x14ac:dyDescent="0.25">
      <c r="B1341" s="6">
        <v>2621</v>
      </c>
      <c r="C1341" s="7">
        <v>465</v>
      </c>
      <c r="E1341" s="6">
        <v>3921</v>
      </c>
      <c r="F1341" s="7">
        <v>0</v>
      </c>
    </row>
    <row r="1342" spans="2:6" x14ac:dyDescent="0.25">
      <c r="B1342" s="6">
        <v>2622</v>
      </c>
      <c r="C1342" s="7">
        <v>74</v>
      </c>
      <c r="E1342" s="6">
        <v>3922</v>
      </c>
      <c r="F1342" s="7">
        <v>6</v>
      </c>
    </row>
    <row r="1343" spans="2:6" x14ac:dyDescent="0.25">
      <c r="B1343" s="6">
        <v>2623</v>
      </c>
      <c r="C1343" s="7">
        <v>62</v>
      </c>
      <c r="E1343" s="6">
        <v>3923</v>
      </c>
      <c r="F1343" s="7">
        <v>17</v>
      </c>
    </row>
    <row r="1344" spans="2:6" x14ac:dyDescent="0.25">
      <c r="B1344" s="6">
        <v>2624</v>
      </c>
      <c r="C1344" s="7">
        <v>3468</v>
      </c>
      <c r="E1344" s="6">
        <v>3924</v>
      </c>
      <c r="F1344" s="7">
        <v>40</v>
      </c>
    </row>
    <row r="1345" spans="2:6" x14ac:dyDescent="0.25">
      <c r="B1345" s="6">
        <v>2625</v>
      </c>
      <c r="C1345" s="7">
        <v>52</v>
      </c>
      <c r="E1345" s="6">
        <v>3925</v>
      </c>
      <c r="F1345" s="7">
        <v>3</v>
      </c>
    </row>
    <row r="1346" spans="2:6" x14ac:dyDescent="0.25">
      <c r="B1346" s="6">
        <v>2626</v>
      </c>
      <c r="C1346" s="7">
        <v>50</v>
      </c>
      <c r="E1346" s="6">
        <v>3926</v>
      </c>
      <c r="F1346" s="7">
        <v>1</v>
      </c>
    </row>
    <row r="1347" spans="2:6" x14ac:dyDescent="0.25">
      <c r="B1347" s="6">
        <v>2627</v>
      </c>
      <c r="C1347" s="7">
        <v>45</v>
      </c>
      <c r="E1347" s="6">
        <v>3927</v>
      </c>
      <c r="F1347" s="7">
        <v>2</v>
      </c>
    </row>
    <row r="1348" spans="2:6" x14ac:dyDescent="0.25">
      <c r="B1348" s="6">
        <v>2628</v>
      </c>
      <c r="C1348" s="7">
        <v>21</v>
      </c>
      <c r="E1348" s="6">
        <v>3928</v>
      </c>
      <c r="F1348" s="7">
        <v>7</v>
      </c>
    </row>
    <row r="1349" spans="2:6" x14ac:dyDescent="0.25">
      <c r="B1349" s="6">
        <v>2629</v>
      </c>
      <c r="C1349" s="7">
        <v>100</v>
      </c>
      <c r="E1349" s="6">
        <v>3929</v>
      </c>
      <c r="F1349" s="7">
        <v>14</v>
      </c>
    </row>
    <row r="1350" spans="2:6" x14ac:dyDescent="0.25">
      <c r="B1350" s="6">
        <v>2630</v>
      </c>
      <c r="C1350" s="7">
        <v>81</v>
      </c>
      <c r="E1350" s="6">
        <v>3930</v>
      </c>
      <c r="F1350" s="7">
        <v>0</v>
      </c>
    </row>
    <row r="1351" spans="2:6" x14ac:dyDescent="0.25">
      <c r="B1351" s="6">
        <v>2631</v>
      </c>
      <c r="C1351" s="7">
        <v>286</v>
      </c>
      <c r="E1351" s="6">
        <v>3931</v>
      </c>
      <c r="F1351" s="7">
        <v>0</v>
      </c>
    </row>
    <row r="1352" spans="2:6" x14ac:dyDescent="0.25">
      <c r="B1352" s="6">
        <v>2632</v>
      </c>
      <c r="C1352" s="7">
        <v>42</v>
      </c>
      <c r="E1352" s="6">
        <v>3932</v>
      </c>
      <c r="F1352" s="7">
        <v>1</v>
      </c>
    </row>
    <row r="1353" spans="2:6" x14ac:dyDescent="0.25">
      <c r="B1353" s="6">
        <v>2633</v>
      </c>
      <c r="C1353" s="7">
        <v>199</v>
      </c>
      <c r="E1353" s="6">
        <v>3933</v>
      </c>
      <c r="F1353" s="7">
        <v>12</v>
      </c>
    </row>
    <row r="1354" spans="2:6" x14ac:dyDescent="0.25">
      <c r="B1354" s="6">
        <v>2634</v>
      </c>
      <c r="C1354" s="7">
        <v>25</v>
      </c>
      <c r="E1354" s="6">
        <v>3934</v>
      </c>
      <c r="F1354" s="7">
        <v>12</v>
      </c>
    </row>
    <row r="1355" spans="2:6" x14ac:dyDescent="0.25">
      <c r="B1355" s="6">
        <v>2635</v>
      </c>
      <c r="C1355" s="7">
        <v>84</v>
      </c>
      <c r="E1355" s="6">
        <v>3935</v>
      </c>
      <c r="F1355" s="7">
        <v>23</v>
      </c>
    </row>
    <row r="1356" spans="2:6" x14ac:dyDescent="0.25">
      <c r="B1356" s="6">
        <v>2636</v>
      </c>
      <c r="C1356" s="7">
        <v>50</v>
      </c>
      <c r="E1356" s="6">
        <v>3936</v>
      </c>
      <c r="F1356" s="7">
        <v>0</v>
      </c>
    </row>
    <row r="1357" spans="2:6" x14ac:dyDescent="0.25">
      <c r="B1357" s="6">
        <v>2637</v>
      </c>
      <c r="C1357" s="7">
        <v>26</v>
      </c>
      <c r="E1357" s="6">
        <v>3937</v>
      </c>
      <c r="F1357" s="7">
        <v>10</v>
      </c>
    </row>
    <row r="1358" spans="2:6" x14ac:dyDescent="0.25">
      <c r="B1358" s="6">
        <v>2638</v>
      </c>
      <c r="C1358" s="7">
        <v>14</v>
      </c>
      <c r="E1358" s="6">
        <v>3938</v>
      </c>
      <c r="F1358" s="7">
        <v>5</v>
      </c>
    </row>
    <row r="1359" spans="2:6" x14ac:dyDescent="0.25">
      <c r="B1359" s="6">
        <v>2639</v>
      </c>
      <c r="C1359" s="7">
        <v>49</v>
      </c>
      <c r="E1359" s="6">
        <v>3939</v>
      </c>
      <c r="F1359" s="7">
        <v>1</v>
      </c>
    </row>
    <row r="1360" spans="2:6" x14ac:dyDescent="0.25">
      <c r="B1360" s="6">
        <v>2640</v>
      </c>
      <c r="C1360" s="7">
        <v>69</v>
      </c>
      <c r="E1360" s="6">
        <v>3940</v>
      </c>
      <c r="F1360" s="7">
        <v>2</v>
      </c>
    </row>
    <row r="1361" spans="2:6" x14ac:dyDescent="0.25">
      <c r="B1361" s="6">
        <v>2661</v>
      </c>
      <c r="C1361" s="7">
        <v>60</v>
      </c>
      <c r="E1361" s="6">
        <v>3941</v>
      </c>
      <c r="F1361" s="7">
        <v>2</v>
      </c>
    </row>
    <row r="1362" spans="2:6" x14ac:dyDescent="0.25">
      <c r="B1362" s="6">
        <v>2662</v>
      </c>
      <c r="C1362" s="7">
        <v>80</v>
      </c>
      <c r="E1362" s="6">
        <v>3942</v>
      </c>
      <c r="F1362" s="7">
        <v>0</v>
      </c>
    </row>
    <row r="1363" spans="2:6" x14ac:dyDescent="0.25">
      <c r="B1363" s="6">
        <v>2663</v>
      </c>
      <c r="C1363" s="7">
        <v>56</v>
      </c>
      <c r="E1363" s="6">
        <v>3943</v>
      </c>
      <c r="F1363" s="7">
        <v>13</v>
      </c>
    </row>
    <row r="1364" spans="2:6" x14ac:dyDescent="0.25">
      <c r="B1364" s="6">
        <v>2664</v>
      </c>
      <c r="C1364" s="7">
        <v>104</v>
      </c>
      <c r="E1364" s="6">
        <v>3944</v>
      </c>
      <c r="F1364" s="7">
        <v>0</v>
      </c>
    </row>
    <row r="1365" spans="2:6" x14ac:dyDescent="0.25">
      <c r="B1365" s="6">
        <v>2665</v>
      </c>
      <c r="C1365" s="7">
        <v>46</v>
      </c>
      <c r="E1365" s="6">
        <v>3945</v>
      </c>
      <c r="F1365" s="7">
        <v>1</v>
      </c>
    </row>
    <row r="1366" spans="2:6" x14ac:dyDescent="0.25">
      <c r="B1366" s="6">
        <v>2666</v>
      </c>
      <c r="C1366" s="7">
        <v>206</v>
      </c>
      <c r="E1366" s="6">
        <v>3946</v>
      </c>
      <c r="F1366" s="7">
        <v>5</v>
      </c>
    </row>
    <row r="1367" spans="2:6" x14ac:dyDescent="0.25">
      <c r="B1367" s="6">
        <v>2667</v>
      </c>
      <c r="C1367" s="7">
        <v>18</v>
      </c>
      <c r="E1367" s="6">
        <v>3947</v>
      </c>
      <c r="F1367" s="7">
        <v>2</v>
      </c>
    </row>
    <row r="1368" spans="2:6" x14ac:dyDescent="0.25">
      <c r="B1368" s="6">
        <v>2668</v>
      </c>
      <c r="C1368" s="7">
        <v>28</v>
      </c>
      <c r="E1368" s="6">
        <v>3948</v>
      </c>
      <c r="F1368" s="7">
        <v>0</v>
      </c>
    </row>
    <row r="1369" spans="2:6" x14ac:dyDescent="0.25">
      <c r="B1369" s="6">
        <v>2669</v>
      </c>
      <c r="C1369" s="7">
        <v>11</v>
      </c>
      <c r="E1369" s="6">
        <v>3949</v>
      </c>
      <c r="F1369" s="7">
        <v>32</v>
      </c>
    </row>
    <row r="1370" spans="2:6" x14ac:dyDescent="0.25">
      <c r="B1370" s="6">
        <v>2706</v>
      </c>
      <c r="C1370" s="7">
        <v>263</v>
      </c>
      <c r="E1370" s="6">
        <v>3950</v>
      </c>
      <c r="F1370" s="7">
        <v>1</v>
      </c>
    </row>
    <row r="1371" spans="2:6" x14ac:dyDescent="0.25">
      <c r="B1371" s="6">
        <v>2707</v>
      </c>
      <c r="C1371" s="7">
        <v>394</v>
      </c>
      <c r="E1371" s="6">
        <v>3951</v>
      </c>
      <c r="F1371" s="7">
        <v>1</v>
      </c>
    </row>
    <row r="1372" spans="2:6" x14ac:dyDescent="0.25">
      <c r="B1372" s="6">
        <v>2708</v>
      </c>
      <c r="C1372" s="7">
        <v>1049</v>
      </c>
      <c r="E1372" s="6">
        <v>3952</v>
      </c>
      <c r="F1372" s="7">
        <v>1</v>
      </c>
    </row>
    <row r="1373" spans="2:6" x14ac:dyDescent="0.25">
      <c r="B1373" s="6">
        <v>2709</v>
      </c>
      <c r="C1373" s="7">
        <v>308</v>
      </c>
      <c r="E1373" s="6">
        <v>3953</v>
      </c>
      <c r="F1373" s="7">
        <v>0</v>
      </c>
    </row>
    <row r="1374" spans="2:6" x14ac:dyDescent="0.25">
      <c r="B1374" s="6">
        <v>2710</v>
      </c>
      <c r="C1374" s="7">
        <v>1088</v>
      </c>
      <c r="E1374" s="6">
        <v>3954</v>
      </c>
      <c r="F1374" s="7">
        <v>0</v>
      </c>
    </row>
    <row r="1375" spans="2:6" x14ac:dyDescent="0.25">
      <c r="B1375" s="6">
        <v>2711</v>
      </c>
      <c r="C1375" s="7">
        <v>73</v>
      </c>
      <c r="E1375" s="6">
        <v>3955</v>
      </c>
      <c r="F1375" s="7">
        <v>8</v>
      </c>
    </row>
    <row r="1376" spans="2:6" x14ac:dyDescent="0.25">
      <c r="B1376" s="6">
        <v>2712</v>
      </c>
      <c r="C1376" s="7">
        <v>143</v>
      </c>
      <c r="E1376" s="6">
        <v>3956</v>
      </c>
      <c r="F1376" s="7">
        <v>0</v>
      </c>
    </row>
    <row r="1377" spans="2:6" x14ac:dyDescent="0.25">
      <c r="B1377" s="6">
        <v>2713</v>
      </c>
      <c r="C1377" s="7">
        <v>1420</v>
      </c>
      <c r="E1377" s="6">
        <v>3957</v>
      </c>
      <c r="F1377" s="7">
        <v>1</v>
      </c>
    </row>
    <row r="1378" spans="2:6" x14ac:dyDescent="0.25">
      <c r="B1378" s="6">
        <v>2714</v>
      </c>
      <c r="C1378" s="7">
        <v>305</v>
      </c>
      <c r="E1378" s="6">
        <v>3958</v>
      </c>
      <c r="F1378" s="7">
        <v>16</v>
      </c>
    </row>
    <row r="1379" spans="2:6" x14ac:dyDescent="0.25">
      <c r="B1379" s="6">
        <v>2715</v>
      </c>
      <c r="C1379" s="7">
        <v>551</v>
      </c>
      <c r="E1379" s="6">
        <v>3959</v>
      </c>
      <c r="F1379" s="7">
        <v>12</v>
      </c>
    </row>
    <row r="1380" spans="2:6" x14ac:dyDescent="0.25">
      <c r="B1380" s="6">
        <v>2716</v>
      </c>
      <c r="C1380" s="7">
        <v>187</v>
      </c>
      <c r="E1380" s="6">
        <v>3960</v>
      </c>
      <c r="F1380" s="7">
        <v>4</v>
      </c>
    </row>
    <row r="1381" spans="2:6" x14ac:dyDescent="0.25">
      <c r="B1381" s="6">
        <v>2717</v>
      </c>
      <c r="C1381" s="7">
        <v>325</v>
      </c>
      <c r="E1381" s="6">
        <v>3961</v>
      </c>
      <c r="F1381" s="7">
        <v>2</v>
      </c>
    </row>
    <row r="1382" spans="2:6" x14ac:dyDescent="0.25">
      <c r="B1382" s="6">
        <v>2718</v>
      </c>
      <c r="C1382" s="7">
        <v>148</v>
      </c>
      <c r="E1382" s="6">
        <v>3962</v>
      </c>
      <c r="F1382" s="7">
        <v>3</v>
      </c>
    </row>
    <row r="1383" spans="2:6" x14ac:dyDescent="0.25">
      <c r="B1383" s="6">
        <v>2719</v>
      </c>
      <c r="C1383" s="7">
        <v>69</v>
      </c>
      <c r="E1383" s="6">
        <v>3963</v>
      </c>
      <c r="F1383" s="7">
        <v>0</v>
      </c>
    </row>
    <row r="1384" spans="2:6" x14ac:dyDescent="0.25">
      <c r="B1384" s="6">
        <v>2720</v>
      </c>
      <c r="C1384" s="7">
        <v>173</v>
      </c>
      <c r="E1384" s="6">
        <v>3964</v>
      </c>
      <c r="F1384" s="7">
        <v>3</v>
      </c>
    </row>
    <row r="1385" spans="2:6" x14ac:dyDescent="0.25">
      <c r="B1385" s="6">
        <v>2721</v>
      </c>
      <c r="C1385" s="7">
        <v>269</v>
      </c>
      <c r="E1385" s="6">
        <v>3965</v>
      </c>
      <c r="F1385" s="7">
        <v>4</v>
      </c>
    </row>
    <row r="1386" spans="2:6" x14ac:dyDescent="0.25">
      <c r="B1386" s="6">
        <v>2722</v>
      </c>
      <c r="C1386" s="7">
        <v>185</v>
      </c>
      <c r="E1386" s="6">
        <v>3966</v>
      </c>
      <c r="F1386" s="7">
        <v>2</v>
      </c>
    </row>
    <row r="1387" spans="2:6" x14ac:dyDescent="0.25">
      <c r="B1387" s="6">
        <v>2723</v>
      </c>
      <c r="C1387" s="7">
        <v>176</v>
      </c>
      <c r="E1387" s="6">
        <v>3967</v>
      </c>
      <c r="F1387" s="7">
        <v>10</v>
      </c>
    </row>
    <row r="1388" spans="2:6" x14ac:dyDescent="0.25">
      <c r="B1388" s="6">
        <v>2724</v>
      </c>
      <c r="C1388" s="7">
        <v>1019</v>
      </c>
      <c r="E1388" s="6">
        <v>3968</v>
      </c>
      <c r="F1388" s="7">
        <v>11</v>
      </c>
    </row>
    <row r="1389" spans="2:6" x14ac:dyDescent="0.25">
      <c r="B1389" s="6">
        <v>2725</v>
      </c>
      <c r="C1389" s="7">
        <v>113</v>
      </c>
      <c r="E1389" s="6">
        <v>3969</v>
      </c>
      <c r="F1389" s="7">
        <v>6</v>
      </c>
    </row>
    <row r="1390" spans="2:6" x14ac:dyDescent="0.25">
      <c r="B1390" s="6">
        <v>2726</v>
      </c>
      <c r="C1390" s="7">
        <v>404</v>
      </c>
      <c r="E1390" s="6">
        <v>3970</v>
      </c>
      <c r="F1390" s="7">
        <v>2</v>
      </c>
    </row>
    <row r="1391" spans="2:6" x14ac:dyDescent="0.25">
      <c r="B1391" s="6">
        <v>2727</v>
      </c>
      <c r="C1391" s="7">
        <v>707</v>
      </c>
      <c r="E1391" s="6">
        <v>3971</v>
      </c>
      <c r="F1391" s="7">
        <v>6</v>
      </c>
    </row>
    <row r="1392" spans="2:6" x14ac:dyDescent="0.25">
      <c r="B1392" s="6">
        <v>2728</v>
      </c>
      <c r="C1392" s="7">
        <v>392</v>
      </c>
      <c r="E1392" s="6">
        <v>3972</v>
      </c>
      <c r="F1392" s="7">
        <v>8</v>
      </c>
    </row>
    <row r="1393" spans="2:6" x14ac:dyDescent="0.25">
      <c r="B1393" s="6">
        <v>2729</v>
      </c>
      <c r="C1393" s="7">
        <v>23</v>
      </c>
      <c r="E1393" s="6">
        <v>3973</v>
      </c>
      <c r="F1393" s="7">
        <v>37</v>
      </c>
    </row>
    <row r="1394" spans="2:6" x14ac:dyDescent="0.25">
      <c r="B1394" s="6">
        <v>2730</v>
      </c>
      <c r="C1394" s="7">
        <v>682</v>
      </c>
      <c r="E1394" s="6">
        <v>3974</v>
      </c>
      <c r="F1394" s="7">
        <v>11</v>
      </c>
    </row>
    <row r="1395" spans="2:6" x14ac:dyDescent="0.25">
      <c r="B1395" s="6">
        <v>2731</v>
      </c>
      <c r="C1395" s="7">
        <v>37</v>
      </c>
      <c r="E1395" s="6">
        <v>3975</v>
      </c>
      <c r="F1395" s="7">
        <v>0</v>
      </c>
    </row>
    <row r="1396" spans="2:6" x14ac:dyDescent="0.25">
      <c r="B1396" s="6">
        <v>2732</v>
      </c>
      <c r="C1396" s="7">
        <v>146</v>
      </c>
      <c r="E1396" s="6">
        <v>3976</v>
      </c>
      <c r="F1396" s="7">
        <v>10</v>
      </c>
    </row>
    <row r="1397" spans="2:6" x14ac:dyDescent="0.25">
      <c r="B1397" s="6">
        <v>2733</v>
      </c>
      <c r="C1397" s="7">
        <v>119</v>
      </c>
      <c r="E1397" s="6">
        <v>3977</v>
      </c>
      <c r="F1397" s="7">
        <v>6</v>
      </c>
    </row>
    <row r="1398" spans="2:6" x14ac:dyDescent="0.25">
      <c r="B1398" s="6">
        <v>2734</v>
      </c>
      <c r="C1398" s="7">
        <v>163</v>
      </c>
      <c r="E1398" s="6">
        <v>3978</v>
      </c>
      <c r="F1398" s="7">
        <v>8</v>
      </c>
    </row>
    <row r="1399" spans="2:6" x14ac:dyDescent="0.25">
      <c r="B1399" s="6">
        <v>2735</v>
      </c>
      <c r="C1399" s="7">
        <v>339</v>
      </c>
      <c r="E1399" s="6">
        <v>3979</v>
      </c>
      <c r="F1399" s="7">
        <v>6</v>
      </c>
    </row>
    <row r="1400" spans="2:6" x14ac:dyDescent="0.25">
      <c r="B1400" s="6">
        <v>2736</v>
      </c>
      <c r="C1400" s="7">
        <v>58</v>
      </c>
      <c r="E1400" s="6">
        <v>3980</v>
      </c>
      <c r="F1400" s="7">
        <v>7</v>
      </c>
    </row>
    <row r="1401" spans="2:6" x14ac:dyDescent="0.25">
      <c r="B1401" s="6">
        <v>2737</v>
      </c>
      <c r="C1401" s="7">
        <v>456</v>
      </c>
      <c r="E1401" s="6">
        <v>3981</v>
      </c>
      <c r="F1401" s="7">
        <v>7</v>
      </c>
    </row>
    <row r="1402" spans="2:6" x14ac:dyDescent="0.25">
      <c r="B1402" s="6">
        <v>2738</v>
      </c>
      <c r="C1402" s="7">
        <v>15</v>
      </c>
      <c r="E1402" s="6">
        <v>3982</v>
      </c>
      <c r="F1402" s="7">
        <v>5</v>
      </c>
    </row>
    <row r="1403" spans="2:6" x14ac:dyDescent="0.25">
      <c r="B1403" s="6">
        <v>2739</v>
      </c>
      <c r="C1403" s="7">
        <v>191</v>
      </c>
      <c r="E1403" s="6">
        <v>3983</v>
      </c>
      <c r="F1403" s="7">
        <v>46</v>
      </c>
    </row>
    <row r="1404" spans="2:6" x14ac:dyDescent="0.25">
      <c r="B1404" s="6">
        <v>2740</v>
      </c>
      <c r="C1404" s="7">
        <v>17</v>
      </c>
      <c r="E1404" s="6">
        <v>3984</v>
      </c>
      <c r="F1404" s="7">
        <v>10</v>
      </c>
    </row>
    <row r="1405" spans="2:6" x14ac:dyDescent="0.25">
      <c r="B1405" s="6">
        <v>2781</v>
      </c>
      <c r="C1405" s="7">
        <v>28</v>
      </c>
      <c r="E1405" s="6">
        <v>3985</v>
      </c>
      <c r="F1405" s="7">
        <v>19</v>
      </c>
    </row>
    <row r="1406" spans="2:6" x14ac:dyDescent="0.25">
      <c r="B1406" s="6">
        <v>2782</v>
      </c>
      <c r="C1406" s="7">
        <v>18</v>
      </c>
      <c r="E1406" s="6">
        <v>3986</v>
      </c>
      <c r="F1406" s="7">
        <v>13</v>
      </c>
    </row>
    <row r="1407" spans="2:6" x14ac:dyDescent="0.25">
      <c r="B1407" s="6">
        <v>2783</v>
      </c>
      <c r="C1407" s="7">
        <v>61</v>
      </c>
      <c r="E1407" s="6">
        <v>3987</v>
      </c>
      <c r="F1407" s="7">
        <v>13</v>
      </c>
    </row>
    <row r="1408" spans="2:6" x14ac:dyDescent="0.25">
      <c r="B1408" s="6">
        <v>2784</v>
      </c>
      <c r="C1408" s="7">
        <v>108</v>
      </c>
      <c r="E1408" s="6">
        <v>3988</v>
      </c>
      <c r="F1408" s="7">
        <v>4</v>
      </c>
    </row>
    <row r="1409" spans="2:6" x14ac:dyDescent="0.25">
      <c r="B1409" s="6">
        <v>2785</v>
      </c>
      <c r="C1409" s="7">
        <v>142</v>
      </c>
      <c r="E1409" s="6">
        <v>3989</v>
      </c>
      <c r="F1409" s="7">
        <v>0</v>
      </c>
    </row>
    <row r="1410" spans="2:6" x14ac:dyDescent="0.25">
      <c r="B1410" s="6">
        <v>2786</v>
      </c>
      <c r="C1410" s="7">
        <v>74</v>
      </c>
      <c r="E1410" s="6">
        <v>3990</v>
      </c>
      <c r="F1410" s="7">
        <v>3</v>
      </c>
    </row>
    <row r="1411" spans="2:6" x14ac:dyDescent="0.25">
      <c r="B1411" s="6">
        <v>2787</v>
      </c>
      <c r="C1411" s="7">
        <v>38</v>
      </c>
      <c r="E1411" s="6">
        <v>3991</v>
      </c>
      <c r="F1411" s="7">
        <v>1</v>
      </c>
    </row>
    <row r="1412" spans="2:6" x14ac:dyDescent="0.25">
      <c r="B1412" s="6">
        <v>2788</v>
      </c>
      <c r="C1412" s="7">
        <v>20</v>
      </c>
      <c r="E1412" s="6">
        <v>3992</v>
      </c>
      <c r="F1412" s="7">
        <v>9</v>
      </c>
    </row>
    <row r="1413" spans="2:6" x14ac:dyDescent="0.25">
      <c r="B1413" s="6">
        <v>2789</v>
      </c>
      <c r="C1413" s="7">
        <v>24</v>
      </c>
      <c r="E1413" s="6">
        <v>3993</v>
      </c>
      <c r="F1413" s="7">
        <v>1</v>
      </c>
    </row>
    <row r="1414" spans="2:6" x14ac:dyDescent="0.25">
      <c r="B1414" s="6">
        <v>2790</v>
      </c>
      <c r="C1414" s="7">
        <v>66</v>
      </c>
      <c r="E1414" s="6">
        <v>3994</v>
      </c>
      <c r="F1414" s="7">
        <v>1</v>
      </c>
    </row>
    <row r="1415" spans="2:6" x14ac:dyDescent="0.25">
      <c r="B1415" s="6">
        <v>2791</v>
      </c>
      <c r="C1415" s="7">
        <v>28</v>
      </c>
      <c r="E1415" s="6">
        <v>3995</v>
      </c>
      <c r="F1415" s="7">
        <v>4</v>
      </c>
    </row>
    <row r="1416" spans="2:6" x14ac:dyDescent="0.25">
      <c r="B1416" s="6">
        <v>2792</v>
      </c>
      <c r="C1416" s="7">
        <v>24</v>
      </c>
      <c r="E1416" s="6">
        <v>3996</v>
      </c>
      <c r="F1416" s="7">
        <v>17</v>
      </c>
    </row>
    <row r="1417" spans="2:6" x14ac:dyDescent="0.25">
      <c r="B1417" s="6">
        <v>2793</v>
      </c>
      <c r="C1417" s="7">
        <v>73</v>
      </c>
      <c r="E1417" s="6">
        <v>3997</v>
      </c>
      <c r="F1417" s="7">
        <v>0</v>
      </c>
    </row>
    <row r="1418" spans="2:6" x14ac:dyDescent="0.25">
      <c r="B1418" s="6">
        <v>2794</v>
      </c>
      <c r="C1418" s="7">
        <v>3</v>
      </c>
      <c r="E1418" s="6">
        <v>3998</v>
      </c>
      <c r="F1418" s="7">
        <v>12</v>
      </c>
    </row>
    <row r="1419" spans="2:6" x14ac:dyDescent="0.25">
      <c r="B1419" s="6">
        <v>2795</v>
      </c>
      <c r="C1419" s="7">
        <v>20</v>
      </c>
      <c r="E1419" s="6">
        <v>3999</v>
      </c>
      <c r="F1419" s="7">
        <v>14</v>
      </c>
    </row>
    <row r="1420" spans="2:6" x14ac:dyDescent="0.25">
      <c r="B1420" s="6">
        <v>2796</v>
      </c>
      <c r="C1420" s="7">
        <v>21</v>
      </c>
      <c r="E1420" s="6">
        <v>4000</v>
      </c>
      <c r="F1420" s="7">
        <v>1</v>
      </c>
    </row>
    <row r="1421" spans="2:6" x14ac:dyDescent="0.25">
      <c r="B1421" s="6">
        <v>2797</v>
      </c>
      <c r="C1421" s="7">
        <v>94</v>
      </c>
      <c r="E1421" s="6">
        <v>4001</v>
      </c>
      <c r="F1421" s="7">
        <v>14</v>
      </c>
    </row>
    <row r="1422" spans="2:6" x14ac:dyDescent="0.25">
      <c r="B1422" s="6">
        <v>2798</v>
      </c>
      <c r="C1422" s="7">
        <v>139</v>
      </c>
      <c r="E1422" s="6">
        <v>4002</v>
      </c>
      <c r="F1422" s="7">
        <v>4</v>
      </c>
    </row>
    <row r="1423" spans="2:6" x14ac:dyDescent="0.25">
      <c r="B1423" s="6">
        <v>2799</v>
      </c>
      <c r="C1423" s="7">
        <v>130</v>
      </c>
      <c r="E1423" s="6">
        <v>4003</v>
      </c>
      <c r="F1423" s="7">
        <v>2</v>
      </c>
    </row>
    <row r="1424" spans="2:6" x14ac:dyDescent="0.25">
      <c r="B1424" s="6">
        <v>2800</v>
      </c>
      <c r="C1424" s="7">
        <v>31</v>
      </c>
      <c r="E1424" s="6">
        <v>4004</v>
      </c>
      <c r="F1424" s="7">
        <v>1</v>
      </c>
    </row>
    <row r="1425" spans="2:6" x14ac:dyDescent="0.25">
      <c r="B1425" s="6">
        <v>2801</v>
      </c>
      <c r="C1425" s="7">
        <v>13</v>
      </c>
      <c r="E1425" s="6">
        <v>4005</v>
      </c>
      <c r="F1425" s="7">
        <v>2</v>
      </c>
    </row>
    <row r="1426" spans="2:6" x14ac:dyDescent="0.25">
      <c r="B1426" s="6">
        <v>2802</v>
      </c>
      <c r="C1426" s="7">
        <v>90</v>
      </c>
      <c r="E1426" s="6">
        <v>4006</v>
      </c>
      <c r="F1426" s="7">
        <v>1</v>
      </c>
    </row>
    <row r="1427" spans="2:6" x14ac:dyDescent="0.25">
      <c r="B1427" s="6">
        <v>2803</v>
      </c>
      <c r="C1427" s="7">
        <v>141</v>
      </c>
      <c r="E1427" s="6">
        <v>4007</v>
      </c>
      <c r="F1427" s="7">
        <v>1</v>
      </c>
    </row>
    <row r="1428" spans="2:6" x14ac:dyDescent="0.25">
      <c r="B1428" s="6">
        <v>2804</v>
      </c>
      <c r="C1428" s="7">
        <v>23</v>
      </c>
      <c r="E1428" s="6">
        <v>4008</v>
      </c>
      <c r="F1428" s="7">
        <v>4</v>
      </c>
    </row>
    <row r="1429" spans="2:6" x14ac:dyDescent="0.25">
      <c r="B1429" s="6">
        <v>2805</v>
      </c>
      <c r="C1429" s="7">
        <v>18</v>
      </c>
      <c r="E1429" s="6">
        <v>4009</v>
      </c>
      <c r="F1429" s="7">
        <v>3</v>
      </c>
    </row>
    <row r="1430" spans="2:6" x14ac:dyDescent="0.25">
      <c r="B1430" s="6">
        <v>2806</v>
      </c>
      <c r="C1430" s="7">
        <v>76</v>
      </c>
      <c r="E1430" s="6">
        <v>4010</v>
      </c>
      <c r="F1430" s="7">
        <v>38</v>
      </c>
    </row>
    <row r="1431" spans="2:6" x14ac:dyDescent="0.25">
      <c r="B1431" s="6">
        <v>2807</v>
      </c>
      <c r="C1431" s="7">
        <v>93</v>
      </c>
      <c r="E1431" s="6">
        <v>4011</v>
      </c>
      <c r="F1431" s="7">
        <v>4</v>
      </c>
    </row>
    <row r="1432" spans="2:6" x14ac:dyDescent="0.25">
      <c r="B1432" s="6">
        <v>2808</v>
      </c>
      <c r="C1432" s="7">
        <v>69</v>
      </c>
      <c r="E1432" s="6">
        <v>4012</v>
      </c>
      <c r="F1432" s="7">
        <v>0</v>
      </c>
    </row>
    <row r="1433" spans="2:6" x14ac:dyDescent="0.25">
      <c r="B1433" s="6">
        <v>2809</v>
      </c>
      <c r="C1433" s="7">
        <v>21</v>
      </c>
      <c r="E1433" s="6">
        <v>4013</v>
      </c>
      <c r="F1433" s="7">
        <v>2</v>
      </c>
    </row>
    <row r="1434" spans="2:6" x14ac:dyDescent="0.25">
      <c r="B1434" s="6">
        <v>2810</v>
      </c>
      <c r="C1434" s="7">
        <v>57</v>
      </c>
      <c r="E1434" s="6">
        <v>4014</v>
      </c>
      <c r="F1434" s="7">
        <v>0</v>
      </c>
    </row>
    <row r="1435" spans="2:6" x14ac:dyDescent="0.25">
      <c r="B1435" s="6">
        <v>2811</v>
      </c>
      <c r="C1435" s="7">
        <v>108</v>
      </c>
      <c r="E1435" s="6">
        <v>4015</v>
      </c>
      <c r="F1435" s="7">
        <v>1</v>
      </c>
    </row>
    <row r="1436" spans="2:6" x14ac:dyDescent="0.25">
      <c r="B1436" s="6">
        <v>2812</v>
      </c>
      <c r="C1436" s="7">
        <v>83</v>
      </c>
      <c r="E1436" s="6">
        <v>4016</v>
      </c>
      <c r="F1436" s="7">
        <v>7</v>
      </c>
    </row>
    <row r="1437" spans="2:6" x14ac:dyDescent="0.25">
      <c r="B1437" s="6">
        <v>2813</v>
      </c>
      <c r="C1437" s="7">
        <v>96</v>
      </c>
      <c r="E1437" s="6">
        <v>4017</v>
      </c>
      <c r="F1437" s="7">
        <v>2</v>
      </c>
    </row>
    <row r="1438" spans="2:6" x14ac:dyDescent="0.25">
      <c r="B1438" s="6">
        <v>2814</v>
      </c>
      <c r="C1438" s="7">
        <v>64</v>
      </c>
      <c r="E1438" s="6">
        <v>4018</v>
      </c>
      <c r="F1438" s="7">
        <v>4</v>
      </c>
    </row>
    <row r="1439" spans="2:6" x14ac:dyDescent="0.25">
      <c r="B1439" s="6">
        <v>2815</v>
      </c>
      <c r="C1439" s="7">
        <v>14</v>
      </c>
      <c r="E1439" s="6">
        <v>4019</v>
      </c>
      <c r="F1439" s="7">
        <v>4</v>
      </c>
    </row>
    <row r="1440" spans="2:6" x14ac:dyDescent="0.25">
      <c r="B1440" s="6">
        <v>2816</v>
      </c>
      <c r="C1440" s="7">
        <v>169</v>
      </c>
      <c r="E1440" s="6">
        <v>4020</v>
      </c>
      <c r="F1440" s="7">
        <v>3</v>
      </c>
    </row>
    <row r="1441" spans="2:6" x14ac:dyDescent="0.25">
      <c r="B1441" s="6">
        <v>2817</v>
      </c>
      <c r="C1441" s="7">
        <v>33</v>
      </c>
      <c r="E1441" s="6">
        <v>4021</v>
      </c>
      <c r="F1441" s="7">
        <v>2</v>
      </c>
    </row>
    <row r="1442" spans="2:6" x14ac:dyDescent="0.25">
      <c r="B1442" s="6">
        <v>2818</v>
      </c>
      <c r="C1442" s="7">
        <v>102</v>
      </c>
      <c r="E1442" s="6">
        <v>4022</v>
      </c>
      <c r="F1442" s="7">
        <v>197</v>
      </c>
    </row>
    <row r="1443" spans="2:6" x14ac:dyDescent="0.25">
      <c r="B1443" s="6">
        <v>2819</v>
      </c>
      <c r="C1443" s="7">
        <v>104</v>
      </c>
      <c r="E1443" s="6">
        <v>4023</v>
      </c>
      <c r="F1443" s="7">
        <v>0</v>
      </c>
    </row>
    <row r="1444" spans="2:6" x14ac:dyDescent="0.25">
      <c r="B1444" s="6">
        <v>2820</v>
      </c>
      <c r="C1444" s="7">
        <v>20</v>
      </c>
      <c r="E1444" s="6">
        <v>4024</v>
      </c>
      <c r="F1444" s="7">
        <v>1</v>
      </c>
    </row>
    <row r="1445" spans="2:6" x14ac:dyDescent="0.25">
      <c r="B1445" s="6">
        <v>2821</v>
      </c>
      <c r="C1445" s="7">
        <v>35</v>
      </c>
      <c r="E1445" s="6">
        <v>4025</v>
      </c>
      <c r="F1445" s="7">
        <v>4</v>
      </c>
    </row>
    <row r="1446" spans="2:6" x14ac:dyDescent="0.25">
      <c r="B1446" s="6">
        <v>2822</v>
      </c>
      <c r="C1446" s="7">
        <v>94</v>
      </c>
      <c r="E1446" s="6">
        <v>4026</v>
      </c>
      <c r="F1446" s="7">
        <v>0</v>
      </c>
    </row>
    <row r="1447" spans="2:6" x14ac:dyDescent="0.25">
      <c r="B1447" s="6">
        <v>2823</v>
      </c>
      <c r="C1447" s="7">
        <v>14</v>
      </c>
      <c r="E1447" s="6">
        <v>4027</v>
      </c>
      <c r="F1447" s="7">
        <v>7</v>
      </c>
    </row>
    <row r="1448" spans="2:6" x14ac:dyDescent="0.25">
      <c r="B1448" s="6">
        <v>2824</v>
      </c>
      <c r="C1448" s="7">
        <v>15</v>
      </c>
      <c r="E1448" s="6">
        <v>4028</v>
      </c>
      <c r="F1448" s="7">
        <v>11</v>
      </c>
    </row>
    <row r="1449" spans="2:6" x14ac:dyDescent="0.25">
      <c r="B1449" s="6">
        <v>2825</v>
      </c>
      <c r="C1449" s="7">
        <v>51</v>
      </c>
      <c r="E1449" s="6">
        <v>4029</v>
      </c>
      <c r="F1449" s="7">
        <v>0</v>
      </c>
    </row>
    <row r="1450" spans="2:6" x14ac:dyDescent="0.25">
      <c r="B1450" s="6">
        <v>2826</v>
      </c>
      <c r="C1450" s="7">
        <v>19</v>
      </c>
      <c r="E1450" s="6">
        <v>4030</v>
      </c>
      <c r="F1450" s="7">
        <v>6</v>
      </c>
    </row>
    <row r="1451" spans="2:6" x14ac:dyDescent="0.25">
      <c r="B1451" s="6">
        <v>2827</v>
      </c>
      <c r="C1451" s="7">
        <v>23</v>
      </c>
      <c r="E1451" s="6">
        <v>4031</v>
      </c>
      <c r="F1451" s="7">
        <v>0</v>
      </c>
    </row>
    <row r="1452" spans="2:6" x14ac:dyDescent="0.25">
      <c r="B1452" s="6">
        <v>2828</v>
      </c>
      <c r="C1452" s="7">
        <v>97</v>
      </c>
      <c r="E1452" s="6">
        <v>4032</v>
      </c>
      <c r="F1452" s="7">
        <v>7</v>
      </c>
    </row>
    <row r="1453" spans="2:6" x14ac:dyDescent="0.25">
      <c r="B1453" s="6">
        <v>2829</v>
      </c>
      <c r="C1453" s="7">
        <v>76</v>
      </c>
      <c r="E1453" s="6">
        <v>4033</v>
      </c>
      <c r="F1453" s="7">
        <v>94</v>
      </c>
    </row>
    <row r="1454" spans="2:6" x14ac:dyDescent="0.25">
      <c r="B1454" s="6">
        <v>2830</v>
      </c>
      <c r="C1454" s="7">
        <v>11</v>
      </c>
      <c r="E1454" s="6">
        <v>4034</v>
      </c>
      <c r="F1454" s="7">
        <v>2</v>
      </c>
    </row>
    <row r="1455" spans="2:6" x14ac:dyDescent="0.25">
      <c r="B1455" s="6">
        <v>2831</v>
      </c>
      <c r="C1455" s="7">
        <v>52</v>
      </c>
      <c r="E1455" s="6">
        <v>4035</v>
      </c>
      <c r="F1455" s="7">
        <v>25</v>
      </c>
    </row>
    <row r="1456" spans="2:6" x14ac:dyDescent="0.25">
      <c r="B1456" s="6">
        <v>2832</v>
      </c>
      <c r="C1456" s="7">
        <v>95</v>
      </c>
      <c r="E1456" s="6">
        <v>4036</v>
      </c>
      <c r="F1456" s="7">
        <v>17</v>
      </c>
    </row>
    <row r="1457" spans="2:6" x14ac:dyDescent="0.25">
      <c r="B1457" s="6">
        <v>2833</v>
      </c>
      <c r="C1457" s="7">
        <v>35</v>
      </c>
      <c r="E1457" s="6">
        <v>4037</v>
      </c>
      <c r="F1457" s="7">
        <v>2</v>
      </c>
    </row>
    <row r="1458" spans="2:6" x14ac:dyDescent="0.25">
      <c r="B1458" s="6">
        <v>2834</v>
      </c>
      <c r="C1458" s="7">
        <v>21</v>
      </c>
      <c r="E1458" s="6">
        <v>4038</v>
      </c>
      <c r="F1458" s="7">
        <v>4</v>
      </c>
    </row>
    <row r="1459" spans="2:6" x14ac:dyDescent="0.25">
      <c r="B1459" s="6">
        <v>2835</v>
      </c>
      <c r="C1459" s="7">
        <v>93</v>
      </c>
      <c r="E1459" s="6">
        <v>4039</v>
      </c>
      <c r="F1459" s="7">
        <v>5</v>
      </c>
    </row>
    <row r="1460" spans="2:6" x14ac:dyDescent="0.25">
      <c r="B1460" s="6">
        <v>2836</v>
      </c>
      <c r="C1460" s="7">
        <v>11</v>
      </c>
      <c r="E1460" s="6">
        <v>4040</v>
      </c>
      <c r="F1460" s="7">
        <v>2</v>
      </c>
    </row>
    <row r="1461" spans="2:6" x14ac:dyDescent="0.25">
      <c r="B1461" s="6">
        <v>2837</v>
      </c>
      <c r="C1461" s="7">
        <v>21</v>
      </c>
      <c r="E1461" s="6">
        <v>4041</v>
      </c>
      <c r="F1461" s="7">
        <v>2</v>
      </c>
    </row>
    <row r="1462" spans="2:6" x14ac:dyDescent="0.25">
      <c r="B1462" s="6">
        <v>2838</v>
      </c>
      <c r="C1462" s="7">
        <v>54</v>
      </c>
      <c r="E1462" s="6">
        <v>4042</v>
      </c>
      <c r="F1462" s="7">
        <v>3</v>
      </c>
    </row>
    <row r="1463" spans="2:6" x14ac:dyDescent="0.25">
      <c r="B1463" s="6">
        <v>2839</v>
      </c>
      <c r="C1463" s="7">
        <v>31</v>
      </c>
      <c r="E1463" s="6">
        <v>4043</v>
      </c>
      <c r="F1463" s="7">
        <v>0</v>
      </c>
    </row>
    <row r="1464" spans="2:6" x14ac:dyDescent="0.25">
      <c r="B1464" s="6">
        <v>2840</v>
      </c>
      <c r="C1464" s="7">
        <v>132</v>
      </c>
      <c r="E1464" s="6">
        <v>4044</v>
      </c>
      <c r="F1464" s="7">
        <v>4</v>
      </c>
    </row>
    <row r="1465" spans="2:6" x14ac:dyDescent="0.25">
      <c r="B1465" s="6">
        <v>2921</v>
      </c>
      <c r="C1465" s="7">
        <v>3</v>
      </c>
      <c r="E1465" s="6">
        <v>4045</v>
      </c>
      <c r="F1465" s="7">
        <v>1</v>
      </c>
    </row>
    <row r="1466" spans="2:6" x14ac:dyDescent="0.25">
      <c r="B1466" s="6">
        <v>2922</v>
      </c>
      <c r="C1466" s="7">
        <v>6</v>
      </c>
      <c r="E1466" s="6">
        <v>4046</v>
      </c>
      <c r="F1466" s="7">
        <v>12</v>
      </c>
    </row>
    <row r="1467" spans="2:6" x14ac:dyDescent="0.25">
      <c r="B1467" s="6">
        <v>2923</v>
      </c>
      <c r="C1467" s="7">
        <v>10</v>
      </c>
      <c r="E1467" s="6">
        <v>4047</v>
      </c>
      <c r="F1467" s="7">
        <v>4</v>
      </c>
    </row>
    <row r="1468" spans="2:6" x14ac:dyDescent="0.25">
      <c r="B1468" s="6">
        <v>2924</v>
      </c>
      <c r="C1468" s="7">
        <v>147</v>
      </c>
      <c r="E1468" s="6">
        <v>4048</v>
      </c>
      <c r="F1468" s="7">
        <v>91</v>
      </c>
    </row>
    <row r="1469" spans="2:6" x14ac:dyDescent="0.25">
      <c r="B1469" s="6">
        <v>2925</v>
      </c>
      <c r="C1469" s="7">
        <v>199</v>
      </c>
      <c r="E1469" s="6">
        <v>4049</v>
      </c>
      <c r="F1469" s="7">
        <v>1</v>
      </c>
    </row>
    <row r="1470" spans="2:6" x14ac:dyDescent="0.25">
      <c r="B1470" s="6">
        <v>2926</v>
      </c>
      <c r="C1470" s="7">
        <v>50</v>
      </c>
      <c r="E1470" s="6">
        <v>4050</v>
      </c>
      <c r="F1470" s="7">
        <v>1</v>
      </c>
    </row>
    <row r="1471" spans="2:6" x14ac:dyDescent="0.25">
      <c r="B1471" s="6">
        <v>2927</v>
      </c>
      <c r="C1471" s="7">
        <v>21</v>
      </c>
      <c r="E1471" s="6">
        <v>4051</v>
      </c>
      <c r="F1471" s="7">
        <v>0</v>
      </c>
    </row>
    <row r="1472" spans="2:6" x14ac:dyDescent="0.25">
      <c r="B1472" s="6">
        <v>2928</v>
      </c>
      <c r="C1472" s="7">
        <v>24</v>
      </c>
      <c r="E1472" s="6">
        <v>4052</v>
      </c>
      <c r="F1472" s="7">
        <v>13</v>
      </c>
    </row>
    <row r="1473" spans="2:6" x14ac:dyDescent="0.25">
      <c r="B1473" s="6">
        <v>2929</v>
      </c>
      <c r="C1473" s="7">
        <v>32</v>
      </c>
      <c r="E1473" s="6">
        <v>4053</v>
      </c>
      <c r="F1473" s="7">
        <v>2</v>
      </c>
    </row>
    <row r="1474" spans="2:6" x14ac:dyDescent="0.25">
      <c r="B1474" s="6">
        <v>2930</v>
      </c>
      <c r="C1474" s="7">
        <v>62</v>
      </c>
      <c r="E1474" s="6">
        <v>4054</v>
      </c>
      <c r="F1474" s="7">
        <v>0</v>
      </c>
    </row>
    <row r="1475" spans="2:6" x14ac:dyDescent="0.25">
      <c r="B1475" s="6">
        <v>2931</v>
      </c>
      <c r="C1475" s="7">
        <v>9</v>
      </c>
      <c r="E1475" s="6">
        <v>4055</v>
      </c>
      <c r="F1475" s="7">
        <v>21</v>
      </c>
    </row>
    <row r="1476" spans="2:6" x14ac:dyDescent="0.25">
      <c r="B1476" s="6">
        <v>2932</v>
      </c>
      <c r="C1476" s="7">
        <v>38</v>
      </c>
      <c r="E1476" s="6">
        <v>4056</v>
      </c>
      <c r="F1476" s="7">
        <v>9</v>
      </c>
    </row>
    <row r="1477" spans="2:6" x14ac:dyDescent="0.25">
      <c r="B1477" s="6">
        <v>2933</v>
      </c>
      <c r="C1477" s="7">
        <v>54</v>
      </c>
      <c r="E1477" s="6">
        <v>4057</v>
      </c>
      <c r="F1477" s="7">
        <v>6</v>
      </c>
    </row>
    <row r="1478" spans="2:6" x14ac:dyDescent="0.25">
      <c r="B1478" s="6">
        <v>2934</v>
      </c>
      <c r="C1478" s="7">
        <v>37</v>
      </c>
      <c r="E1478" s="6">
        <v>4058</v>
      </c>
      <c r="F1478" s="7">
        <v>4</v>
      </c>
    </row>
    <row r="1479" spans="2:6" x14ac:dyDescent="0.25">
      <c r="B1479" s="6">
        <v>2935</v>
      </c>
      <c r="C1479" s="7">
        <v>39</v>
      </c>
      <c r="E1479" s="6">
        <v>4059</v>
      </c>
      <c r="F1479" s="7">
        <v>7</v>
      </c>
    </row>
    <row r="1480" spans="2:6" x14ac:dyDescent="0.25">
      <c r="B1480" s="6">
        <v>2936</v>
      </c>
      <c r="C1480" s="7">
        <v>34</v>
      </c>
      <c r="E1480" s="6">
        <v>4060</v>
      </c>
      <c r="F1480" s="7">
        <v>5</v>
      </c>
    </row>
    <row r="1481" spans="2:6" x14ac:dyDescent="0.25">
      <c r="B1481" s="6">
        <v>2937</v>
      </c>
      <c r="C1481" s="7">
        <v>55</v>
      </c>
      <c r="E1481" s="6">
        <v>4061</v>
      </c>
      <c r="F1481" s="7">
        <v>0</v>
      </c>
    </row>
    <row r="1482" spans="2:6" x14ac:dyDescent="0.25">
      <c r="B1482" s="6">
        <v>2938</v>
      </c>
      <c r="C1482" s="7">
        <v>32</v>
      </c>
      <c r="E1482" s="6">
        <v>4062</v>
      </c>
      <c r="F1482" s="7">
        <v>3</v>
      </c>
    </row>
    <row r="1483" spans="2:6" x14ac:dyDescent="0.25">
      <c r="B1483" s="6">
        <v>2939</v>
      </c>
      <c r="C1483" s="7">
        <v>25</v>
      </c>
      <c r="E1483" s="6">
        <v>4063</v>
      </c>
      <c r="F1483" s="7">
        <v>9</v>
      </c>
    </row>
    <row r="1484" spans="2:6" x14ac:dyDescent="0.25">
      <c r="B1484" s="6">
        <v>2940</v>
      </c>
      <c r="C1484" s="7">
        <v>33</v>
      </c>
      <c r="E1484" s="6">
        <v>4064</v>
      </c>
      <c r="F1484" s="7">
        <v>6</v>
      </c>
    </row>
    <row r="1485" spans="2:6" x14ac:dyDescent="0.25">
      <c r="B1485" s="6">
        <v>2961</v>
      </c>
      <c r="C1485" s="7">
        <v>108</v>
      </c>
      <c r="E1485" s="6">
        <v>4065</v>
      </c>
      <c r="F1485" s="7">
        <v>4</v>
      </c>
    </row>
    <row r="1486" spans="2:6" x14ac:dyDescent="0.25">
      <c r="B1486" s="6">
        <v>2962</v>
      </c>
      <c r="C1486" s="7">
        <v>20</v>
      </c>
      <c r="E1486" s="6">
        <v>4066</v>
      </c>
      <c r="F1486" s="7">
        <v>1</v>
      </c>
    </row>
    <row r="1487" spans="2:6" x14ac:dyDescent="0.25">
      <c r="B1487" s="6">
        <v>2963</v>
      </c>
      <c r="C1487" s="7">
        <v>98</v>
      </c>
      <c r="E1487" s="6">
        <v>4067</v>
      </c>
      <c r="F1487" s="7">
        <v>17</v>
      </c>
    </row>
    <row r="1488" spans="2:6" x14ac:dyDescent="0.25">
      <c r="B1488" s="6">
        <v>2964</v>
      </c>
      <c r="C1488" s="7">
        <v>196</v>
      </c>
      <c r="E1488" s="6">
        <v>4068</v>
      </c>
      <c r="F1488" s="7">
        <v>1</v>
      </c>
    </row>
    <row r="1489" spans="2:6" x14ac:dyDescent="0.25">
      <c r="B1489" s="6">
        <v>2965</v>
      </c>
      <c r="C1489" s="7">
        <v>39</v>
      </c>
      <c r="E1489" s="6">
        <v>4069</v>
      </c>
      <c r="F1489" s="7">
        <v>13</v>
      </c>
    </row>
    <row r="1490" spans="2:6" x14ac:dyDescent="0.25">
      <c r="B1490" s="6">
        <v>2966</v>
      </c>
      <c r="C1490" s="7">
        <v>128</v>
      </c>
      <c r="E1490" s="6">
        <v>4070</v>
      </c>
      <c r="F1490" s="7">
        <v>6</v>
      </c>
    </row>
    <row r="1491" spans="2:6" x14ac:dyDescent="0.25">
      <c r="B1491" s="6">
        <v>2967</v>
      </c>
      <c r="C1491" s="7">
        <v>71</v>
      </c>
      <c r="E1491" s="6">
        <v>4071</v>
      </c>
      <c r="F1491" s="7">
        <v>0</v>
      </c>
    </row>
    <row r="1492" spans="2:6" x14ac:dyDescent="0.25">
      <c r="B1492" s="6">
        <v>2968</v>
      </c>
      <c r="C1492" s="7">
        <v>47</v>
      </c>
      <c r="E1492" s="6">
        <v>4072</v>
      </c>
      <c r="F1492" s="7">
        <v>2</v>
      </c>
    </row>
    <row r="1493" spans="2:6" x14ac:dyDescent="0.25">
      <c r="B1493" s="6">
        <v>2969</v>
      </c>
      <c r="C1493" s="7">
        <v>17</v>
      </c>
      <c r="E1493" s="6">
        <v>4073</v>
      </c>
      <c r="F1493" s="7">
        <v>2</v>
      </c>
    </row>
    <row r="1494" spans="2:6" x14ac:dyDescent="0.25">
      <c r="B1494" s="6">
        <v>2970</v>
      </c>
      <c r="C1494" s="7">
        <v>91</v>
      </c>
      <c r="E1494" s="6">
        <v>4074</v>
      </c>
      <c r="F1494" s="7">
        <v>21</v>
      </c>
    </row>
    <row r="1495" spans="2:6" x14ac:dyDescent="0.25">
      <c r="B1495" s="6">
        <v>2971</v>
      </c>
      <c r="C1495" s="7">
        <v>43</v>
      </c>
      <c r="E1495" s="6">
        <v>4075</v>
      </c>
      <c r="F1495" s="7">
        <v>13</v>
      </c>
    </row>
    <row r="1496" spans="2:6" x14ac:dyDescent="0.25">
      <c r="B1496" s="6">
        <v>2972</v>
      </c>
      <c r="C1496" s="7">
        <v>17</v>
      </c>
      <c r="E1496" s="6">
        <v>4076</v>
      </c>
      <c r="F1496" s="7">
        <v>0</v>
      </c>
    </row>
    <row r="1497" spans="2:6" x14ac:dyDescent="0.25">
      <c r="B1497" s="6">
        <v>2973</v>
      </c>
      <c r="C1497" s="7">
        <v>33</v>
      </c>
      <c r="E1497" s="6">
        <v>4077</v>
      </c>
      <c r="F1497" s="7">
        <v>6</v>
      </c>
    </row>
    <row r="1498" spans="2:6" x14ac:dyDescent="0.25">
      <c r="B1498" s="6">
        <v>2974</v>
      </c>
      <c r="C1498" s="7">
        <v>87</v>
      </c>
      <c r="E1498" s="6">
        <v>4078</v>
      </c>
      <c r="F1498" s="7">
        <v>0</v>
      </c>
    </row>
    <row r="1499" spans="2:6" x14ac:dyDescent="0.25">
      <c r="B1499" s="6">
        <v>2975</v>
      </c>
      <c r="C1499" s="7">
        <v>113</v>
      </c>
      <c r="E1499" s="6">
        <v>4079</v>
      </c>
      <c r="F1499" s="7">
        <v>1</v>
      </c>
    </row>
    <row r="1500" spans="2:6" x14ac:dyDescent="0.25">
      <c r="B1500" s="6">
        <v>2976</v>
      </c>
      <c r="C1500" s="7">
        <v>14</v>
      </c>
      <c r="E1500" s="6">
        <v>4080</v>
      </c>
      <c r="F1500" s="7">
        <v>0</v>
      </c>
    </row>
    <row r="1501" spans="2:6" x14ac:dyDescent="0.25">
      <c r="B1501" s="6">
        <v>2977</v>
      </c>
      <c r="C1501" s="7">
        <v>30</v>
      </c>
      <c r="E1501" s="6">
        <v>4081</v>
      </c>
      <c r="F1501" s="7">
        <v>12</v>
      </c>
    </row>
    <row r="1502" spans="2:6" x14ac:dyDescent="0.25">
      <c r="B1502" s="6">
        <v>2978</v>
      </c>
      <c r="C1502" s="7">
        <v>16</v>
      </c>
      <c r="E1502" s="6">
        <v>4082</v>
      </c>
      <c r="F1502" s="7">
        <v>2</v>
      </c>
    </row>
    <row r="1503" spans="2:6" x14ac:dyDescent="0.25">
      <c r="B1503" s="6">
        <v>2979</v>
      </c>
      <c r="C1503" s="7">
        <v>46</v>
      </c>
      <c r="E1503" s="6">
        <v>4083</v>
      </c>
      <c r="F1503" s="7">
        <v>6</v>
      </c>
    </row>
    <row r="1504" spans="2:6" x14ac:dyDescent="0.25">
      <c r="B1504" s="6">
        <v>2980</v>
      </c>
      <c r="C1504" s="7">
        <v>24</v>
      </c>
      <c r="E1504" s="6">
        <v>4084</v>
      </c>
      <c r="F1504" s="7">
        <v>1</v>
      </c>
    </row>
    <row r="1505" spans="2:6" x14ac:dyDescent="0.25">
      <c r="B1505" s="6">
        <v>2981</v>
      </c>
      <c r="C1505" s="7">
        <v>97</v>
      </c>
      <c r="E1505" s="6">
        <v>4085</v>
      </c>
      <c r="F1505" s="7">
        <v>1</v>
      </c>
    </row>
    <row r="1506" spans="2:6" x14ac:dyDescent="0.25">
      <c r="B1506" s="6">
        <v>2982</v>
      </c>
      <c r="C1506" s="7">
        <v>59</v>
      </c>
      <c r="E1506" s="6">
        <v>4086</v>
      </c>
      <c r="F1506" s="7">
        <v>5</v>
      </c>
    </row>
    <row r="1507" spans="2:6" x14ac:dyDescent="0.25">
      <c r="B1507" s="6">
        <v>2983</v>
      </c>
      <c r="C1507" s="7">
        <v>1095</v>
      </c>
      <c r="E1507" s="6">
        <v>4087</v>
      </c>
      <c r="F1507" s="7">
        <v>0</v>
      </c>
    </row>
    <row r="1508" spans="2:6" x14ac:dyDescent="0.25">
      <c r="B1508" s="6">
        <v>2984</v>
      </c>
      <c r="C1508" s="7">
        <v>218</v>
      </c>
      <c r="E1508" s="6">
        <v>4088</v>
      </c>
      <c r="F1508" s="7">
        <v>3</v>
      </c>
    </row>
    <row r="1509" spans="2:6" x14ac:dyDescent="0.25">
      <c r="B1509" s="6">
        <v>2985</v>
      </c>
      <c r="C1509" s="7">
        <v>111</v>
      </c>
      <c r="E1509" s="6">
        <v>4089</v>
      </c>
      <c r="F1509" s="7">
        <v>8</v>
      </c>
    </row>
    <row r="1510" spans="2:6" x14ac:dyDescent="0.25">
      <c r="B1510" s="6">
        <v>2986</v>
      </c>
      <c r="C1510" s="7">
        <v>56</v>
      </c>
      <c r="E1510" s="6">
        <v>4090</v>
      </c>
      <c r="F1510" s="7">
        <v>3</v>
      </c>
    </row>
    <row r="1511" spans="2:6" x14ac:dyDescent="0.25">
      <c r="B1511" s="6">
        <v>2987</v>
      </c>
      <c r="C1511" s="7">
        <v>265</v>
      </c>
      <c r="E1511" s="6">
        <v>4091</v>
      </c>
      <c r="F1511" s="7">
        <v>8</v>
      </c>
    </row>
    <row r="1512" spans="2:6" x14ac:dyDescent="0.25">
      <c r="B1512" s="6">
        <v>2988</v>
      </c>
      <c r="C1512" s="7">
        <v>28</v>
      </c>
      <c r="E1512" s="6">
        <v>4092</v>
      </c>
      <c r="F1512" s="7">
        <v>1</v>
      </c>
    </row>
    <row r="1513" spans="2:6" x14ac:dyDescent="0.25">
      <c r="B1513" s="6">
        <v>2989</v>
      </c>
      <c r="C1513" s="7">
        <v>364</v>
      </c>
      <c r="E1513" s="6">
        <v>4093</v>
      </c>
      <c r="F1513" s="7">
        <v>4</v>
      </c>
    </row>
    <row r="1514" spans="2:6" x14ac:dyDescent="0.25">
      <c r="B1514" s="6">
        <v>2990</v>
      </c>
      <c r="C1514" s="7">
        <v>27</v>
      </c>
      <c r="E1514" s="6">
        <v>4094</v>
      </c>
      <c r="F1514" s="7">
        <v>8</v>
      </c>
    </row>
    <row r="1515" spans="2:6" x14ac:dyDescent="0.25">
      <c r="B1515" s="6">
        <v>2991</v>
      </c>
      <c r="C1515" s="7">
        <v>93</v>
      </c>
      <c r="E1515" s="6">
        <v>4095</v>
      </c>
      <c r="F1515" s="7">
        <v>1</v>
      </c>
    </row>
    <row r="1516" spans="2:6" x14ac:dyDescent="0.25">
      <c r="B1516" s="6">
        <v>2992</v>
      </c>
      <c r="C1516" s="7">
        <v>64</v>
      </c>
      <c r="E1516" s="6">
        <v>4096</v>
      </c>
      <c r="F1516" s="7">
        <v>5</v>
      </c>
    </row>
    <row r="1517" spans="2:6" x14ac:dyDescent="0.25">
      <c r="B1517" s="6">
        <v>2993</v>
      </c>
      <c r="C1517" s="7">
        <v>22</v>
      </c>
      <c r="E1517" s="6">
        <v>4097</v>
      </c>
      <c r="F1517" s="7">
        <v>0</v>
      </c>
    </row>
    <row r="1518" spans="2:6" x14ac:dyDescent="0.25">
      <c r="B1518" s="6">
        <v>2994</v>
      </c>
      <c r="C1518" s="7">
        <v>59</v>
      </c>
      <c r="E1518" s="6">
        <v>4098</v>
      </c>
      <c r="F1518" s="7">
        <v>0</v>
      </c>
    </row>
    <row r="1519" spans="2:6" x14ac:dyDescent="0.25">
      <c r="B1519" s="6">
        <v>2995</v>
      </c>
      <c r="C1519" s="7">
        <v>249</v>
      </c>
      <c r="E1519" s="6">
        <v>4099</v>
      </c>
      <c r="F1519" s="7">
        <v>1</v>
      </c>
    </row>
    <row r="1520" spans="2:6" x14ac:dyDescent="0.25">
      <c r="B1520" s="6">
        <v>2996</v>
      </c>
      <c r="C1520" s="7">
        <v>392</v>
      </c>
      <c r="E1520" s="6">
        <v>4100</v>
      </c>
      <c r="F1520" s="7">
        <v>0</v>
      </c>
    </row>
    <row r="1521" spans="2:6" x14ac:dyDescent="0.25">
      <c r="B1521" s="6">
        <v>2997</v>
      </c>
      <c r="C1521" s="7">
        <v>115</v>
      </c>
      <c r="E1521" s="6">
        <v>4101</v>
      </c>
      <c r="F1521" s="7">
        <v>0</v>
      </c>
    </row>
    <row r="1522" spans="2:6" x14ac:dyDescent="0.25">
      <c r="B1522" s="6">
        <v>2998</v>
      </c>
      <c r="C1522" s="7">
        <v>433</v>
      </c>
      <c r="E1522" s="6">
        <v>4102</v>
      </c>
      <c r="F1522" s="7">
        <v>6</v>
      </c>
    </row>
    <row r="1523" spans="2:6" x14ac:dyDescent="0.25">
      <c r="B1523" s="6">
        <v>2999</v>
      </c>
      <c r="C1523" s="7">
        <v>20</v>
      </c>
      <c r="E1523" s="6">
        <v>4103</v>
      </c>
      <c r="F1523" s="7">
        <v>6</v>
      </c>
    </row>
    <row r="1524" spans="2:6" x14ac:dyDescent="0.25">
      <c r="B1524" s="6">
        <v>3000</v>
      </c>
      <c r="C1524" s="7">
        <v>8</v>
      </c>
      <c r="E1524" s="6">
        <v>4104</v>
      </c>
      <c r="F1524" s="7">
        <v>14</v>
      </c>
    </row>
    <row r="1525" spans="2:6" x14ac:dyDescent="0.25">
      <c r="B1525" s="6">
        <v>3001</v>
      </c>
      <c r="C1525" s="7">
        <v>175</v>
      </c>
      <c r="E1525" s="6">
        <v>4105</v>
      </c>
      <c r="F1525" s="7">
        <v>6</v>
      </c>
    </row>
    <row r="1526" spans="2:6" x14ac:dyDescent="0.25">
      <c r="B1526" s="6">
        <v>3002</v>
      </c>
      <c r="C1526" s="7">
        <v>104</v>
      </c>
      <c r="E1526" s="6">
        <v>4106</v>
      </c>
      <c r="F1526" s="7">
        <v>33</v>
      </c>
    </row>
    <row r="1527" spans="2:6" x14ac:dyDescent="0.25">
      <c r="B1527" s="6">
        <v>3003</v>
      </c>
      <c r="C1527" s="7">
        <v>17</v>
      </c>
      <c r="E1527" s="6">
        <v>4107</v>
      </c>
      <c r="F1527" s="7">
        <v>4</v>
      </c>
    </row>
    <row r="1528" spans="2:6" x14ac:dyDescent="0.25">
      <c r="B1528" s="6">
        <v>3004</v>
      </c>
      <c r="C1528" s="7">
        <v>277</v>
      </c>
      <c r="E1528" s="6">
        <v>4108</v>
      </c>
      <c r="F1528" s="7">
        <v>1</v>
      </c>
    </row>
    <row r="1529" spans="2:6" x14ac:dyDescent="0.25">
      <c r="B1529" s="6">
        <v>3005</v>
      </c>
      <c r="C1529" s="7">
        <v>118</v>
      </c>
      <c r="E1529" s="6">
        <v>4109</v>
      </c>
      <c r="F1529" s="7">
        <v>0</v>
      </c>
    </row>
    <row r="1530" spans="2:6" x14ac:dyDescent="0.25">
      <c r="B1530" s="6">
        <v>3006</v>
      </c>
      <c r="C1530" s="7">
        <v>97</v>
      </c>
      <c r="E1530" s="6">
        <v>4110</v>
      </c>
      <c r="F1530" s="7">
        <v>6</v>
      </c>
    </row>
    <row r="1531" spans="2:6" x14ac:dyDescent="0.25">
      <c r="B1531" s="6">
        <v>3007</v>
      </c>
      <c r="C1531" s="7">
        <v>20</v>
      </c>
      <c r="E1531" s="6">
        <v>4111</v>
      </c>
      <c r="F1531" s="7">
        <v>6</v>
      </c>
    </row>
    <row r="1532" spans="2:6" x14ac:dyDescent="0.25">
      <c r="B1532" s="6">
        <v>3008</v>
      </c>
      <c r="C1532" s="7">
        <v>26</v>
      </c>
      <c r="E1532" s="6">
        <v>4112</v>
      </c>
      <c r="F1532" s="7">
        <v>1</v>
      </c>
    </row>
    <row r="1533" spans="2:6" x14ac:dyDescent="0.25">
      <c r="B1533" s="6">
        <v>3009</v>
      </c>
      <c r="C1533" s="7">
        <v>128</v>
      </c>
      <c r="E1533" s="6">
        <v>4113</v>
      </c>
      <c r="F1533" s="7">
        <v>3</v>
      </c>
    </row>
    <row r="1534" spans="2:6" x14ac:dyDescent="0.25">
      <c r="B1534" s="6">
        <v>3010</v>
      </c>
      <c r="C1534" s="7">
        <v>15</v>
      </c>
      <c r="E1534" s="6" t="s">
        <v>8311</v>
      </c>
      <c r="F1534" s="7">
        <v>27096</v>
      </c>
    </row>
    <row r="1535" spans="2:6" x14ac:dyDescent="0.25">
      <c r="B1535" s="6">
        <v>3011</v>
      </c>
      <c r="C1535" s="7">
        <v>25</v>
      </c>
    </row>
    <row r="1536" spans="2:6" x14ac:dyDescent="0.25">
      <c r="B1536" s="6">
        <v>3012</v>
      </c>
      <c r="C1536" s="7">
        <v>55</v>
      </c>
    </row>
    <row r="1537" spans="2:3" x14ac:dyDescent="0.25">
      <c r="B1537" s="6">
        <v>3013</v>
      </c>
      <c r="C1537" s="7">
        <v>107</v>
      </c>
    </row>
    <row r="1538" spans="2:3" x14ac:dyDescent="0.25">
      <c r="B1538" s="6">
        <v>3014</v>
      </c>
      <c r="C1538" s="7">
        <v>557</v>
      </c>
    </row>
    <row r="1539" spans="2:3" x14ac:dyDescent="0.25">
      <c r="B1539" s="6">
        <v>3015</v>
      </c>
      <c r="C1539" s="7">
        <v>40</v>
      </c>
    </row>
    <row r="1540" spans="2:3" x14ac:dyDescent="0.25">
      <c r="B1540" s="6">
        <v>3016</v>
      </c>
      <c r="C1540" s="7">
        <v>36</v>
      </c>
    </row>
    <row r="1541" spans="2:3" x14ac:dyDescent="0.25">
      <c r="B1541" s="6">
        <v>3017</v>
      </c>
      <c r="C1541" s="7">
        <v>159</v>
      </c>
    </row>
    <row r="1542" spans="2:3" x14ac:dyDescent="0.25">
      <c r="B1542" s="6">
        <v>3018</v>
      </c>
      <c r="C1542" s="7">
        <v>41</v>
      </c>
    </row>
    <row r="1543" spans="2:3" x14ac:dyDescent="0.25">
      <c r="B1543" s="6">
        <v>3019</v>
      </c>
      <c r="C1543" s="7">
        <v>226</v>
      </c>
    </row>
    <row r="1544" spans="2:3" x14ac:dyDescent="0.25">
      <c r="B1544" s="6">
        <v>3020</v>
      </c>
      <c r="C1544" s="7">
        <v>30</v>
      </c>
    </row>
    <row r="1545" spans="2:3" x14ac:dyDescent="0.25">
      <c r="B1545" s="6">
        <v>3021</v>
      </c>
      <c r="C1545" s="7">
        <v>103</v>
      </c>
    </row>
    <row r="1546" spans="2:3" x14ac:dyDescent="0.25">
      <c r="B1546" s="6">
        <v>3022</v>
      </c>
      <c r="C1546" s="7">
        <v>62</v>
      </c>
    </row>
    <row r="1547" spans="2:3" x14ac:dyDescent="0.25">
      <c r="B1547" s="6">
        <v>3023</v>
      </c>
      <c r="C1547" s="7">
        <v>6</v>
      </c>
    </row>
    <row r="1548" spans="2:3" x14ac:dyDescent="0.25">
      <c r="B1548" s="6">
        <v>3024</v>
      </c>
      <c r="C1548" s="7">
        <v>182</v>
      </c>
    </row>
    <row r="1549" spans="2:3" x14ac:dyDescent="0.25">
      <c r="B1549" s="6">
        <v>3025</v>
      </c>
      <c r="C1549" s="7">
        <v>145</v>
      </c>
    </row>
    <row r="1550" spans="2:3" x14ac:dyDescent="0.25">
      <c r="B1550" s="6">
        <v>3026</v>
      </c>
      <c r="C1550" s="7">
        <v>25</v>
      </c>
    </row>
    <row r="1551" spans="2:3" x14ac:dyDescent="0.25">
      <c r="B1551" s="6">
        <v>3027</v>
      </c>
      <c r="C1551" s="7">
        <v>320</v>
      </c>
    </row>
    <row r="1552" spans="2:3" x14ac:dyDescent="0.25">
      <c r="B1552" s="6">
        <v>3028</v>
      </c>
      <c r="C1552" s="7">
        <v>99</v>
      </c>
    </row>
    <row r="1553" spans="2:3" x14ac:dyDescent="0.25">
      <c r="B1553" s="6">
        <v>3029</v>
      </c>
      <c r="C1553" s="7">
        <v>348</v>
      </c>
    </row>
    <row r="1554" spans="2:3" x14ac:dyDescent="0.25">
      <c r="B1554" s="6">
        <v>3030</v>
      </c>
      <c r="C1554" s="7">
        <v>41</v>
      </c>
    </row>
    <row r="1555" spans="2:3" x14ac:dyDescent="0.25">
      <c r="B1555" s="6">
        <v>3031</v>
      </c>
      <c r="C1555" s="7">
        <v>29</v>
      </c>
    </row>
    <row r="1556" spans="2:3" x14ac:dyDescent="0.25">
      <c r="B1556" s="6">
        <v>3032</v>
      </c>
      <c r="C1556" s="7">
        <v>25</v>
      </c>
    </row>
    <row r="1557" spans="2:3" x14ac:dyDescent="0.25">
      <c r="B1557" s="6">
        <v>3033</v>
      </c>
      <c r="C1557" s="7">
        <v>23</v>
      </c>
    </row>
    <row r="1558" spans="2:3" x14ac:dyDescent="0.25">
      <c r="B1558" s="6">
        <v>3034</v>
      </c>
      <c r="C1558" s="7">
        <v>1260</v>
      </c>
    </row>
    <row r="1559" spans="2:3" x14ac:dyDescent="0.25">
      <c r="B1559" s="6">
        <v>3035</v>
      </c>
      <c r="C1559" s="7">
        <v>307</v>
      </c>
    </row>
    <row r="1560" spans="2:3" x14ac:dyDescent="0.25">
      <c r="B1560" s="6">
        <v>3036</v>
      </c>
      <c r="C1560" s="7">
        <v>329</v>
      </c>
    </row>
    <row r="1561" spans="2:3" x14ac:dyDescent="0.25">
      <c r="B1561" s="6">
        <v>3037</v>
      </c>
      <c r="C1561" s="7">
        <v>32</v>
      </c>
    </row>
    <row r="1562" spans="2:3" x14ac:dyDescent="0.25">
      <c r="B1562" s="6">
        <v>3038</v>
      </c>
      <c r="C1562" s="7">
        <v>27</v>
      </c>
    </row>
    <row r="1563" spans="2:3" x14ac:dyDescent="0.25">
      <c r="B1563" s="6">
        <v>3039</v>
      </c>
      <c r="C1563" s="7">
        <v>236</v>
      </c>
    </row>
    <row r="1564" spans="2:3" x14ac:dyDescent="0.25">
      <c r="B1564" s="6">
        <v>3040</v>
      </c>
      <c r="C1564" s="7">
        <v>42</v>
      </c>
    </row>
    <row r="1565" spans="2:3" x14ac:dyDescent="0.25">
      <c r="B1565" s="6">
        <v>3041</v>
      </c>
      <c r="C1565" s="7">
        <v>95</v>
      </c>
    </row>
    <row r="1566" spans="2:3" x14ac:dyDescent="0.25">
      <c r="B1566" s="6">
        <v>3042</v>
      </c>
      <c r="C1566" s="7">
        <v>37</v>
      </c>
    </row>
    <row r="1567" spans="2:3" x14ac:dyDescent="0.25">
      <c r="B1567" s="6">
        <v>3043</v>
      </c>
      <c r="C1567" s="7">
        <v>128</v>
      </c>
    </row>
    <row r="1568" spans="2:3" x14ac:dyDescent="0.25">
      <c r="B1568" s="6">
        <v>3044</v>
      </c>
      <c r="C1568" s="7">
        <v>156</v>
      </c>
    </row>
    <row r="1569" spans="2:3" x14ac:dyDescent="0.25">
      <c r="B1569" s="6">
        <v>3045</v>
      </c>
      <c r="C1569" s="7">
        <v>64</v>
      </c>
    </row>
    <row r="1570" spans="2:3" x14ac:dyDescent="0.25">
      <c r="B1570" s="6">
        <v>3046</v>
      </c>
      <c r="C1570" s="7">
        <v>58</v>
      </c>
    </row>
    <row r="1571" spans="2:3" x14ac:dyDescent="0.25">
      <c r="B1571" s="6">
        <v>3047</v>
      </c>
      <c r="C1571" s="7">
        <v>20</v>
      </c>
    </row>
    <row r="1572" spans="2:3" x14ac:dyDescent="0.25">
      <c r="B1572" s="6">
        <v>3048</v>
      </c>
      <c r="C1572" s="7">
        <v>47</v>
      </c>
    </row>
    <row r="1573" spans="2:3" x14ac:dyDescent="0.25">
      <c r="B1573" s="6">
        <v>3049</v>
      </c>
      <c r="C1573" s="7">
        <v>54</v>
      </c>
    </row>
    <row r="1574" spans="2:3" x14ac:dyDescent="0.25">
      <c r="B1574" s="6">
        <v>3050</v>
      </c>
      <c r="C1574" s="7">
        <v>9</v>
      </c>
    </row>
    <row r="1575" spans="2:3" x14ac:dyDescent="0.25">
      <c r="B1575" s="6">
        <v>3147</v>
      </c>
      <c r="C1575" s="7">
        <v>213</v>
      </c>
    </row>
    <row r="1576" spans="2:3" x14ac:dyDescent="0.25">
      <c r="B1576" s="6">
        <v>3148</v>
      </c>
      <c r="C1576" s="7">
        <v>57</v>
      </c>
    </row>
    <row r="1577" spans="2:3" x14ac:dyDescent="0.25">
      <c r="B1577" s="6">
        <v>3149</v>
      </c>
      <c r="C1577" s="7">
        <v>25</v>
      </c>
    </row>
    <row r="1578" spans="2:3" x14ac:dyDescent="0.25">
      <c r="B1578" s="6">
        <v>3150</v>
      </c>
      <c r="C1578" s="7">
        <v>104</v>
      </c>
    </row>
    <row r="1579" spans="2:3" x14ac:dyDescent="0.25">
      <c r="B1579" s="6">
        <v>3151</v>
      </c>
      <c r="C1579" s="7">
        <v>34</v>
      </c>
    </row>
    <row r="1580" spans="2:3" x14ac:dyDescent="0.25">
      <c r="B1580" s="6">
        <v>3152</v>
      </c>
      <c r="C1580" s="7">
        <v>67</v>
      </c>
    </row>
    <row r="1581" spans="2:3" x14ac:dyDescent="0.25">
      <c r="B1581" s="6">
        <v>3153</v>
      </c>
      <c r="C1581" s="7">
        <v>241</v>
      </c>
    </row>
    <row r="1582" spans="2:3" x14ac:dyDescent="0.25">
      <c r="B1582" s="6">
        <v>3154</v>
      </c>
      <c r="C1582" s="7">
        <v>123</v>
      </c>
    </row>
    <row r="1583" spans="2:3" x14ac:dyDescent="0.25">
      <c r="B1583" s="6">
        <v>3155</v>
      </c>
      <c r="C1583" s="7">
        <v>302</v>
      </c>
    </row>
    <row r="1584" spans="2:3" x14ac:dyDescent="0.25">
      <c r="B1584" s="6">
        <v>3156</v>
      </c>
      <c r="C1584" s="7">
        <v>89</v>
      </c>
    </row>
    <row r="1585" spans="2:3" x14ac:dyDescent="0.25">
      <c r="B1585" s="6">
        <v>3157</v>
      </c>
      <c r="C1585" s="7">
        <v>41</v>
      </c>
    </row>
    <row r="1586" spans="2:3" x14ac:dyDescent="0.25">
      <c r="B1586" s="6">
        <v>3158</v>
      </c>
      <c r="C1586" s="7">
        <v>69</v>
      </c>
    </row>
    <row r="1587" spans="2:3" x14ac:dyDescent="0.25">
      <c r="B1587" s="6">
        <v>3159</v>
      </c>
      <c r="C1587" s="7">
        <v>52</v>
      </c>
    </row>
    <row r="1588" spans="2:3" x14ac:dyDescent="0.25">
      <c r="B1588" s="6">
        <v>3160</v>
      </c>
      <c r="C1588" s="7">
        <v>57</v>
      </c>
    </row>
    <row r="1589" spans="2:3" x14ac:dyDescent="0.25">
      <c r="B1589" s="6">
        <v>3161</v>
      </c>
      <c r="C1589" s="7">
        <v>74</v>
      </c>
    </row>
    <row r="1590" spans="2:3" x14ac:dyDescent="0.25">
      <c r="B1590" s="6">
        <v>3162</v>
      </c>
      <c r="C1590" s="7">
        <v>63</v>
      </c>
    </row>
    <row r="1591" spans="2:3" x14ac:dyDescent="0.25">
      <c r="B1591" s="6">
        <v>3163</v>
      </c>
      <c r="C1591" s="7">
        <v>72</v>
      </c>
    </row>
    <row r="1592" spans="2:3" x14ac:dyDescent="0.25">
      <c r="B1592" s="6">
        <v>3164</v>
      </c>
      <c r="C1592" s="7">
        <v>71</v>
      </c>
    </row>
    <row r="1593" spans="2:3" x14ac:dyDescent="0.25">
      <c r="B1593" s="6">
        <v>3165</v>
      </c>
      <c r="C1593" s="7">
        <v>21</v>
      </c>
    </row>
    <row r="1594" spans="2:3" x14ac:dyDescent="0.25">
      <c r="B1594" s="6">
        <v>3166</v>
      </c>
      <c r="C1594" s="7">
        <v>930</v>
      </c>
    </row>
    <row r="1595" spans="2:3" x14ac:dyDescent="0.25">
      <c r="B1595" s="6">
        <v>3167</v>
      </c>
      <c r="C1595" s="7">
        <v>55</v>
      </c>
    </row>
    <row r="1596" spans="2:3" x14ac:dyDescent="0.25">
      <c r="B1596" s="6">
        <v>3168</v>
      </c>
      <c r="C1596" s="7">
        <v>61</v>
      </c>
    </row>
    <row r="1597" spans="2:3" x14ac:dyDescent="0.25">
      <c r="B1597" s="6">
        <v>3169</v>
      </c>
      <c r="C1597" s="7">
        <v>82</v>
      </c>
    </row>
    <row r="1598" spans="2:3" x14ac:dyDescent="0.25">
      <c r="B1598" s="6">
        <v>3170</v>
      </c>
      <c r="C1598" s="7">
        <v>71</v>
      </c>
    </row>
    <row r="1599" spans="2:3" x14ac:dyDescent="0.25">
      <c r="B1599" s="6">
        <v>3171</v>
      </c>
      <c r="C1599" s="7">
        <v>117</v>
      </c>
    </row>
    <row r="1600" spans="2:3" x14ac:dyDescent="0.25">
      <c r="B1600" s="6">
        <v>3172</v>
      </c>
      <c r="C1600" s="7">
        <v>29</v>
      </c>
    </row>
    <row r="1601" spans="2:3" x14ac:dyDescent="0.25">
      <c r="B1601" s="6">
        <v>3173</v>
      </c>
      <c r="C1601" s="7">
        <v>74</v>
      </c>
    </row>
    <row r="1602" spans="2:3" x14ac:dyDescent="0.25">
      <c r="B1602" s="6">
        <v>3174</v>
      </c>
      <c r="C1602" s="7">
        <v>23</v>
      </c>
    </row>
    <row r="1603" spans="2:3" x14ac:dyDescent="0.25">
      <c r="B1603" s="6">
        <v>3175</v>
      </c>
      <c r="C1603" s="7">
        <v>60</v>
      </c>
    </row>
    <row r="1604" spans="2:3" x14ac:dyDescent="0.25">
      <c r="B1604" s="6">
        <v>3176</v>
      </c>
      <c r="C1604" s="7">
        <v>55</v>
      </c>
    </row>
    <row r="1605" spans="2:3" x14ac:dyDescent="0.25">
      <c r="B1605" s="6">
        <v>3177</v>
      </c>
      <c r="C1605" s="7">
        <v>51</v>
      </c>
    </row>
    <row r="1606" spans="2:3" x14ac:dyDescent="0.25">
      <c r="B1606" s="6">
        <v>3178</v>
      </c>
      <c r="C1606" s="7">
        <v>78</v>
      </c>
    </row>
    <row r="1607" spans="2:3" x14ac:dyDescent="0.25">
      <c r="B1607" s="6">
        <v>3179</v>
      </c>
      <c r="C1607" s="7">
        <v>62</v>
      </c>
    </row>
    <row r="1608" spans="2:3" x14ac:dyDescent="0.25">
      <c r="B1608" s="6">
        <v>3180</v>
      </c>
      <c r="C1608" s="7">
        <v>45</v>
      </c>
    </row>
    <row r="1609" spans="2:3" x14ac:dyDescent="0.25">
      <c r="B1609" s="6">
        <v>3181</v>
      </c>
      <c r="C1609" s="7">
        <v>15</v>
      </c>
    </row>
    <row r="1610" spans="2:3" x14ac:dyDescent="0.25">
      <c r="B1610" s="6">
        <v>3182</v>
      </c>
      <c r="C1610" s="7">
        <v>151</v>
      </c>
    </row>
    <row r="1611" spans="2:3" x14ac:dyDescent="0.25">
      <c r="B1611" s="6">
        <v>3183</v>
      </c>
      <c r="C1611" s="7">
        <v>68</v>
      </c>
    </row>
    <row r="1612" spans="2:3" x14ac:dyDescent="0.25">
      <c r="B1612" s="6">
        <v>3184</v>
      </c>
      <c r="C1612" s="7">
        <v>46</v>
      </c>
    </row>
    <row r="1613" spans="2:3" x14ac:dyDescent="0.25">
      <c r="B1613" s="6">
        <v>3185</v>
      </c>
      <c r="C1613" s="7">
        <v>24</v>
      </c>
    </row>
    <row r="1614" spans="2:3" x14ac:dyDescent="0.25">
      <c r="B1614" s="6">
        <v>3186</v>
      </c>
      <c r="C1614" s="7">
        <v>70</v>
      </c>
    </row>
    <row r="1615" spans="2:3" x14ac:dyDescent="0.25">
      <c r="B1615" s="6">
        <v>3187</v>
      </c>
      <c r="C1615" s="7">
        <v>244</v>
      </c>
    </row>
    <row r="1616" spans="2:3" x14ac:dyDescent="0.25">
      <c r="B1616" s="6">
        <v>3208</v>
      </c>
      <c r="C1616" s="7">
        <v>82</v>
      </c>
    </row>
    <row r="1617" spans="2:3" x14ac:dyDescent="0.25">
      <c r="B1617" s="6">
        <v>3209</v>
      </c>
      <c r="C1617" s="7">
        <v>226</v>
      </c>
    </row>
    <row r="1618" spans="2:3" x14ac:dyDescent="0.25">
      <c r="B1618" s="6">
        <v>3210</v>
      </c>
      <c r="C1618" s="7">
        <v>60</v>
      </c>
    </row>
    <row r="1619" spans="2:3" x14ac:dyDescent="0.25">
      <c r="B1619" s="6">
        <v>3211</v>
      </c>
      <c r="C1619" s="7">
        <v>322</v>
      </c>
    </row>
    <row r="1620" spans="2:3" x14ac:dyDescent="0.25">
      <c r="B1620" s="6">
        <v>3212</v>
      </c>
      <c r="C1620" s="7">
        <v>94</v>
      </c>
    </row>
    <row r="1621" spans="2:3" x14ac:dyDescent="0.25">
      <c r="B1621" s="6">
        <v>3213</v>
      </c>
      <c r="C1621" s="7">
        <v>47</v>
      </c>
    </row>
    <row r="1622" spans="2:3" x14ac:dyDescent="0.25">
      <c r="B1622" s="6">
        <v>3214</v>
      </c>
      <c r="C1622" s="7">
        <v>115</v>
      </c>
    </row>
    <row r="1623" spans="2:3" x14ac:dyDescent="0.25">
      <c r="B1623" s="6">
        <v>3215</v>
      </c>
      <c r="C1623" s="7">
        <v>134</v>
      </c>
    </row>
    <row r="1624" spans="2:3" x14ac:dyDescent="0.25">
      <c r="B1624" s="6">
        <v>3216</v>
      </c>
      <c r="C1624" s="7">
        <v>35</v>
      </c>
    </row>
    <row r="1625" spans="2:3" x14ac:dyDescent="0.25">
      <c r="B1625" s="6">
        <v>3217</v>
      </c>
      <c r="C1625" s="7">
        <v>104</v>
      </c>
    </row>
    <row r="1626" spans="2:3" x14ac:dyDescent="0.25">
      <c r="B1626" s="6">
        <v>3218</v>
      </c>
      <c r="C1626" s="7">
        <v>184</v>
      </c>
    </row>
    <row r="1627" spans="2:3" x14ac:dyDescent="0.25">
      <c r="B1627" s="6">
        <v>3219</v>
      </c>
      <c r="C1627" s="7">
        <v>119</v>
      </c>
    </row>
    <row r="1628" spans="2:3" x14ac:dyDescent="0.25">
      <c r="B1628" s="6">
        <v>3220</v>
      </c>
      <c r="C1628" s="7">
        <v>59</v>
      </c>
    </row>
    <row r="1629" spans="2:3" x14ac:dyDescent="0.25">
      <c r="B1629" s="6">
        <v>3221</v>
      </c>
      <c r="C1629" s="7">
        <v>113</v>
      </c>
    </row>
    <row r="1630" spans="2:3" x14ac:dyDescent="0.25">
      <c r="B1630" s="6">
        <v>3222</v>
      </c>
      <c r="C1630" s="7">
        <v>84</v>
      </c>
    </row>
    <row r="1631" spans="2:3" x14ac:dyDescent="0.25">
      <c r="B1631" s="6">
        <v>3223</v>
      </c>
      <c r="C1631" s="7">
        <v>74</v>
      </c>
    </row>
    <row r="1632" spans="2:3" x14ac:dyDescent="0.25">
      <c r="B1632" s="6">
        <v>3224</v>
      </c>
      <c r="C1632" s="7">
        <v>216</v>
      </c>
    </row>
    <row r="1633" spans="2:3" x14ac:dyDescent="0.25">
      <c r="B1633" s="6">
        <v>3225</v>
      </c>
      <c r="C1633" s="7">
        <v>39</v>
      </c>
    </row>
    <row r="1634" spans="2:3" x14ac:dyDescent="0.25">
      <c r="B1634" s="6">
        <v>3226</v>
      </c>
      <c r="C1634" s="7">
        <v>21</v>
      </c>
    </row>
    <row r="1635" spans="2:3" x14ac:dyDescent="0.25">
      <c r="B1635" s="6">
        <v>3227</v>
      </c>
      <c r="C1635" s="7">
        <v>30</v>
      </c>
    </row>
    <row r="1636" spans="2:3" x14ac:dyDescent="0.25">
      <c r="B1636" s="6">
        <v>3228</v>
      </c>
      <c r="C1636" s="7">
        <v>37</v>
      </c>
    </row>
    <row r="1637" spans="2:3" x14ac:dyDescent="0.25">
      <c r="B1637" s="6">
        <v>3229</v>
      </c>
      <c r="C1637" s="7">
        <v>202</v>
      </c>
    </row>
    <row r="1638" spans="2:3" x14ac:dyDescent="0.25">
      <c r="B1638" s="6">
        <v>3230</v>
      </c>
      <c r="C1638" s="7">
        <v>37</v>
      </c>
    </row>
    <row r="1639" spans="2:3" x14ac:dyDescent="0.25">
      <c r="B1639" s="6">
        <v>3231</v>
      </c>
      <c r="C1639" s="7">
        <v>28</v>
      </c>
    </row>
    <row r="1640" spans="2:3" x14ac:dyDescent="0.25">
      <c r="B1640" s="6">
        <v>3232</v>
      </c>
      <c r="C1640" s="7">
        <v>26</v>
      </c>
    </row>
    <row r="1641" spans="2:3" x14ac:dyDescent="0.25">
      <c r="B1641" s="6">
        <v>3233</v>
      </c>
      <c r="C1641" s="7">
        <v>61</v>
      </c>
    </row>
    <row r="1642" spans="2:3" x14ac:dyDescent="0.25">
      <c r="B1642" s="6">
        <v>3234</v>
      </c>
      <c r="C1642" s="7">
        <v>115</v>
      </c>
    </row>
    <row r="1643" spans="2:3" x14ac:dyDescent="0.25">
      <c r="B1643" s="6">
        <v>3235</v>
      </c>
      <c r="C1643" s="7">
        <v>181</v>
      </c>
    </row>
    <row r="1644" spans="2:3" x14ac:dyDescent="0.25">
      <c r="B1644" s="6">
        <v>3236</v>
      </c>
      <c r="C1644" s="7">
        <v>110</v>
      </c>
    </row>
    <row r="1645" spans="2:3" x14ac:dyDescent="0.25">
      <c r="B1645" s="6">
        <v>3237</v>
      </c>
      <c r="C1645" s="7">
        <v>269</v>
      </c>
    </row>
    <row r="1646" spans="2:3" x14ac:dyDescent="0.25">
      <c r="B1646" s="6">
        <v>3238</v>
      </c>
      <c r="C1646" s="7">
        <v>79</v>
      </c>
    </row>
    <row r="1647" spans="2:3" x14ac:dyDescent="0.25">
      <c r="B1647" s="6">
        <v>3239</v>
      </c>
      <c r="C1647" s="7">
        <v>104</v>
      </c>
    </row>
    <row r="1648" spans="2:3" x14ac:dyDescent="0.25">
      <c r="B1648" s="6">
        <v>3240</v>
      </c>
      <c r="C1648" s="7">
        <v>34</v>
      </c>
    </row>
    <row r="1649" spans="2:3" x14ac:dyDescent="0.25">
      <c r="B1649" s="6">
        <v>3241</v>
      </c>
      <c r="C1649" s="7">
        <v>167</v>
      </c>
    </row>
    <row r="1650" spans="2:3" x14ac:dyDescent="0.25">
      <c r="B1650" s="6">
        <v>3242</v>
      </c>
      <c r="C1650" s="7">
        <v>183</v>
      </c>
    </row>
    <row r="1651" spans="2:3" x14ac:dyDescent="0.25">
      <c r="B1651" s="6">
        <v>3243</v>
      </c>
      <c r="C1651" s="7">
        <v>71</v>
      </c>
    </row>
    <row r="1652" spans="2:3" x14ac:dyDescent="0.25">
      <c r="B1652" s="6">
        <v>3244</v>
      </c>
      <c r="C1652" s="7">
        <v>69</v>
      </c>
    </row>
    <row r="1653" spans="2:3" x14ac:dyDescent="0.25">
      <c r="B1653" s="6">
        <v>3245</v>
      </c>
      <c r="C1653" s="7">
        <v>270</v>
      </c>
    </row>
    <row r="1654" spans="2:3" x14ac:dyDescent="0.25">
      <c r="B1654" s="6">
        <v>3246</v>
      </c>
      <c r="C1654" s="7">
        <v>193</v>
      </c>
    </row>
    <row r="1655" spans="2:3" x14ac:dyDescent="0.25">
      <c r="B1655" s="6">
        <v>3247</v>
      </c>
      <c r="C1655" s="7">
        <v>57</v>
      </c>
    </row>
    <row r="1656" spans="2:3" x14ac:dyDescent="0.25">
      <c r="B1656" s="6">
        <v>3248</v>
      </c>
      <c r="C1656" s="7">
        <v>200</v>
      </c>
    </row>
    <row r="1657" spans="2:3" x14ac:dyDescent="0.25">
      <c r="B1657" s="6">
        <v>3249</v>
      </c>
      <c r="C1657" s="7">
        <v>88</v>
      </c>
    </row>
    <row r="1658" spans="2:3" x14ac:dyDescent="0.25">
      <c r="B1658" s="6">
        <v>3250</v>
      </c>
      <c r="C1658" s="7">
        <v>213</v>
      </c>
    </row>
    <row r="1659" spans="2:3" x14ac:dyDescent="0.25">
      <c r="B1659" s="6">
        <v>3251</v>
      </c>
      <c r="C1659" s="7">
        <v>20</v>
      </c>
    </row>
    <row r="1660" spans="2:3" x14ac:dyDescent="0.25">
      <c r="B1660" s="6">
        <v>3252</v>
      </c>
      <c r="C1660" s="7">
        <v>50</v>
      </c>
    </row>
    <row r="1661" spans="2:3" x14ac:dyDescent="0.25">
      <c r="B1661" s="6">
        <v>3253</v>
      </c>
      <c r="C1661" s="7">
        <v>115</v>
      </c>
    </row>
    <row r="1662" spans="2:3" x14ac:dyDescent="0.25">
      <c r="B1662" s="6">
        <v>3254</v>
      </c>
      <c r="C1662" s="7">
        <v>186</v>
      </c>
    </row>
    <row r="1663" spans="2:3" x14ac:dyDescent="0.25">
      <c r="B1663" s="6">
        <v>3255</v>
      </c>
      <c r="C1663" s="7">
        <v>18</v>
      </c>
    </row>
    <row r="1664" spans="2:3" x14ac:dyDescent="0.25">
      <c r="B1664" s="6">
        <v>3256</v>
      </c>
      <c r="C1664" s="7">
        <v>176</v>
      </c>
    </row>
    <row r="1665" spans="2:3" x14ac:dyDescent="0.25">
      <c r="B1665" s="6">
        <v>3257</v>
      </c>
      <c r="C1665" s="7">
        <v>41</v>
      </c>
    </row>
    <row r="1666" spans="2:3" x14ac:dyDescent="0.25">
      <c r="B1666" s="6">
        <v>3258</v>
      </c>
      <c r="C1666" s="7">
        <v>75</v>
      </c>
    </row>
    <row r="1667" spans="2:3" x14ac:dyDescent="0.25">
      <c r="B1667" s="6">
        <v>3259</v>
      </c>
      <c r="C1667" s="7">
        <v>97</v>
      </c>
    </row>
    <row r="1668" spans="2:3" x14ac:dyDescent="0.25">
      <c r="B1668" s="6">
        <v>3260</v>
      </c>
      <c r="C1668" s="7">
        <v>73</v>
      </c>
    </row>
    <row r="1669" spans="2:3" x14ac:dyDescent="0.25">
      <c r="B1669" s="6">
        <v>3261</v>
      </c>
      <c r="C1669" s="7">
        <v>49</v>
      </c>
    </row>
    <row r="1670" spans="2:3" x14ac:dyDescent="0.25">
      <c r="B1670" s="6">
        <v>3262</v>
      </c>
      <c r="C1670" s="7">
        <v>134</v>
      </c>
    </row>
    <row r="1671" spans="2:3" x14ac:dyDescent="0.25">
      <c r="B1671" s="6">
        <v>3263</v>
      </c>
      <c r="C1671" s="7">
        <v>68</v>
      </c>
    </row>
    <row r="1672" spans="2:3" x14ac:dyDescent="0.25">
      <c r="B1672" s="6">
        <v>3264</v>
      </c>
      <c r="C1672" s="7">
        <v>49</v>
      </c>
    </row>
    <row r="1673" spans="2:3" x14ac:dyDescent="0.25">
      <c r="B1673" s="6">
        <v>3265</v>
      </c>
      <c r="C1673" s="7">
        <v>63</v>
      </c>
    </row>
    <row r="1674" spans="2:3" x14ac:dyDescent="0.25">
      <c r="B1674" s="6">
        <v>3266</v>
      </c>
      <c r="C1674" s="7">
        <v>163</v>
      </c>
    </row>
    <row r="1675" spans="2:3" x14ac:dyDescent="0.25">
      <c r="B1675" s="6">
        <v>3267</v>
      </c>
      <c r="C1675" s="7">
        <v>288</v>
      </c>
    </row>
    <row r="1676" spans="2:3" x14ac:dyDescent="0.25">
      <c r="B1676" s="6">
        <v>3268</v>
      </c>
      <c r="C1676" s="7">
        <v>42</v>
      </c>
    </row>
    <row r="1677" spans="2:3" x14ac:dyDescent="0.25">
      <c r="B1677" s="6">
        <v>3269</v>
      </c>
      <c r="C1677" s="7">
        <v>70</v>
      </c>
    </row>
    <row r="1678" spans="2:3" x14ac:dyDescent="0.25">
      <c r="B1678" s="6">
        <v>3270</v>
      </c>
      <c r="C1678" s="7">
        <v>30</v>
      </c>
    </row>
    <row r="1679" spans="2:3" x14ac:dyDescent="0.25">
      <c r="B1679" s="6">
        <v>3271</v>
      </c>
      <c r="C1679" s="7">
        <v>51</v>
      </c>
    </row>
    <row r="1680" spans="2:3" x14ac:dyDescent="0.25">
      <c r="B1680" s="6">
        <v>3272</v>
      </c>
      <c r="C1680" s="7">
        <v>145</v>
      </c>
    </row>
    <row r="1681" spans="2:3" x14ac:dyDescent="0.25">
      <c r="B1681" s="6">
        <v>3273</v>
      </c>
      <c r="C1681" s="7">
        <v>21</v>
      </c>
    </row>
    <row r="1682" spans="2:3" x14ac:dyDescent="0.25">
      <c r="B1682" s="6">
        <v>3274</v>
      </c>
      <c r="C1682" s="7">
        <v>286</v>
      </c>
    </row>
    <row r="1683" spans="2:3" x14ac:dyDescent="0.25">
      <c r="B1683" s="6">
        <v>3275</v>
      </c>
      <c r="C1683" s="7">
        <v>12</v>
      </c>
    </row>
    <row r="1684" spans="2:3" x14ac:dyDescent="0.25">
      <c r="B1684" s="6">
        <v>3276</v>
      </c>
      <c r="C1684" s="7">
        <v>100</v>
      </c>
    </row>
    <row r="1685" spans="2:3" x14ac:dyDescent="0.25">
      <c r="B1685" s="6">
        <v>3277</v>
      </c>
      <c r="C1685" s="7">
        <v>100</v>
      </c>
    </row>
    <row r="1686" spans="2:3" x14ac:dyDescent="0.25">
      <c r="B1686" s="6">
        <v>3278</v>
      </c>
      <c r="C1686" s="7">
        <v>34</v>
      </c>
    </row>
    <row r="1687" spans="2:3" x14ac:dyDescent="0.25">
      <c r="B1687" s="6">
        <v>3279</v>
      </c>
      <c r="C1687" s="7">
        <v>63</v>
      </c>
    </row>
    <row r="1688" spans="2:3" x14ac:dyDescent="0.25">
      <c r="B1688" s="6">
        <v>3280</v>
      </c>
      <c r="C1688" s="7">
        <v>30</v>
      </c>
    </row>
    <row r="1689" spans="2:3" x14ac:dyDescent="0.25">
      <c r="B1689" s="6">
        <v>3281</v>
      </c>
      <c r="C1689" s="7">
        <v>47</v>
      </c>
    </row>
    <row r="1690" spans="2:3" x14ac:dyDescent="0.25">
      <c r="B1690" s="6">
        <v>3282</v>
      </c>
      <c r="C1690" s="7">
        <v>237</v>
      </c>
    </row>
    <row r="1691" spans="2:3" x14ac:dyDescent="0.25">
      <c r="B1691" s="6">
        <v>3283</v>
      </c>
      <c r="C1691" s="7">
        <v>47</v>
      </c>
    </row>
    <row r="1692" spans="2:3" x14ac:dyDescent="0.25">
      <c r="B1692" s="6">
        <v>3284</v>
      </c>
      <c r="C1692" s="7">
        <v>15</v>
      </c>
    </row>
    <row r="1693" spans="2:3" x14ac:dyDescent="0.25">
      <c r="B1693" s="6">
        <v>3285</v>
      </c>
      <c r="C1693" s="7">
        <v>81</v>
      </c>
    </row>
    <row r="1694" spans="2:3" x14ac:dyDescent="0.25">
      <c r="B1694" s="6">
        <v>3286</v>
      </c>
      <c r="C1694" s="7">
        <v>122</v>
      </c>
    </row>
    <row r="1695" spans="2:3" x14ac:dyDescent="0.25">
      <c r="B1695" s="6">
        <v>3287</v>
      </c>
      <c r="C1695" s="7">
        <v>34</v>
      </c>
    </row>
    <row r="1696" spans="2:3" x14ac:dyDescent="0.25">
      <c r="B1696" s="6">
        <v>3288</v>
      </c>
      <c r="C1696" s="7">
        <v>207</v>
      </c>
    </row>
    <row r="1697" spans="2:3" x14ac:dyDescent="0.25">
      <c r="B1697" s="6">
        <v>3289</v>
      </c>
      <c r="C1697" s="7">
        <v>25</v>
      </c>
    </row>
    <row r="1698" spans="2:3" x14ac:dyDescent="0.25">
      <c r="B1698" s="6">
        <v>3290</v>
      </c>
      <c r="C1698" s="7">
        <v>72</v>
      </c>
    </row>
    <row r="1699" spans="2:3" x14ac:dyDescent="0.25">
      <c r="B1699" s="6">
        <v>3291</v>
      </c>
      <c r="C1699" s="7">
        <v>14</v>
      </c>
    </row>
    <row r="1700" spans="2:3" x14ac:dyDescent="0.25">
      <c r="B1700" s="6">
        <v>3292</v>
      </c>
      <c r="C1700" s="7">
        <v>15</v>
      </c>
    </row>
    <row r="1701" spans="2:3" x14ac:dyDescent="0.25">
      <c r="B1701" s="6">
        <v>3293</v>
      </c>
      <c r="C1701" s="7">
        <v>91</v>
      </c>
    </row>
    <row r="1702" spans="2:3" x14ac:dyDescent="0.25">
      <c r="B1702" s="6">
        <v>3294</v>
      </c>
      <c r="C1702" s="7">
        <v>24</v>
      </c>
    </row>
    <row r="1703" spans="2:3" x14ac:dyDescent="0.25">
      <c r="B1703" s="6">
        <v>3295</v>
      </c>
      <c r="C1703" s="7">
        <v>27</v>
      </c>
    </row>
    <row r="1704" spans="2:3" x14ac:dyDescent="0.25">
      <c r="B1704" s="6">
        <v>3296</v>
      </c>
      <c r="C1704" s="7">
        <v>47</v>
      </c>
    </row>
    <row r="1705" spans="2:3" x14ac:dyDescent="0.25">
      <c r="B1705" s="6">
        <v>3297</v>
      </c>
      <c r="C1705" s="7">
        <v>44</v>
      </c>
    </row>
    <row r="1706" spans="2:3" x14ac:dyDescent="0.25">
      <c r="B1706" s="6">
        <v>3298</v>
      </c>
      <c r="C1706" s="7">
        <v>72</v>
      </c>
    </row>
    <row r="1707" spans="2:3" x14ac:dyDescent="0.25">
      <c r="B1707" s="6">
        <v>3299</v>
      </c>
      <c r="C1707" s="7">
        <v>63</v>
      </c>
    </row>
    <row r="1708" spans="2:3" x14ac:dyDescent="0.25">
      <c r="B1708" s="6">
        <v>3300</v>
      </c>
      <c r="C1708" s="7">
        <v>88</v>
      </c>
    </row>
    <row r="1709" spans="2:3" x14ac:dyDescent="0.25">
      <c r="B1709" s="6">
        <v>3301</v>
      </c>
      <c r="C1709" s="7">
        <v>70</v>
      </c>
    </row>
    <row r="1710" spans="2:3" x14ac:dyDescent="0.25">
      <c r="B1710" s="6">
        <v>3302</v>
      </c>
      <c r="C1710" s="7">
        <v>50</v>
      </c>
    </row>
    <row r="1711" spans="2:3" x14ac:dyDescent="0.25">
      <c r="B1711" s="6">
        <v>3303</v>
      </c>
      <c r="C1711" s="7">
        <v>35</v>
      </c>
    </row>
    <row r="1712" spans="2:3" x14ac:dyDescent="0.25">
      <c r="B1712" s="6">
        <v>3304</v>
      </c>
      <c r="C1712" s="7">
        <v>175</v>
      </c>
    </row>
    <row r="1713" spans="2:3" x14ac:dyDescent="0.25">
      <c r="B1713" s="6">
        <v>3305</v>
      </c>
      <c r="C1713" s="7">
        <v>20</v>
      </c>
    </row>
    <row r="1714" spans="2:3" x14ac:dyDescent="0.25">
      <c r="B1714" s="6">
        <v>3306</v>
      </c>
      <c r="C1714" s="7">
        <v>54</v>
      </c>
    </row>
    <row r="1715" spans="2:3" x14ac:dyDescent="0.25">
      <c r="B1715" s="6">
        <v>3307</v>
      </c>
      <c r="C1715" s="7">
        <v>20</v>
      </c>
    </row>
    <row r="1716" spans="2:3" x14ac:dyDescent="0.25">
      <c r="B1716" s="6">
        <v>3308</v>
      </c>
      <c r="C1716" s="7">
        <v>57</v>
      </c>
    </row>
    <row r="1717" spans="2:3" x14ac:dyDescent="0.25">
      <c r="B1717" s="6">
        <v>3309</v>
      </c>
      <c r="C1717" s="7">
        <v>31</v>
      </c>
    </row>
    <row r="1718" spans="2:3" x14ac:dyDescent="0.25">
      <c r="B1718" s="6">
        <v>3310</v>
      </c>
      <c r="C1718" s="7">
        <v>31</v>
      </c>
    </row>
    <row r="1719" spans="2:3" x14ac:dyDescent="0.25">
      <c r="B1719" s="6">
        <v>3311</v>
      </c>
      <c r="C1719" s="7">
        <v>45</v>
      </c>
    </row>
    <row r="1720" spans="2:3" x14ac:dyDescent="0.25">
      <c r="B1720" s="6">
        <v>3312</v>
      </c>
      <c r="C1720" s="7">
        <v>41</v>
      </c>
    </row>
    <row r="1721" spans="2:3" x14ac:dyDescent="0.25">
      <c r="B1721" s="6">
        <v>3313</v>
      </c>
      <c r="C1721" s="7">
        <v>29</v>
      </c>
    </row>
    <row r="1722" spans="2:3" x14ac:dyDescent="0.25">
      <c r="B1722" s="6">
        <v>3314</v>
      </c>
      <c r="C1722" s="7">
        <v>58</v>
      </c>
    </row>
    <row r="1723" spans="2:3" x14ac:dyDescent="0.25">
      <c r="B1723" s="6">
        <v>3315</v>
      </c>
      <c r="C1723" s="7">
        <v>89</v>
      </c>
    </row>
    <row r="1724" spans="2:3" x14ac:dyDescent="0.25">
      <c r="B1724" s="6">
        <v>3316</v>
      </c>
      <c r="C1724" s="7">
        <v>125</v>
      </c>
    </row>
    <row r="1725" spans="2:3" x14ac:dyDescent="0.25">
      <c r="B1725" s="6">
        <v>3317</v>
      </c>
      <c r="C1725" s="7">
        <v>18</v>
      </c>
    </row>
    <row r="1726" spans="2:3" x14ac:dyDescent="0.25">
      <c r="B1726" s="6">
        <v>3318</v>
      </c>
      <c r="C1726" s="7">
        <v>32</v>
      </c>
    </row>
    <row r="1727" spans="2:3" x14ac:dyDescent="0.25">
      <c r="B1727" s="6">
        <v>3319</v>
      </c>
      <c r="C1727" s="7">
        <v>16</v>
      </c>
    </row>
    <row r="1728" spans="2:3" x14ac:dyDescent="0.25">
      <c r="B1728" s="6">
        <v>3320</v>
      </c>
      <c r="C1728" s="7">
        <v>38</v>
      </c>
    </row>
    <row r="1729" spans="2:3" x14ac:dyDescent="0.25">
      <c r="B1729" s="6">
        <v>3321</v>
      </c>
      <c r="C1729" s="7">
        <v>15</v>
      </c>
    </row>
    <row r="1730" spans="2:3" x14ac:dyDescent="0.25">
      <c r="B1730" s="6">
        <v>3322</v>
      </c>
      <c r="C1730" s="7">
        <v>23</v>
      </c>
    </row>
    <row r="1731" spans="2:3" x14ac:dyDescent="0.25">
      <c r="B1731" s="6">
        <v>3323</v>
      </c>
      <c r="C1731" s="7">
        <v>49</v>
      </c>
    </row>
    <row r="1732" spans="2:3" x14ac:dyDescent="0.25">
      <c r="B1732" s="6">
        <v>3324</v>
      </c>
      <c r="C1732" s="7">
        <v>10</v>
      </c>
    </row>
    <row r="1733" spans="2:3" x14ac:dyDescent="0.25">
      <c r="B1733" s="6">
        <v>3325</v>
      </c>
      <c r="C1733" s="7">
        <v>15</v>
      </c>
    </row>
    <row r="1734" spans="2:3" x14ac:dyDescent="0.25">
      <c r="B1734" s="6">
        <v>3326</v>
      </c>
      <c r="C1734" s="7">
        <v>57</v>
      </c>
    </row>
    <row r="1735" spans="2:3" x14ac:dyDescent="0.25">
      <c r="B1735" s="6">
        <v>3327</v>
      </c>
      <c r="C1735" s="7">
        <v>33</v>
      </c>
    </row>
    <row r="1736" spans="2:3" x14ac:dyDescent="0.25">
      <c r="B1736" s="6">
        <v>3328</v>
      </c>
      <c r="C1736" s="7">
        <v>9</v>
      </c>
    </row>
    <row r="1737" spans="2:3" x14ac:dyDescent="0.25">
      <c r="B1737" s="6">
        <v>3329</v>
      </c>
      <c r="C1737" s="7">
        <v>26</v>
      </c>
    </row>
    <row r="1738" spans="2:3" x14ac:dyDescent="0.25">
      <c r="B1738" s="6">
        <v>3330</v>
      </c>
      <c r="C1738" s="7">
        <v>69</v>
      </c>
    </row>
    <row r="1739" spans="2:3" x14ac:dyDescent="0.25">
      <c r="B1739" s="6">
        <v>3331</v>
      </c>
      <c r="C1739" s="7">
        <v>65</v>
      </c>
    </row>
    <row r="1740" spans="2:3" x14ac:dyDescent="0.25">
      <c r="B1740" s="6">
        <v>3332</v>
      </c>
      <c r="C1740" s="7">
        <v>83</v>
      </c>
    </row>
    <row r="1741" spans="2:3" x14ac:dyDescent="0.25">
      <c r="B1741" s="6">
        <v>3333</v>
      </c>
      <c r="C1741" s="7">
        <v>111</v>
      </c>
    </row>
    <row r="1742" spans="2:3" x14ac:dyDescent="0.25">
      <c r="B1742" s="6">
        <v>3334</v>
      </c>
      <c r="C1742" s="7">
        <v>46</v>
      </c>
    </row>
    <row r="1743" spans="2:3" x14ac:dyDescent="0.25">
      <c r="B1743" s="6">
        <v>3335</v>
      </c>
      <c r="C1743" s="7">
        <v>63</v>
      </c>
    </row>
    <row r="1744" spans="2:3" x14ac:dyDescent="0.25">
      <c r="B1744" s="6">
        <v>3336</v>
      </c>
      <c r="C1744" s="7">
        <v>9</v>
      </c>
    </row>
    <row r="1745" spans="2:3" x14ac:dyDescent="0.25">
      <c r="B1745" s="6">
        <v>3337</v>
      </c>
      <c r="C1745" s="7">
        <v>34</v>
      </c>
    </row>
    <row r="1746" spans="2:3" x14ac:dyDescent="0.25">
      <c r="B1746" s="6">
        <v>3338</v>
      </c>
      <c r="C1746" s="7">
        <v>112</v>
      </c>
    </row>
    <row r="1747" spans="2:3" x14ac:dyDescent="0.25">
      <c r="B1747" s="6">
        <v>3339</v>
      </c>
      <c r="C1747" s="7">
        <v>47</v>
      </c>
    </row>
    <row r="1748" spans="2:3" x14ac:dyDescent="0.25">
      <c r="B1748" s="6">
        <v>3340</v>
      </c>
      <c r="C1748" s="7">
        <v>38</v>
      </c>
    </row>
    <row r="1749" spans="2:3" x14ac:dyDescent="0.25">
      <c r="B1749" s="6">
        <v>3341</v>
      </c>
      <c r="C1749" s="7">
        <v>28</v>
      </c>
    </row>
    <row r="1750" spans="2:3" x14ac:dyDescent="0.25">
      <c r="B1750" s="6">
        <v>3342</v>
      </c>
      <c r="C1750" s="7">
        <v>78</v>
      </c>
    </row>
    <row r="1751" spans="2:3" x14ac:dyDescent="0.25">
      <c r="B1751" s="6">
        <v>3343</v>
      </c>
      <c r="C1751" s="7">
        <v>23</v>
      </c>
    </row>
    <row r="1752" spans="2:3" x14ac:dyDescent="0.25">
      <c r="B1752" s="6">
        <v>3344</v>
      </c>
      <c r="C1752" s="7">
        <v>40</v>
      </c>
    </row>
    <row r="1753" spans="2:3" x14ac:dyDescent="0.25">
      <c r="B1753" s="6">
        <v>3345</v>
      </c>
      <c r="C1753" s="7">
        <v>13</v>
      </c>
    </row>
    <row r="1754" spans="2:3" x14ac:dyDescent="0.25">
      <c r="B1754" s="6">
        <v>3346</v>
      </c>
      <c r="C1754" s="7">
        <v>18</v>
      </c>
    </row>
    <row r="1755" spans="2:3" x14ac:dyDescent="0.25">
      <c r="B1755" s="6">
        <v>3347</v>
      </c>
      <c r="C1755" s="7">
        <v>22</v>
      </c>
    </row>
    <row r="1756" spans="2:3" x14ac:dyDescent="0.25">
      <c r="B1756" s="6">
        <v>3348</v>
      </c>
      <c r="C1756" s="7">
        <v>79</v>
      </c>
    </row>
    <row r="1757" spans="2:3" x14ac:dyDescent="0.25">
      <c r="B1757" s="6">
        <v>3349</v>
      </c>
      <c r="C1757" s="7">
        <v>14</v>
      </c>
    </row>
    <row r="1758" spans="2:3" x14ac:dyDescent="0.25">
      <c r="B1758" s="6">
        <v>3350</v>
      </c>
      <c r="C1758" s="7">
        <v>51</v>
      </c>
    </row>
    <row r="1759" spans="2:3" x14ac:dyDescent="0.25">
      <c r="B1759" s="6">
        <v>3351</v>
      </c>
      <c r="C1759" s="7">
        <v>54</v>
      </c>
    </row>
    <row r="1760" spans="2:3" x14ac:dyDescent="0.25">
      <c r="B1760" s="6">
        <v>3352</v>
      </c>
      <c r="C1760" s="7">
        <v>70</v>
      </c>
    </row>
    <row r="1761" spans="2:3" x14ac:dyDescent="0.25">
      <c r="B1761" s="6">
        <v>3353</v>
      </c>
      <c r="C1761" s="7">
        <v>44</v>
      </c>
    </row>
    <row r="1762" spans="2:3" x14ac:dyDescent="0.25">
      <c r="B1762" s="6">
        <v>3354</v>
      </c>
      <c r="C1762" s="7">
        <v>55</v>
      </c>
    </row>
    <row r="1763" spans="2:3" x14ac:dyDescent="0.25">
      <c r="B1763" s="6">
        <v>3355</v>
      </c>
      <c r="C1763" s="7">
        <v>15</v>
      </c>
    </row>
    <row r="1764" spans="2:3" x14ac:dyDescent="0.25">
      <c r="B1764" s="6">
        <v>3356</v>
      </c>
      <c r="C1764" s="7">
        <v>27</v>
      </c>
    </row>
    <row r="1765" spans="2:3" x14ac:dyDescent="0.25">
      <c r="B1765" s="6">
        <v>3357</v>
      </c>
      <c r="C1765" s="7">
        <v>21</v>
      </c>
    </row>
    <row r="1766" spans="2:3" x14ac:dyDescent="0.25">
      <c r="B1766" s="6">
        <v>3358</v>
      </c>
      <c r="C1766" s="7">
        <v>162</v>
      </c>
    </row>
    <row r="1767" spans="2:3" x14ac:dyDescent="0.25">
      <c r="B1767" s="6">
        <v>3359</v>
      </c>
      <c r="C1767" s="7">
        <v>23</v>
      </c>
    </row>
    <row r="1768" spans="2:3" x14ac:dyDescent="0.25">
      <c r="B1768" s="6">
        <v>3360</v>
      </c>
      <c r="C1768" s="7">
        <v>72</v>
      </c>
    </row>
    <row r="1769" spans="2:3" x14ac:dyDescent="0.25">
      <c r="B1769" s="6">
        <v>3361</v>
      </c>
      <c r="C1769" s="7">
        <v>68</v>
      </c>
    </row>
    <row r="1770" spans="2:3" x14ac:dyDescent="0.25">
      <c r="B1770" s="6">
        <v>3362</v>
      </c>
      <c r="C1770" s="7">
        <v>20</v>
      </c>
    </row>
    <row r="1771" spans="2:3" x14ac:dyDescent="0.25">
      <c r="B1771" s="6">
        <v>3363</v>
      </c>
      <c r="C1771" s="7">
        <v>26</v>
      </c>
    </row>
    <row r="1772" spans="2:3" x14ac:dyDescent="0.25">
      <c r="B1772" s="6">
        <v>3364</v>
      </c>
      <c r="C1772" s="7">
        <v>72</v>
      </c>
    </row>
    <row r="1773" spans="2:3" x14ac:dyDescent="0.25">
      <c r="B1773" s="6">
        <v>3365</v>
      </c>
      <c r="C1773" s="7">
        <v>3</v>
      </c>
    </row>
    <row r="1774" spans="2:3" x14ac:dyDescent="0.25">
      <c r="B1774" s="6">
        <v>3366</v>
      </c>
      <c r="C1774" s="7">
        <v>18</v>
      </c>
    </row>
    <row r="1775" spans="2:3" x14ac:dyDescent="0.25">
      <c r="B1775" s="6">
        <v>3367</v>
      </c>
      <c r="C1775" s="7">
        <v>30</v>
      </c>
    </row>
    <row r="1776" spans="2:3" x14ac:dyDescent="0.25">
      <c r="B1776" s="6">
        <v>3368</v>
      </c>
      <c r="C1776" s="7">
        <v>23</v>
      </c>
    </row>
    <row r="1777" spans="2:3" x14ac:dyDescent="0.25">
      <c r="B1777" s="6">
        <v>3369</v>
      </c>
      <c r="C1777" s="7">
        <v>54</v>
      </c>
    </row>
    <row r="1778" spans="2:3" x14ac:dyDescent="0.25">
      <c r="B1778" s="6">
        <v>3370</v>
      </c>
      <c r="C1778" s="7">
        <v>26</v>
      </c>
    </row>
    <row r="1779" spans="2:3" x14ac:dyDescent="0.25">
      <c r="B1779" s="6">
        <v>3371</v>
      </c>
      <c r="C1779" s="7">
        <v>9</v>
      </c>
    </row>
    <row r="1780" spans="2:3" x14ac:dyDescent="0.25">
      <c r="B1780" s="6">
        <v>3372</v>
      </c>
      <c r="C1780" s="7">
        <v>27</v>
      </c>
    </row>
    <row r="1781" spans="2:3" x14ac:dyDescent="0.25">
      <c r="B1781" s="6">
        <v>3373</v>
      </c>
      <c r="C1781" s="7">
        <v>30</v>
      </c>
    </row>
    <row r="1782" spans="2:3" x14ac:dyDescent="0.25">
      <c r="B1782" s="6">
        <v>3374</v>
      </c>
      <c r="C1782" s="7">
        <v>52</v>
      </c>
    </row>
    <row r="1783" spans="2:3" x14ac:dyDescent="0.25">
      <c r="B1783" s="6">
        <v>3375</v>
      </c>
      <c r="C1783" s="7">
        <v>17</v>
      </c>
    </row>
    <row r="1784" spans="2:3" x14ac:dyDescent="0.25">
      <c r="B1784" s="6">
        <v>3376</v>
      </c>
      <c r="C1784" s="7">
        <v>19</v>
      </c>
    </row>
    <row r="1785" spans="2:3" x14ac:dyDescent="0.25">
      <c r="B1785" s="6">
        <v>3377</v>
      </c>
      <c r="C1785" s="7">
        <v>77</v>
      </c>
    </row>
    <row r="1786" spans="2:3" x14ac:dyDescent="0.25">
      <c r="B1786" s="6">
        <v>3378</v>
      </c>
      <c r="C1786" s="7">
        <v>21</v>
      </c>
    </row>
    <row r="1787" spans="2:3" x14ac:dyDescent="0.25">
      <c r="B1787" s="6">
        <v>3379</v>
      </c>
      <c r="C1787" s="7">
        <v>38</v>
      </c>
    </row>
    <row r="1788" spans="2:3" x14ac:dyDescent="0.25">
      <c r="B1788" s="6">
        <v>3380</v>
      </c>
      <c r="C1788" s="7">
        <v>28</v>
      </c>
    </row>
    <row r="1789" spans="2:3" x14ac:dyDescent="0.25">
      <c r="B1789" s="6">
        <v>3381</v>
      </c>
      <c r="C1789" s="7">
        <v>48</v>
      </c>
    </row>
    <row r="1790" spans="2:3" x14ac:dyDescent="0.25">
      <c r="B1790" s="6">
        <v>3382</v>
      </c>
      <c r="C1790" s="7">
        <v>46</v>
      </c>
    </row>
    <row r="1791" spans="2:3" x14ac:dyDescent="0.25">
      <c r="B1791" s="6">
        <v>3383</v>
      </c>
      <c r="C1791" s="7">
        <v>30</v>
      </c>
    </row>
    <row r="1792" spans="2:3" x14ac:dyDescent="0.25">
      <c r="B1792" s="6">
        <v>3384</v>
      </c>
      <c r="C1792" s="7">
        <v>64</v>
      </c>
    </row>
    <row r="1793" spans="2:3" x14ac:dyDescent="0.25">
      <c r="B1793" s="6">
        <v>3385</v>
      </c>
      <c r="C1793" s="7">
        <v>15</v>
      </c>
    </row>
    <row r="1794" spans="2:3" x14ac:dyDescent="0.25">
      <c r="B1794" s="6">
        <v>3386</v>
      </c>
      <c r="C1794" s="7">
        <v>41</v>
      </c>
    </row>
    <row r="1795" spans="2:3" x14ac:dyDescent="0.25">
      <c r="B1795" s="6">
        <v>3387</v>
      </c>
      <c r="C1795" s="7">
        <v>35</v>
      </c>
    </row>
    <row r="1796" spans="2:3" x14ac:dyDescent="0.25">
      <c r="B1796" s="6">
        <v>3388</v>
      </c>
      <c r="C1796" s="7">
        <v>45</v>
      </c>
    </row>
    <row r="1797" spans="2:3" x14ac:dyDescent="0.25">
      <c r="B1797" s="6">
        <v>3389</v>
      </c>
      <c r="C1797" s="7">
        <v>62</v>
      </c>
    </row>
    <row r="1798" spans="2:3" x14ac:dyDescent="0.25">
      <c r="B1798" s="6">
        <v>3390</v>
      </c>
      <c r="C1798" s="7">
        <v>22</v>
      </c>
    </row>
    <row r="1799" spans="2:3" x14ac:dyDescent="0.25">
      <c r="B1799" s="6">
        <v>3391</v>
      </c>
      <c r="C1799" s="7">
        <v>18</v>
      </c>
    </row>
    <row r="1800" spans="2:3" x14ac:dyDescent="0.25">
      <c r="B1800" s="6">
        <v>3392</v>
      </c>
      <c r="C1800" s="7">
        <v>12</v>
      </c>
    </row>
    <row r="1801" spans="2:3" x14ac:dyDescent="0.25">
      <c r="B1801" s="6">
        <v>3393</v>
      </c>
      <c r="C1801" s="7">
        <v>44</v>
      </c>
    </row>
    <row r="1802" spans="2:3" x14ac:dyDescent="0.25">
      <c r="B1802" s="6">
        <v>3394</v>
      </c>
      <c r="C1802" s="7">
        <v>27</v>
      </c>
    </row>
    <row r="1803" spans="2:3" x14ac:dyDescent="0.25">
      <c r="B1803" s="6">
        <v>3395</v>
      </c>
      <c r="C1803" s="7">
        <v>38</v>
      </c>
    </row>
    <row r="1804" spans="2:3" x14ac:dyDescent="0.25">
      <c r="B1804" s="6">
        <v>3396</v>
      </c>
      <c r="C1804" s="7">
        <v>28</v>
      </c>
    </row>
    <row r="1805" spans="2:3" x14ac:dyDescent="0.25">
      <c r="B1805" s="6">
        <v>3397</v>
      </c>
      <c r="C1805" s="7">
        <v>24</v>
      </c>
    </row>
    <row r="1806" spans="2:3" x14ac:dyDescent="0.25">
      <c r="B1806" s="6">
        <v>3398</v>
      </c>
      <c r="C1806" s="7">
        <v>65</v>
      </c>
    </row>
    <row r="1807" spans="2:3" x14ac:dyDescent="0.25">
      <c r="B1807" s="6">
        <v>3399</v>
      </c>
      <c r="C1807" s="7">
        <v>46</v>
      </c>
    </row>
    <row r="1808" spans="2:3" x14ac:dyDescent="0.25">
      <c r="B1808" s="6">
        <v>3400</v>
      </c>
      <c r="C1808" s="7">
        <v>85</v>
      </c>
    </row>
    <row r="1809" spans="2:3" x14ac:dyDescent="0.25">
      <c r="B1809" s="6">
        <v>3401</v>
      </c>
      <c r="C1809" s="7">
        <v>66</v>
      </c>
    </row>
    <row r="1810" spans="2:3" x14ac:dyDescent="0.25">
      <c r="B1810" s="6">
        <v>3402</v>
      </c>
      <c r="C1810" s="7">
        <v>165</v>
      </c>
    </row>
    <row r="1811" spans="2:3" x14ac:dyDescent="0.25">
      <c r="B1811" s="6">
        <v>3403</v>
      </c>
      <c r="C1811" s="7">
        <v>17</v>
      </c>
    </row>
    <row r="1812" spans="2:3" x14ac:dyDescent="0.25">
      <c r="B1812" s="6">
        <v>3404</v>
      </c>
      <c r="C1812" s="7">
        <v>3</v>
      </c>
    </row>
    <row r="1813" spans="2:3" x14ac:dyDescent="0.25">
      <c r="B1813" s="6">
        <v>3405</v>
      </c>
      <c r="C1813" s="7">
        <v>17</v>
      </c>
    </row>
    <row r="1814" spans="2:3" x14ac:dyDescent="0.25">
      <c r="B1814" s="6">
        <v>3406</v>
      </c>
      <c r="C1814" s="7">
        <v>91</v>
      </c>
    </row>
    <row r="1815" spans="2:3" x14ac:dyDescent="0.25">
      <c r="B1815" s="6">
        <v>3407</v>
      </c>
      <c r="C1815" s="7">
        <v>67</v>
      </c>
    </row>
    <row r="1816" spans="2:3" x14ac:dyDescent="0.25">
      <c r="B1816" s="6">
        <v>3408</v>
      </c>
      <c r="C1816" s="7">
        <v>18</v>
      </c>
    </row>
    <row r="1817" spans="2:3" x14ac:dyDescent="0.25">
      <c r="B1817" s="6">
        <v>3409</v>
      </c>
      <c r="C1817" s="7">
        <v>21</v>
      </c>
    </row>
    <row r="1818" spans="2:3" x14ac:dyDescent="0.25">
      <c r="B1818" s="6">
        <v>3410</v>
      </c>
      <c r="C1818" s="7">
        <v>40</v>
      </c>
    </row>
    <row r="1819" spans="2:3" x14ac:dyDescent="0.25">
      <c r="B1819" s="6">
        <v>3411</v>
      </c>
      <c r="C1819" s="7">
        <v>78</v>
      </c>
    </row>
    <row r="1820" spans="2:3" x14ac:dyDescent="0.25">
      <c r="B1820" s="6">
        <v>3412</v>
      </c>
      <c r="C1820" s="7">
        <v>26</v>
      </c>
    </row>
    <row r="1821" spans="2:3" x14ac:dyDescent="0.25">
      <c r="B1821" s="6">
        <v>3413</v>
      </c>
      <c r="C1821" s="7">
        <v>14</v>
      </c>
    </row>
    <row r="1822" spans="2:3" x14ac:dyDescent="0.25">
      <c r="B1822" s="6">
        <v>3414</v>
      </c>
      <c r="C1822" s="7">
        <v>44</v>
      </c>
    </row>
    <row r="1823" spans="2:3" x14ac:dyDescent="0.25">
      <c r="B1823" s="6">
        <v>3415</v>
      </c>
      <c r="C1823" s="7">
        <v>9</v>
      </c>
    </row>
    <row r="1824" spans="2:3" x14ac:dyDescent="0.25">
      <c r="B1824" s="6">
        <v>3416</v>
      </c>
      <c r="C1824" s="7">
        <v>30</v>
      </c>
    </row>
    <row r="1825" spans="2:3" x14ac:dyDescent="0.25">
      <c r="B1825" s="6">
        <v>3417</v>
      </c>
      <c r="C1825" s="7">
        <v>45</v>
      </c>
    </row>
    <row r="1826" spans="2:3" x14ac:dyDescent="0.25">
      <c r="B1826" s="6">
        <v>3418</v>
      </c>
      <c r="C1826" s="7">
        <v>56</v>
      </c>
    </row>
    <row r="1827" spans="2:3" x14ac:dyDescent="0.25">
      <c r="B1827" s="6">
        <v>3419</v>
      </c>
      <c r="C1827" s="7">
        <v>46</v>
      </c>
    </row>
    <row r="1828" spans="2:3" x14ac:dyDescent="0.25">
      <c r="B1828" s="6">
        <v>3420</v>
      </c>
      <c r="C1828" s="7">
        <v>34</v>
      </c>
    </row>
    <row r="1829" spans="2:3" x14ac:dyDescent="0.25">
      <c r="B1829" s="6">
        <v>3421</v>
      </c>
      <c r="C1829" s="7">
        <v>98</v>
      </c>
    </row>
    <row r="1830" spans="2:3" x14ac:dyDescent="0.25">
      <c r="B1830" s="6">
        <v>3422</v>
      </c>
      <c r="C1830" s="7">
        <v>46</v>
      </c>
    </row>
    <row r="1831" spans="2:3" x14ac:dyDescent="0.25">
      <c r="B1831" s="6">
        <v>3423</v>
      </c>
      <c r="C1831" s="7">
        <v>10</v>
      </c>
    </row>
    <row r="1832" spans="2:3" x14ac:dyDescent="0.25">
      <c r="B1832" s="6">
        <v>3424</v>
      </c>
      <c r="C1832" s="7">
        <v>76</v>
      </c>
    </row>
    <row r="1833" spans="2:3" x14ac:dyDescent="0.25">
      <c r="B1833" s="6">
        <v>3425</v>
      </c>
      <c r="C1833" s="7">
        <v>104</v>
      </c>
    </row>
    <row r="1834" spans="2:3" x14ac:dyDescent="0.25">
      <c r="B1834" s="6">
        <v>3426</v>
      </c>
      <c r="C1834" s="7">
        <v>87</v>
      </c>
    </row>
    <row r="1835" spans="2:3" x14ac:dyDescent="0.25">
      <c r="B1835" s="6">
        <v>3427</v>
      </c>
      <c r="C1835" s="7">
        <v>29</v>
      </c>
    </row>
    <row r="1836" spans="2:3" x14ac:dyDescent="0.25">
      <c r="B1836" s="6">
        <v>3428</v>
      </c>
      <c r="C1836" s="7">
        <v>51</v>
      </c>
    </row>
    <row r="1837" spans="2:3" x14ac:dyDescent="0.25">
      <c r="B1837" s="6">
        <v>3429</v>
      </c>
      <c r="C1837" s="7">
        <v>12</v>
      </c>
    </row>
    <row r="1838" spans="2:3" x14ac:dyDescent="0.25">
      <c r="B1838" s="6">
        <v>3430</v>
      </c>
      <c r="C1838" s="7">
        <v>72</v>
      </c>
    </row>
    <row r="1839" spans="2:3" x14ac:dyDescent="0.25">
      <c r="B1839" s="6">
        <v>3431</v>
      </c>
      <c r="C1839" s="7">
        <v>21</v>
      </c>
    </row>
    <row r="1840" spans="2:3" x14ac:dyDescent="0.25">
      <c r="B1840" s="6">
        <v>3432</v>
      </c>
      <c r="C1840" s="7">
        <v>42</v>
      </c>
    </row>
    <row r="1841" spans="2:3" x14ac:dyDescent="0.25">
      <c r="B1841" s="6">
        <v>3433</v>
      </c>
      <c r="C1841" s="7">
        <v>71</v>
      </c>
    </row>
    <row r="1842" spans="2:3" x14ac:dyDescent="0.25">
      <c r="B1842" s="6">
        <v>3434</v>
      </c>
      <c r="C1842" s="7">
        <v>168</v>
      </c>
    </row>
    <row r="1843" spans="2:3" x14ac:dyDescent="0.25">
      <c r="B1843" s="6">
        <v>3435</v>
      </c>
      <c r="C1843" s="7">
        <v>19</v>
      </c>
    </row>
    <row r="1844" spans="2:3" x14ac:dyDescent="0.25">
      <c r="B1844" s="6">
        <v>3436</v>
      </c>
      <c r="C1844" s="7">
        <v>37</v>
      </c>
    </row>
    <row r="1845" spans="2:3" x14ac:dyDescent="0.25">
      <c r="B1845" s="6">
        <v>3437</v>
      </c>
      <c r="C1845" s="7">
        <v>36</v>
      </c>
    </row>
    <row r="1846" spans="2:3" x14ac:dyDescent="0.25">
      <c r="B1846" s="6">
        <v>3438</v>
      </c>
      <c r="C1846" s="7">
        <v>14</v>
      </c>
    </row>
    <row r="1847" spans="2:3" x14ac:dyDescent="0.25">
      <c r="B1847" s="6">
        <v>3439</v>
      </c>
      <c r="C1847" s="7">
        <v>18</v>
      </c>
    </row>
    <row r="1848" spans="2:3" x14ac:dyDescent="0.25">
      <c r="B1848" s="6">
        <v>3440</v>
      </c>
      <c r="C1848" s="7">
        <v>82</v>
      </c>
    </row>
    <row r="1849" spans="2:3" x14ac:dyDescent="0.25">
      <c r="B1849" s="6">
        <v>3441</v>
      </c>
      <c r="C1849" s="7">
        <v>43</v>
      </c>
    </row>
    <row r="1850" spans="2:3" x14ac:dyDescent="0.25">
      <c r="B1850" s="6">
        <v>3442</v>
      </c>
      <c r="C1850" s="7">
        <v>8</v>
      </c>
    </row>
    <row r="1851" spans="2:3" x14ac:dyDescent="0.25">
      <c r="B1851" s="6">
        <v>3443</v>
      </c>
      <c r="C1851" s="7">
        <v>45</v>
      </c>
    </row>
    <row r="1852" spans="2:3" x14ac:dyDescent="0.25">
      <c r="B1852" s="6">
        <v>3444</v>
      </c>
      <c r="C1852" s="7">
        <v>20</v>
      </c>
    </row>
    <row r="1853" spans="2:3" x14ac:dyDescent="0.25">
      <c r="B1853" s="6">
        <v>3445</v>
      </c>
      <c r="C1853" s="7">
        <v>31</v>
      </c>
    </row>
    <row r="1854" spans="2:3" x14ac:dyDescent="0.25">
      <c r="B1854" s="6">
        <v>3446</v>
      </c>
      <c r="C1854" s="7">
        <v>25</v>
      </c>
    </row>
    <row r="1855" spans="2:3" x14ac:dyDescent="0.25">
      <c r="B1855" s="6">
        <v>3447</v>
      </c>
      <c r="C1855" s="7">
        <v>14</v>
      </c>
    </row>
    <row r="1856" spans="2:3" x14ac:dyDescent="0.25">
      <c r="B1856" s="6">
        <v>3448</v>
      </c>
      <c r="C1856" s="7">
        <v>45</v>
      </c>
    </row>
    <row r="1857" spans="2:3" x14ac:dyDescent="0.25">
      <c r="B1857" s="6">
        <v>3449</v>
      </c>
      <c r="C1857" s="7">
        <v>20</v>
      </c>
    </row>
    <row r="1858" spans="2:3" x14ac:dyDescent="0.25">
      <c r="B1858" s="6">
        <v>3450</v>
      </c>
      <c r="C1858" s="7">
        <v>39</v>
      </c>
    </row>
    <row r="1859" spans="2:3" x14ac:dyDescent="0.25">
      <c r="B1859" s="6">
        <v>3451</v>
      </c>
      <c r="C1859" s="7">
        <v>16</v>
      </c>
    </row>
    <row r="1860" spans="2:3" x14ac:dyDescent="0.25">
      <c r="B1860" s="6">
        <v>3452</v>
      </c>
      <c r="C1860" s="7">
        <v>37</v>
      </c>
    </row>
    <row r="1861" spans="2:3" x14ac:dyDescent="0.25">
      <c r="B1861" s="6">
        <v>3453</v>
      </c>
      <c r="C1861" s="7">
        <v>14</v>
      </c>
    </row>
    <row r="1862" spans="2:3" x14ac:dyDescent="0.25">
      <c r="B1862" s="6">
        <v>3454</v>
      </c>
      <c r="C1862" s="7">
        <v>21</v>
      </c>
    </row>
    <row r="1863" spans="2:3" x14ac:dyDescent="0.25">
      <c r="B1863" s="6">
        <v>3455</v>
      </c>
      <c r="C1863" s="7">
        <v>69</v>
      </c>
    </row>
    <row r="1864" spans="2:3" x14ac:dyDescent="0.25">
      <c r="B1864" s="6">
        <v>3456</v>
      </c>
      <c r="C1864" s="7">
        <v>16</v>
      </c>
    </row>
    <row r="1865" spans="2:3" x14ac:dyDescent="0.25">
      <c r="B1865" s="6">
        <v>3457</v>
      </c>
      <c r="C1865" s="7">
        <v>55</v>
      </c>
    </row>
    <row r="1866" spans="2:3" x14ac:dyDescent="0.25">
      <c r="B1866" s="6">
        <v>3458</v>
      </c>
      <c r="C1866" s="7">
        <v>27</v>
      </c>
    </row>
    <row r="1867" spans="2:3" x14ac:dyDescent="0.25">
      <c r="B1867" s="6">
        <v>3459</v>
      </c>
      <c r="C1867" s="7">
        <v>36</v>
      </c>
    </row>
    <row r="1868" spans="2:3" x14ac:dyDescent="0.25">
      <c r="B1868" s="6">
        <v>3460</v>
      </c>
      <c r="C1868" s="7">
        <v>19</v>
      </c>
    </row>
    <row r="1869" spans="2:3" x14ac:dyDescent="0.25">
      <c r="B1869" s="6">
        <v>3461</v>
      </c>
      <c r="C1869" s="7">
        <v>12</v>
      </c>
    </row>
    <row r="1870" spans="2:3" x14ac:dyDescent="0.25">
      <c r="B1870" s="6">
        <v>3462</v>
      </c>
      <c r="C1870" s="7">
        <v>17</v>
      </c>
    </row>
    <row r="1871" spans="2:3" x14ac:dyDescent="0.25">
      <c r="B1871" s="6">
        <v>3463</v>
      </c>
      <c r="C1871" s="7">
        <v>114</v>
      </c>
    </row>
    <row r="1872" spans="2:3" x14ac:dyDescent="0.25">
      <c r="B1872" s="6">
        <v>3464</v>
      </c>
      <c r="C1872" s="7">
        <v>93</v>
      </c>
    </row>
    <row r="1873" spans="2:3" x14ac:dyDescent="0.25">
      <c r="B1873" s="6">
        <v>3465</v>
      </c>
      <c r="C1873" s="7">
        <v>36</v>
      </c>
    </row>
    <row r="1874" spans="2:3" x14ac:dyDescent="0.25">
      <c r="B1874" s="6">
        <v>3466</v>
      </c>
      <c r="C1874" s="7">
        <v>61</v>
      </c>
    </row>
    <row r="1875" spans="2:3" x14ac:dyDescent="0.25">
      <c r="B1875" s="6">
        <v>3467</v>
      </c>
      <c r="C1875" s="7">
        <v>47</v>
      </c>
    </row>
    <row r="1876" spans="2:3" x14ac:dyDescent="0.25">
      <c r="B1876" s="6">
        <v>3468</v>
      </c>
      <c r="C1876" s="7">
        <v>17</v>
      </c>
    </row>
    <row r="1877" spans="2:3" x14ac:dyDescent="0.25">
      <c r="B1877" s="6">
        <v>3469</v>
      </c>
      <c r="C1877" s="7">
        <v>63</v>
      </c>
    </row>
    <row r="1878" spans="2:3" x14ac:dyDescent="0.25">
      <c r="B1878" s="6">
        <v>3470</v>
      </c>
      <c r="C1878" s="7">
        <v>9</v>
      </c>
    </row>
    <row r="1879" spans="2:3" x14ac:dyDescent="0.25">
      <c r="B1879" s="6">
        <v>3471</v>
      </c>
      <c r="C1879" s="7">
        <v>30</v>
      </c>
    </row>
    <row r="1880" spans="2:3" x14ac:dyDescent="0.25">
      <c r="B1880" s="6">
        <v>3472</v>
      </c>
      <c r="C1880" s="7">
        <v>23</v>
      </c>
    </row>
    <row r="1881" spans="2:3" x14ac:dyDescent="0.25">
      <c r="B1881" s="6">
        <v>3473</v>
      </c>
      <c r="C1881" s="7">
        <v>33</v>
      </c>
    </row>
    <row r="1882" spans="2:3" x14ac:dyDescent="0.25">
      <c r="B1882" s="6">
        <v>3474</v>
      </c>
      <c r="C1882" s="7">
        <v>39</v>
      </c>
    </row>
    <row r="1883" spans="2:3" x14ac:dyDescent="0.25">
      <c r="B1883" s="6">
        <v>3475</v>
      </c>
      <c r="C1883" s="7">
        <v>17</v>
      </c>
    </row>
    <row r="1884" spans="2:3" x14ac:dyDescent="0.25">
      <c r="B1884" s="6">
        <v>3476</v>
      </c>
      <c r="C1884" s="7">
        <v>6</v>
      </c>
    </row>
    <row r="1885" spans="2:3" x14ac:dyDescent="0.25">
      <c r="B1885" s="6">
        <v>3477</v>
      </c>
      <c r="C1885" s="7">
        <v>39</v>
      </c>
    </row>
    <row r="1886" spans="2:3" x14ac:dyDescent="0.25">
      <c r="B1886" s="6">
        <v>3478</v>
      </c>
      <c r="C1886" s="7">
        <v>57</v>
      </c>
    </row>
    <row r="1887" spans="2:3" x14ac:dyDescent="0.25">
      <c r="B1887" s="6">
        <v>3479</v>
      </c>
      <c r="C1887" s="7">
        <v>56</v>
      </c>
    </row>
    <row r="1888" spans="2:3" x14ac:dyDescent="0.25">
      <c r="B1888" s="6">
        <v>3480</v>
      </c>
      <c r="C1888" s="7">
        <v>13</v>
      </c>
    </row>
    <row r="1889" spans="2:3" x14ac:dyDescent="0.25">
      <c r="B1889" s="6">
        <v>3481</v>
      </c>
      <c r="C1889" s="7">
        <v>95</v>
      </c>
    </row>
    <row r="1890" spans="2:3" x14ac:dyDescent="0.25">
      <c r="B1890" s="6">
        <v>3482</v>
      </c>
      <c r="C1890" s="7">
        <v>80</v>
      </c>
    </row>
    <row r="1891" spans="2:3" x14ac:dyDescent="0.25">
      <c r="B1891" s="6">
        <v>3483</v>
      </c>
      <c r="C1891" s="7">
        <v>133</v>
      </c>
    </row>
    <row r="1892" spans="2:3" x14ac:dyDescent="0.25">
      <c r="B1892" s="6">
        <v>3484</v>
      </c>
      <c r="C1892" s="7">
        <v>44</v>
      </c>
    </row>
    <row r="1893" spans="2:3" x14ac:dyDescent="0.25">
      <c r="B1893" s="6">
        <v>3485</v>
      </c>
      <c r="C1893" s="7">
        <v>30</v>
      </c>
    </row>
    <row r="1894" spans="2:3" x14ac:dyDescent="0.25">
      <c r="B1894" s="6">
        <v>3486</v>
      </c>
      <c r="C1894" s="7">
        <v>56</v>
      </c>
    </row>
    <row r="1895" spans="2:3" x14ac:dyDescent="0.25">
      <c r="B1895" s="6">
        <v>3487</v>
      </c>
      <c r="C1895" s="7">
        <v>66</v>
      </c>
    </row>
    <row r="1896" spans="2:3" x14ac:dyDescent="0.25">
      <c r="B1896" s="6">
        <v>3488</v>
      </c>
      <c r="C1896" s="7">
        <v>29</v>
      </c>
    </row>
    <row r="1897" spans="2:3" x14ac:dyDescent="0.25">
      <c r="B1897" s="6">
        <v>3489</v>
      </c>
      <c r="C1897" s="7">
        <v>72</v>
      </c>
    </row>
    <row r="1898" spans="2:3" x14ac:dyDescent="0.25">
      <c r="B1898" s="6">
        <v>3490</v>
      </c>
      <c r="C1898" s="7">
        <v>27</v>
      </c>
    </row>
    <row r="1899" spans="2:3" x14ac:dyDescent="0.25">
      <c r="B1899" s="6">
        <v>3491</v>
      </c>
      <c r="C1899" s="7">
        <v>10</v>
      </c>
    </row>
    <row r="1900" spans="2:3" x14ac:dyDescent="0.25">
      <c r="B1900" s="6">
        <v>3492</v>
      </c>
      <c r="C1900" s="7">
        <v>35</v>
      </c>
    </row>
    <row r="1901" spans="2:3" x14ac:dyDescent="0.25">
      <c r="B1901" s="6">
        <v>3493</v>
      </c>
      <c r="C1901" s="7">
        <v>29</v>
      </c>
    </row>
    <row r="1902" spans="2:3" x14ac:dyDescent="0.25">
      <c r="B1902" s="6">
        <v>3494</v>
      </c>
      <c r="C1902" s="7">
        <v>13</v>
      </c>
    </row>
    <row r="1903" spans="2:3" x14ac:dyDescent="0.25">
      <c r="B1903" s="6">
        <v>3495</v>
      </c>
      <c r="C1903" s="7">
        <v>72</v>
      </c>
    </row>
    <row r="1904" spans="2:3" x14ac:dyDescent="0.25">
      <c r="B1904" s="6">
        <v>3496</v>
      </c>
      <c r="C1904" s="7">
        <v>78</v>
      </c>
    </row>
    <row r="1905" spans="2:3" x14ac:dyDescent="0.25">
      <c r="B1905" s="6">
        <v>3497</v>
      </c>
      <c r="C1905" s="7">
        <v>49</v>
      </c>
    </row>
    <row r="1906" spans="2:3" x14ac:dyDescent="0.25">
      <c r="B1906" s="6">
        <v>3498</v>
      </c>
      <c r="C1906" s="7">
        <v>42</v>
      </c>
    </row>
    <row r="1907" spans="2:3" x14ac:dyDescent="0.25">
      <c r="B1907" s="6">
        <v>3499</v>
      </c>
      <c r="C1907" s="7">
        <v>35</v>
      </c>
    </row>
    <row r="1908" spans="2:3" x14ac:dyDescent="0.25">
      <c r="B1908" s="6">
        <v>3500</v>
      </c>
      <c r="C1908" s="7">
        <v>42</v>
      </c>
    </row>
    <row r="1909" spans="2:3" x14ac:dyDescent="0.25">
      <c r="B1909" s="6">
        <v>3501</v>
      </c>
      <c r="C1909" s="7">
        <v>42</v>
      </c>
    </row>
    <row r="1910" spans="2:3" x14ac:dyDescent="0.25">
      <c r="B1910" s="6">
        <v>3502</v>
      </c>
      <c r="C1910" s="7">
        <v>31</v>
      </c>
    </row>
    <row r="1911" spans="2:3" x14ac:dyDescent="0.25">
      <c r="B1911" s="6">
        <v>3503</v>
      </c>
      <c r="C1911" s="7">
        <v>38</v>
      </c>
    </row>
    <row r="1912" spans="2:3" x14ac:dyDescent="0.25">
      <c r="B1912" s="6">
        <v>3504</v>
      </c>
      <c r="C1912" s="7">
        <v>8</v>
      </c>
    </row>
    <row r="1913" spans="2:3" x14ac:dyDescent="0.25">
      <c r="B1913" s="6">
        <v>3505</v>
      </c>
      <c r="C1913" s="7">
        <v>39</v>
      </c>
    </row>
    <row r="1914" spans="2:3" x14ac:dyDescent="0.25">
      <c r="B1914" s="6">
        <v>3506</v>
      </c>
      <c r="C1914" s="7">
        <v>29</v>
      </c>
    </row>
    <row r="1915" spans="2:3" x14ac:dyDescent="0.25">
      <c r="B1915" s="6">
        <v>3507</v>
      </c>
      <c r="C1915" s="7">
        <v>72</v>
      </c>
    </row>
    <row r="1916" spans="2:3" x14ac:dyDescent="0.25">
      <c r="B1916" s="6">
        <v>3508</v>
      </c>
      <c r="C1916" s="7">
        <v>15</v>
      </c>
    </row>
    <row r="1917" spans="2:3" x14ac:dyDescent="0.25">
      <c r="B1917" s="6">
        <v>3509</v>
      </c>
      <c r="C1917" s="7">
        <v>33</v>
      </c>
    </row>
    <row r="1918" spans="2:3" x14ac:dyDescent="0.25">
      <c r="B1918" s="6">
        <v>3510</v>
      </c>
      <c r="C1918" s="7">
        <v>15</v>
      </c>
    </row>
    <row r="1919" spans="2:3" x14ac:dyDescent="0.25">
      <c r="B1919" s="6">
        <v>3511</v>
      </c>
      <c r="C1919" s="7">
        <v>19</v>
      </c>
    </row>
    <row r="1920" spans="2:3" x14ac:dyDescent="0.25">
      <c r="B1920" s="6">
        <v>3512</v>
      </c>
      <c r="C1920" s="7">
        <v>17</v>
      </c>
    </row>
    <row r="1921" spans="2:3" x14ac:dyDescent="0.25">
      <c r="B1921" s="6">
        <v>3513</v>
      </c>
      <c r="C1921" s="7">
        <v>44</v>
      </c>
    </row>
    <row r="1922" spans="2:3" x14ac:dyDescent="0.25">
      <c r="B1922" s="6">
        <v>3514</v>
      </c>
      <c r="C1922" s="7">
        <v>10</v>
      </c>
    </row>
    <row r="1923" spans="2:3" x14ac:dyDescent="0.25">
      <c r="B1923" s="6">
        <v>3515</v>
      </c>
      <c r="C1923" s="7">
        <v>46</v>
      </c>
    </row>
    <row r="1924" spans="2:3" x14ac:dyDescent="0.25">
      <c r="B1924" s="6">
        <v>3516</v>
      </c>
      <c r="C1924" s="7">
        <v>11</v>
      </c>
    </row>
    <row r="1925" spans="2:3" x14ac:dyDescent="0.25">
      <c r="B1925" s="6">
        <v>3517</v>
      </c>
      <c r="C1925" s="7">
        <v>13</v>
      </c>
    </row>
    <row r="1926" spans="2:3" x14ac:dyDescent="0.25">
      <c r="B1926" s="6">
        <v>3518</v>
      </c>
      <c r="C1926" s="7">
        <v>33</v>
      </c>
    </row>
    <row r="1927" spans="2:3" x14ac:dyDescent="0.25">
      <c r="B1927" s="6">
        <v>3519</v>
      </c>
      <c r="C1927" s="7">
        <v>28</v>
      </c>
    </row>
    <row r="1928" spans="2:3" x14ac:dyDescent="0.25">
      <c r="B1928" s="6">
        <v>3520</v>
      </c>
      <c r="C1928" s="7">
        <v>21</v>
      </c>
    </row>
    <row r="1929" spans="2:3" x14ac:dyDescent="0.25">
      <c r="B1929" s="6">
        <v>3521</v>
      </c>
      <c r="C1929" s="7">
        <v>13</v>
      </c>
    </row>
    <row r="1930" spans="2:3" x14ac:dyDescent="0.25">
      <c r="B1930" s="6">
        <v>3522</v>
      </c>
      <c r="C1930" s="7">
        <v>34</v>
      </c>
    </row>
    <row r="1931" spans="2:3" x14ac:dyDescent="0.25">
      <c r="B1931" s="6">
        <v>3523</v>
      </c>
      <c r="C1931" s="7">
        <v>80</v>
      </c>
    </row>
    <row r="1932" spans="2:3" x14ac:dyDescent="0.25">
      <c r="B1932" s="6">
        <v>3524</v>
      </c>
      <c r="C1932" s="7">
        <v>74</v>
      </c>
    </row>
    <row r="1933" spans="2:3" x14ac:dyDescent="0.25">
      <c r="B1933" s="6">
        <v>3525</v>
      </c>
      <c r="C1933" s="7">
        <v>7</v>
      </c>
    </row>
    <row r="1934" spans="2:3" x14ac:dyDescent="0.25">
      <c r="B1934" s="6">
        <v>3526</v>
      </c>
      <c r="C1934" s="7">
        <v>34</v>
      </c>
    </row>
    <row r="1935" spans="2:3" x14ac:dyDescent="0.25">
      <c r="B1935" s="6">
        <v>3527</v>
      </c>
      <c r="C1935" s="7">
        <v>86</v>
      </c>
    </row>
    <row r="1936" spans="2:3" x14ac:dyDescent="0.25">
      <c r="B1936" s="6">
        <v>3528</v>
      </c>
      <c r="C1936" s="7">
        <v>37</v>
      </c>
    </row>
    <row r="1937" spans="2:3" x14ac:dyDescent="0.25">
      <c r="B1937" s="6">
        <v>3529</v>
      </c>
      <c r="C1937" s="7">
        <v>18</v>
      </c>
    </row>
    <row r="1938" spans="2:3" x14ac:dyDescent="0.25">
      <c r="B1938" s="6">
        <v>3530</v>
      </c>
      <c r="C1938" s="7">
        <v>22</v>
      </c>
    </row>
    <row r="1939" spans="2:3" x14ac:dyDescent="0.25">
      <c r="B1939" s="6">
        <v>3531</v>
      </c>
      <c r="C1939" s="7">
        <v>26</v>
      </c>
    </row>
    <row r="1940" spans="2:3" x14ac:dyDescent="0.25">
      <c r="B1940" s="6">
        <v>3532</v>
      </c>
      <c r="C1940" s="7">
        <v>27</v>
      </c>
    </row>
    <row r="1941" spans="2:3" x14ac:dyDescent="0.25">
      <c r="B1941" s="6">
        <v>3533</v>
      </c>
      <c r="C1941" s="7">
        <v>8</v>
      </c>
    </row>
    <row r="1942" spans="2:3" x14ac:dyDescent="0.25">
      <c r="B1942" s="6">
        <v>3534</v>
      </c>
      <c r="C1942" s="7">
        <v>204</v>
      </c>
    </row>
    <row r="1943" spans="2:3" x14ac:dyDescent="0.25">
      <c r="B1943" s="6">
        <v>3535</v>
      </c>
      <c r="C1943" s="7">
        <v>46</v>
      </c>
    </row>
    <row r="1944" spans="2:3" x14ac:dyDescent="0.25">
      <c r="B1944" s="6">
        <v>3536</v>
      </c>
      <c r="C1944" s="7">
        <v>17</v>
      </c>
    </row>
    <row r="1945" spans="2:3" x14ac:dyDescent="0.25">
      <c r="B1945" s="6">
        <v>3537</v>
      </c>
      <c r="C1945" s="7">
        <v>28</v>
      </c>
    </row>
    <row r="1946" spans="2:3" x14ac:dyDescent="0.25">
      <c r="B1946" s="6">
        <v>3538</v>
      </c>
      <c r="C1946" s="7">
        <v>83</v>
      </c>
    </row>
    <row r="1947" spans="2:3" x14ac:dyDescent="0.25">
      <c r="B1947" s="6">
        <v>3539</v>
      </c>
      <c r="C1947" s="7">
        <v>13</v>
      </c>
    </row>
    <row r="1948" spans="2:3" x14ac:dyDescent="0.25">
      <c r="B1948" s="6">
        <v>3540</v>
      </c>
      <c r="C1948" s="7">
        <v>8</v>
      </c>
    </row>
    <row r="1949" spans="2:3" x14ac:dyDescent="0.25">
      <c r="B1949" s="6">
        <v>3541</v>
      </c>
      <c r="C1949" s="7">
        <v>32</v>
      </c>
    </row>
    <row r="1950" spans="2:3" x14ac:dyDescent="0.25">
      <c r="B1950" s="6">
        <v>3542</v>
      </c>
      <c r="C1950" s="7">
        <v>85</v>
      </c>
    </row>
    <row r="1951" spans="2:3" x14ac:dyDescent="0.25">
      <c r="B1951" s="6">
        <v>3543</v>
      </c>
      <c r="C1951" s="7">
        <v>29</v>
      </c>
    </row>
    <row r="1952" spans="2:3" x14ac:dyDescent="0.25">
      <c r="B1952" s="6">
        <v>3544</v>
      </c>
      <c r="C1952" s="7">
        <v>24</v>
      </c>
    </row>
    <row r="1953" spans="2:3" x14ac:dyDescent="0.25">
      <c r="B1953" s="6">
        <v>3545</v>
      </c>
      <c r="C1953" s="7">
        <v>8</v>
      </c>
    </row>
    <row r="1954" spans="2:3" x14ac:dyDescent="0.25">
      <c r="B1954" s="6">
        <v>3546</v>
      </c>
      <c r="C1954" s="7">
        <v>19</v>
      </c>
    </row>
    <row r="1955" spans="2:3" x14ac:dyDescent="0.25">
      <c r="B1955" s="6">
        <v>3547</v>
      </c>
      <c r="C1955" s="7">
        <v>336</v>
      </c>
    </row>
    <row r="1956" spans="2:3" x14ac:dyDescent="0.25">
      <c r="B1956" s="6">
        <v>3548</v>
      </c>
      <c r="C1956" s="7">
        <v>13</v>
      </c>
    </row>
    <row r="1957" spans="2:3" x14ac:dyDescent="0.25">
      <c r="B1957" s="6">
        <v>3549</v>
      </c>
      <c r="C1957" s="7">
        <v>42</v>
      </c>
    </row>
    <row r="1958" spans="2:3" x14ac:dyDescent="0.25">
      <c r="B1958" s="6">
        <v>3550</v>
      </c>
      <c r="C1958" s="7">
        <v>64</v>
      </c>
    </row>
    <row r="1959" spans="2:3" x14ac:dyDescent="0.25">
      <c r="B1959" s="6">
        <v>3551</v>
      </c>
      <c r="C1959" s="7">
        <v>25</v>
      </c>
    </row>
    <row r="1960" spans="2:3" x14ac:dyDescent="0.25">
      <c r="B1960" s="6">
        <v>3552</v>
      </c>
      <c r="C1960" s="7">
        <v>20</v>
      </c>
    </row>
    <row r="1961" spans="2:3" x14ac:dyDescent="0.25">
      <c r="B1961" s="6">
        <v>3553</v>
      </c>
      <c r="C1961" s="7">
        <v>104</v>
      </c>
    </row>
    <row r="1962" spans="2:3" x14ac:dyDescent="0.25">
      <c r="B1962" s="6">
        <v>3554</v>
      </c>
      <c r="C1962" s="7">
        <v>53</v>
      </c>
    </row>
    <row r="1963" spans="2:3" x14ac:dyDescent="0.25">
      <c r="B1963" s="6">
        <v>3555</v>
      </c>
      <c r="C1963" s="7">
        <v>14</v>
      </c>
    </row>
    <row r="1964" spans="2:3" x14ac:dyDescent="0.25">
      <c r="B1964" s="6">
        <v>3556</v>
      </c>
      <c r="C1964" s="7">
        <v>20</v>
      </c>
    </row>
    <row r="1965" spans="2:3" x14ac:dyDescent="0.25">
      <c r="B1965" s="6">
        <v>3557</v>
      </c>
      <c r="C1965" s="7">
        <v>558</v>
      </c>
    </row>
    <row r="1966" spans="2:3" x14ac:dyDescent="0.25">
      <c r="B1966" s="6">
        <v>3558</v>
      </c>
      <c r="C1966" s="7">
        <v>22</v>
      </c>
    </row>
    <row r="1967" spans="2:3" x14ac:dyDescent="0.25">
      <c r="B1967" s="6">
        <v>3559</v>
      </c>
      <c r="C1967" s="7">
        <v>24</v>
      </c>
    </row>
    <row r="1968" spans="2:3" x14ac:dyDescent="0.25">
      <c r="B1968" s="6">
        <v>3560</v>
      </c>
      <c r="C1968" s="7">
        <v>74</v>
      </c>
    </row>
    <row r="1969" spans="2:3" x14ac:dyDescent="0.25">
      <c r="B1969" s="6">
        <v>3561</v>
      </c>
      <c r="C1969" s="7">
        <v>54</v>
      </c>
    </row>
    <row r="1970" spans="2:3" x14ac:dyDescent="0.25">
      <c r="B1970" s="6">
        <v>3562</v>
      </c>
      <c r="C1970" s="7">
        <v>31</v>
      </c>
    </row>
    <row r="1971" spans="2:3" x14ac:dyDescent="0.25">
      <c r="B1971" s="6">
        <v>3563</v>
      </c>
      <c r="C1971" s="7">
        <v>25</v>
      </c>
    </row>
    <row r="1972" spans="2:3" x14ac:dyDescent="0.25">
      <c r="B1972" s="6">
        <v>3564</v>
      </c>
      <c r="C1972" s="7">
        <v>17</v>
      </c>
    </row>
    <row r="1973" spans="2:3" x14ac:dyDescent="0.25">
      <c r="B1973" s="6">
        <v>3565</v>
      </c>
      <c r="C1973" s="7">
        <v>12</v>
      </c>
    </row>
    <row r="1974" spans="2:3" x14ac:dyDescent="0.25">
      <c r="B1974" s="6">
        <v>3566</v>
      </c>
      <c r="C1974" s="7">
        <v>38</v>
      </c>
    </row>
    <row r="1975" spans="2:3" x14ac:dyDescent="0.25">
      <c r="B1975" s="6">
        <v>3567</v>
      </c>
      <c r="C1975" s="7">
        <v>41</v>
      </c>
    </row>
    <row r="1976" spans="2:3" x14ac:dyDescent="0.25">
      <c r="B1976" s="6">
        <v>3568</v>
      </c>
      <c r="C1976" s="7">
        <v>19</v>
      </c>
    </row>
    <row r="1977" spans="2:3" x14ac:dyDescent="0.25">
      <c r="B1977" s="6">
        <v>3569</v>
      </c>
      <c r="C1977" s="7">
        <v>41</v>
      </c>
    </row>
    <row r="1978" spans="2:3" x14ac:dyDescent="0.25">
      <c r="B1978" s="6">
        <v>3570</v>
      </c>
      <c r="C1978" s="7">
        <v>26</v>
      </c>
    </row>
    <row r="1979" spans="2:3" x14ac:dyDescent="0.25">
      <c r="B1979" s="6">
        <v>3571</v>
      </c>
      <c r="C1979" s="7">
        <v>25</v>
      </c>
    </row>
    <row r="1980" spans="2:3" x14ac:dyDescent="0.25">
      <c r="B1980" s="6">
        <v>3572</v>
      </c>
      <c r="C1980" s="7">
        <v>9</v>
      </c>
    </row>
    <row r="1981" spans="2:3" x14ac:dyDescent="0.25">
      <c r="B1981" s="6">
        <v>3573</v>
      </c>
      <c r="C1981" s="7">
        <v>78</v>
      </c>
    </row>
    <row r="1982" spans="2:3" x14ac:dyDescent="0.25">
      <c r="B1982" s="6">
        <v>3574</v>
      </c>
      <c r="C1982" s="7">
        <v>45</v>
      </c>
    </row>
    <row r="1983" spans="2:3" x14ac:dyDescent="0.25">
      <c r="B1983" s="6">
        <v>3575</v>
      </c>
      <c r="C1983" s="7">
        <v>102</v>
      </c>
    </row>
    <row r="1984" spans="2:3" x14ac:dyDescent="0.25">
      <c r="B1984" s="6">
        <v>3576</v>
      </c>
      <c r="C1984" s="7">
        <v>5</v>
      </c>
    </row>
    <row r="1985" spans="2:3" x14ac:dyDescent="0.25">
      <c r="B1985" s="6">
        <v>3577</v>
      </c>
      <c r="C1985" s="7">
        <v>27</v>
      </c>
    </row>
    <row r="1986" spans="2:3" x14ac:dyDescent="0.25">
      <c r="B1986" s="6">
        <v>3578</v>
      </c>
      <c r="C1986" s="7">
        <v>37</v>
      </c>
    </row>
    <row r="1987" spans="2:3" x14ac:dyDescent="0.25">
      <c r="B1987" s="6">
        <v>3579</v>
      </c>
      <c r="C1987" s="7">
        <v>14</v>
      </c>
    </row>
    <row r="1988" spans="2:3" x14ac:dyDescent="0.25">
      <c r="B1988" s="6">
        <v>3580</v>
      </c>
      <c r="C1988" s="7">
        <v>27</v>
      </c>
    </row>
    <row r="1989" spans="2:3" x14ac:dyDescent="0.25">
      <c r="B1989" s="6">
        <v>3581</v>
      </c>
      <c r="C1989" s="7">
        <v>45</v>
      </c>
    </row>
    <row r="1990" spans="2:3" x14ac:dyDescent="0.25">
      <c r="B1990" s="6">
        <v>3582</v>
      </c>
      <c r="C1990" s="7">
        <v>49</v>
      </c>
    </row>
    <row r="1991" spans="2:3" x14ac:dyDescent="0.25">
      <c r="B1991" s="6">
        <v>3583</v>
      </c>
      <c r="C1991" s="7">
        <v>24</v>
      </c>
    </row>
    <row r="1992" spans="2:3" x14ac:dyDescent="0.25">
      <c r="B1992" s="6">
        <v>3584</v>
      </c>
      <c r="C1992" s="7">
        <v>112</v>
      </c>
    </row>
    <row r="1993" spans="2:3" x14ac:dyDescent="0.25">
      <c r="B1993" s="6">
        <v>3585</v>
      </c>
      <c r="C1993" s="7">
        <v>23</v>
      </c>
    </row>
    <row r="1994" spans="2:3" x14ac:dyDescent="0.25">
      <c r="B1994" s="6">
        <v>3586</v>
      </c>
      <c r="C1994" s="7">
        <v>54</v>
      </c>
    </row>
    <row r="1995" spans="2:3" x14ac:dyDescent="0.25">
      <c r="B1995" s="6">
        <v>3587</v>
      </c>
      <c r="C1995" s="7">
        <v>28</v>
      </c>
    </row>
    <row r="1996" spans="2:3" x14ac:dyDescent="0.25">
      <c r="B1996" s="6">
        <v>3588</v>
      </c>
      <c r="C1996" s="7">
        <v>11</v>
      </c>
    </row>
    <row r="1997" spans="2:3" x14ac:dyDescent="0.25">
      <c r="B1997" s="6">
        <v>3589</v>
      </c>
      <c r="C1997" s="7">
        <v>62</v>
      </c>
    </row>
    <row r="1998" spans="2:3" x14ac:dyDescent="0.25">
      <c r="B1998" s="6">
        <v>3590</v>
      </c>
      <c r="C1998" s="7">
        <v>73</v>
      </c>
    </row>
    <row r="1999" spans="2:3" x14ac:dyDescent="0.25">
      <c r="B1999" s="6">
        <v>3591</v>
      </c>
      <c r="C1999" s="7">
        <v>18</v>
      </c>
    </row>
    <row r="2000" spans="2:3" x14ac:dyDescent="0.25">
      <c r="B2000" s="6">
        <v>3592</v>
      </c>
      <c r="C2000" s="7">
        <v>35</v>
      </c>
    </row>
    <row r="2001" spans="2:3" x14ac:dyDescent="0.25">
      <c r="B2001" s="6">
        <v>3593</v>
      </c>
      <c r="C2001" s="7">
        <v>43</v>
      </c>
    </row>
    <row r="2002" spans="2:3" x14ac:dyDescent="0.25">
      <c r="B2002" s="6">
        <v>3594</v>
      </c>
      <c r="C2002" s="7">
        <v>36</v>
      </c>
    </row>
    <row r="2003" spans="2:3" x14ac:dyDescent="0.25">
      <c r="B2003" s="6">
        <v>3595</v>
      </c>
      <c r="C2003" s="7">
        <v>62</v>
      </c>
    </row>
    <row r="2004" spans="2:3" x14ac:dyDescent="0.25">
      <c r="B2004" s="6">
        <v>3596</v>
      </c>
      <c r="C2004" s="7">
        <v>15</v>
      </c>
    </row>
    <row r="2005" spans="2:3" x14ac:dyDescent="0.25">
      <c r="B2005" s="6">
        <v>3597</v>
      </c>
      <c r="C2005" s="7">
        <v>33</v>
      </c>
    </row>
    <row r="2006" spans="2:3" x14ac:dyDescent="0.25">
      <c r="B2006" s="6">
        <v>3598</v>
      </c>
      <c r="C2006" s="7">
        <v>27</v>
      </c>
    </row>
    <row r="2007" spans="2:3" x14ac:dyDescent="0.25">
      <c r="B2007" s="6">
        <v>3599</v>
      </c>
      <c r="C2007" s="7">
        <v>17</v>
      </c>
    </row>
    <row r="2008" spans="2:3" x14ac:dyDescent="0.25">
      <c r="B2008" s="6">
        <v>3600</v>
      </c>
      <c r="C2008" s="7">
        <v>4</v>
      </c>
    </row>
    <row r="2009" spans="2:3" x14ac:dyDescent="0.25">
      <c r="B2009" s="6">
        <v>3601</v>
      </c>
      <c r="C2009" s="7">
        <v>53</v>
      </c>
    </row>
    <row r="2010" spans="2:3" x14ac:dyDescent="0.25">
      <c r="B2010" s="6">
        <v>3602</v>
      </c>
      <c r="C2010" s="7">
        <v>49</v>
      </c>
    </row>
    <row r="2011" spans="2:3" x14ac:dyDescent="0.25">
      <c r="B2011" s="6">
        <v>3603</v>
      </c>
      <c r="C2011" s="7">
        <v>57</v>
      </c>
    </row>
    <row r="2012" spans="2:3" x14ac:dyDescent="0.25">
      <c r="B2012" s="6">
        <v>3604</v>
      </c>
      <c r="C2012" s="7">
        <v>69</v>
      </c>
    </row>
    <row r="2013" spans="2:3" x14ac:dyDescent="0.25">
      <c r="B2013" s="6">
        <v>3605</v>
      </c>
      <c r="C2013" s="7">
        <v>15</v>
      </c>
    </row>
    <row r="2014" spans="2:3" x14ac:dyDescent="0.25">
      <c r="B2014" s="6">
        <v>3606</v>
      </c>
      <c r="C2014" s="7">
        <v>64</v>
      </c>
    </row>
    <row r="2015" spans="2:3" x14ac:dyDescent="0.25">
      <c r="B2015" s="6">
        <v>3607</v>
      </c>
      <c r="C2015" s="7">
        <v>20</v>
      </c>
    </row>
    <row r="2016" spans="2:3" x14ac:dyDescent="0.25">
      <c r="B2016" s="6">
        <v>3608</v>
      </c>
      <c r="C2016" s="7">
        <v>27</v>
      </c>
    </row>
    <row r="2017" spans="2:3" x14ac:dyDescent="0.25">
      <c r="B2017" s="6">
        <v>3609</v>
      </c>
      <c r="C2017" s="7">
        <v>21</v>
      </c>
    </row>
    <row r="2018" spans="2:3" x14ac:dyDescent="0.25">
      <c r="B2018" s="6">
        <v>3610</v>
      </c>
      <c r="C2018" s="7">
        <v>31</v>
      </c>
    </row>
    <row r="2019" spans="2:3" x14ac:dyDescent="0.25">
      <c r="B2019" s="6">
        <v>3611</v>
      </c>
      <c r="C2019" s="7">
        <v>51</v>
      </c>
    </row>
    <row r="2020" spans="2:3" x14ac:dyDescent="0.25">
      <c r="B2020" s="6">
        <v>3612</v>
      </c>
      <c r="C2020" s="7">
        <v>57</v>
      </c>
    </row>
    <row r="2021" spans="2:3" x14ac:dyDescent="0.25">
      <c r="B2021" s="6">
        <v>3613</v>
      </c>
      <c r="C2021" s="7">
        <v>20</v>
      </c>
    </row>
    <row r="2022" spans="2:3" x14ac:dyDescent="0.25">
      <c r="B2022" s="6">
        <v>3614</v>
      </c>
      <c r="C2022" s="7">
        <v>71</v>
      </c>
    </row>
    <row r="2023" spans="2:3" x14ac:dyDescent="0.25">
      <c r="B2023" s="6">
        <v>3615</v>
      </c>
      <c r="C2023" s="7">
        <v>72</v>
      </c>
    </row>
    <row r="2024" spans="2:3" x14ac:dyDescent="0.25">
      <c r="B2024" s="6">
        <v>3616</v>
      </c>
      <c r="C2024" s="7">
        <v>45</v>
      </c>
    </row>
    <row r="2025" spans="2:3" x14ac:dyDescent="0.25">
      <c r="B2025" s="6">
        <v>3617</v>
      </c>
      <c r="C2025" s="7">
        <v>51</v>
      </c>
    </row>
    <row r="2026" spans="2:3" x14ac:dyDescent="0.25">
      <c r="B2026" s="6">
        <v>3618</v>
      </c>
      <c r="C2026" s="7">
        <v>56</v>
      </c>
    </row>
    <row r="2027" spans="2:3" x14ac:dyDescent="0.25">
      <c r="B2027" s="6">
        <v>3619</v>
      </c>
      <c r="C2027" s="7">
        <v>17</v>
      </c>
    </row>
    <row r="2028" spans="2:3" x14ac:dyDescent="0.25">
      <c r="B2028" s="6">
        <v>3620</v>
      </c>
      <c r="C2028" s="7">
        <v>197</v>
      </c>
    </row>
    <row r="2029" spans="2:3" x14ac:dyDescent="0.25">
      <c r="B2029" s="6">
        <v>3621</v>
      </c>
      <c r="C2029" s="7">
        <v>70</v>
      </c>
    </row>
    <row r="2030" spans="2:3" x14ac:dyDescent="0.25">
      <c r="B2030" s="6">
        <v>3622</v>
      </c>
      <c r="C2030" s="7">
        <v>21</v>
      </c>
    </row>
    <row r="2031" spans="2:3" x14ac:dyDescent="0.25">
      <c r="B2031" s="6">
        <v>3623</v>
      </c>
      <c r="C2031" s="7">
        <v>34</v>
      </c>
    </row>
    <row r="2032" spans="2:3" x14ac:dyDescent="0.25">
      <c r="B2032" s="6">
        <v>3624</v>
      </c>
      <c r="C2032" s="7">
        <v>39</v>
      </c>
    </row>
    <row r="2033" spans="2:3" x14ac:dyDescent="0.25">
      <c r="B2033" s="6">
        <v>3625</v>
      </c>
      <c r="C2033" s="7">
        <v>78</v>
      </c>
    </row>
    <row r="2034" spans="2:3" x14ac:dyDescent="0.25">
      <c r="B2034" s="6">
        <v>3626</v>
      </c>
      <c r="C2034" s="7">
        <v>48</v>
      </c>
    </row>
    <row r="2035" spans="2:3" x14ac:dyDescent="0.25">
      <c r="B2035" s="6">
        <v>3627</v>
      </c>
      <c r="C2035" s="7">
        <v>29</v>
      </c>
    </row>
    <row r="2036" spans="2:3" x14ac:dyDescent="0.25">
      <c r="B2036" s="6">
        <v>3648</v>
      </c>
      <c r="C2036" s="7">
        <v>73</v>
      </c>
    </row>
    <row r="2037" spans="2:3" x14ac:dyDescent="0.25">
      <c r="B2037" s="6">
        <v>3649</v>
      </c>
      <c r="C2037" s="7">
        <v>8</v>
      </c>
    </row>
    <row r="2038" spans="2:3" x14ac:dyDescent="0.25">
      <c r="B2038" s="6">
        <v>3650</v>
      </c>
      <c r="C2038" s="7">
        <v>17</v>
      </c>
    </row>
    <row r="2039" spans="2:3" x14ac:dyDescent="0.25">
      <c r="B2039" s="6">
        <v>3651</v>
      </c>
      <c r="C2039" s="7">
        <v>9</v>
      </c>
    </row>
    <row r="2040" spans="2:3" x14ac:dyDescent="0.25">
      <c r="B2040" s="6">
        <v>3652</v>
      </c>
      <c r="C2040" s="7">
        <v>17</v>
      </c>
    </row>
    <row r="2041" spans="2:3" x14ac:dyDescent="0.25">
      <c r="B2041" s="6">
        <v>3653</v>
      </c>
      <c r="C2041" s="7">
        <v>33</v>
      </c>
    </row>
    <row r="2042" spans="2:3" x14ac:dyDescent="0.25">
      <c r="B2042" s="6">
        <v>3654</v>
      </c>
      <c r="C2042" s="7">
        <v>38</v>
      </c>
    </row>
    <row r="2043" spans="2:3" x14ac:dyDescent="0.25">
      <c r="B2043" s="6">
        <v>3655</v>
      </c>
      <c r="C2043" s="7">
        <v>79</v>
      </c>
    </row>
    <row r="2044" spans="2:3" x14ac:dyDescent="0.25">
      <c r="B2044" s="6">
        <v>3656</v>
      </c>
      <c r="C2044" s="7">
        <v>46</v>
      </c>
    </row>
    <row r="2045" spans="2:3" x14ac:dyDescent="0.25">
      <c r="B2045" s="6">
        <v>3657</v>
      </c>
      <c r="C2045" s="7">
        <v>20</v>
      </c>
    </row>
    <row r="2046" spans="2:3" x14ac:dyDescent="0.25">
      <c r="B2046" s="6">
        <v>3658</v>
      </c>
      <c r="C2046" s="7">
        <v>20</v>
      </c>
    </row>
    <row r="2047" spans="2:3" x14ac:dyDescent="0.25">
      <c r="B2047" s="6">
        <v>3659</v>
      </c>
      <c r="C2047" s="7">
        <v>13</v>
      </c>
    </row>
    <row r="2048" spans="2:3" x14ac:dyDescent="0.25">
      <c r="B2048" s="6">
        <v>3660</v>
      </c>
      <c r="C2048" s="7">
        <v>22</v>
      </c>
    </row>
    <row r="2049" spans="2:3" x14ac:dyDescent="0.25">
      <c r="B2049" s="6">
        <v>3661</v>
      </c>
      <c r="C2049" s="7">
        <v>36</v>
      </c>
    </row>
    <row r="2050" spans="2:3" x14ac:dyDescent="0.25">
      <c r="B2050" s="6">
        <v>3662</v>
      </c>
      <c r="C2050" s="7">
        <v>40</v>
      </c>
    </row>
    <row r="2051" spans="2:3" x14ac:dyDescent="0.25">
      <c r="B2051" s="6">
        <v>3663</v>
      </c>
      <c r="C2051" s="7">
        <v>9</v>
      </c>
    </row>
    <row r="2052" spans="2:3" x14ac:dyDescent="0.25">
      <c r="B2052" s="6">
        <v>3664</v>
      </c>
      <c r="C2052" s="7">
        <v>19</v>
      </c>
    </row>
    <row r="2053" spans="2:3" x14ac:dyDescent="0.25">
      <c r="B2053" s="6">
        <v>3665</v>
      </c>
      <c r="C2053" s="7">
        <v>14</v>
      </c>
    </row>
    <row r="2054" spans="2:3" x14ac:dyDescent="0.25">
      <c r="B2054" s="6">
        <v>3666</v>
      </c>
      <c r="C2054" s="7">
        <v>38</v>
      </c>
    </row>
    <row r="2055" spans="2:3" x14ac:dyDescent="0.25">
      <c r="B2055" s="6">
        <v>3667</v>
      </c>
      <c r="C2055" s="7">
        <v>58</v>
      </c>
    </row>
    <row r="2056" spans="2:3" x14ac:dyDescent="0.25">
      <c r="B2056" s="6">
        <v>3668</v>
      </c>
      <c r="C2056" s="7">
        <v>28</v>
      </c>
    </row>
    <row r="2057" spans="2:3" x14ac:dyDescent="0.25">
      <c r="B2057" s="6">
        <v>3669</v>
      </c>
      <c r="C2057" s="7">
        <v>17</v>
      </c>
    </row>
    <row r="2058" spans="2:3" x14ac:dyDescent="0.25">
      <c r="B2058" s="6">
        <v>3670</v>
      </c>
      <c r="C2058" s="7">
        <v>12</v>
      </c>
    </row>
    <row r="2059" spans="2:3" x14ac:dyDescent="0.25">
      <c r="B2059" s="6">
        <v>3671</v>
      </c>
      <c r="C2059" s="7">
        <v>40</v>
      </c>
    </row>
    <row r="2060" spans="2:3" x14ac:dyDescent="0.25">
      <c r="B2060" s="6">
        <v>3672</v>
      </c>
      <c r="C2060" s="7">
        <v>57</v>
      </c>
    </row>
    <row r="2061" spans="2:3" x14ac:dyDescent="0.25">
      <c r="B2061" s="6">
        <v>3673</v>
      </c>
      <c r="C2061" s="7">
        <v>114</v>
      </c>
    </row>
    <row r="2062" spans="2:3" x14ac:dyDescent="0.25">
      <c r="B2062" s="6">
        <v>3674</v>
      </c>
      <c r="C2062" s="7">
        <v>31</v>
      </c>
    </row>
    <row r="2063" spans="2:3" x14ac:dyDescent="0.25">
      <c r="B2063" s="6">
        <v>3675</v>
      </c>
      <c r="C2063" s="7">
        <v>3</v>
      </c>
    </row>
    <row r="2064" spans="2:3" x14ac:dyDescent="0.25">
      <c r="B2064" s="6">
        <v>3676</v>
      </c>
      <c r="C2064" s="7">
        <v>16</v>
      </c>
    </row>
    <row r="2065" spans="2:3" x14ac:dyDescent="0.25">
      <c r="B2065" s="6">
        <v>3677</v>
      </c>
      <c r="C2065" s="7">
        <v>199</v>
      </c>
    </row>
    <row r="2066" spans="2:3" x14ac:dyDescent="0.25">
      <c r="B2066" s="6">
        <v>3678</v>
      </c>
      <c r="C2066" s="7">
        <v>31</v>
      </c>
    </row>
    <row r="2067" spans="2:3" x14ac:dyDescent="0.25">
      <c r="B2067" s="6">
        <v>3679</v>
      </c>
      <c r="C2067" s="7">
        <v>30</v>
      </c>
    </row>
    <row r="2068" spans="2:3" x14ac:dyDescent="0.25">
      <c r="B2068" s="6">
        <v>3680</v>
      </c>
      <c r="C2068" s="7">
        <v>34</v>
      </c>
    </row>
    <row r="2069" spans="2:3" x14ac:dyDescent="0.25">
      <c r="B2069" s="6">
        <v>3681</v>
      </c>
      <c r="C2069" s="7">
        <v>18</v>
      </c>
    </row>
    <row r="2070" spans="2:3" x14ac:dyDescent="0.25">
      <c r="B2070" s="6">
        <v>3682</v>
      </c>
      <c r="C2070" s="7">
        <v>67</v>
      </c>
    </row>
    <row r="2071" spans="2:3" x14ac:dyDescent="0.25">
      <c r="B2071" s="6">
        <v>3683</v>
      </c>
      <c r="C2071" s="7">
        <v>66</v>
      </c>
    </row>
    <row r="2072" spans="2:3" x14ac:dyDescent="0.25">
      <c r="B2072" s="6">
        <v>3684</v>
      </c>
      <c r="C2072" s="7">
        <v>23</v>
      </c>
    </row>
    <row r="2073" spans="2:3" x14ac:dyDescent="0.25">
      <c r="B2073" s="6">
        <v>3685</v>
      </c>
      <c r="C2073" s="7">
        <v>126</v>
      </c>
    </row>
    <row r="2074" spans="2:3" x14ac:dyDescent="0.25">
      <c r="B2074" s="6">
        <v>3686</v>
      </c>
      <c r="C2074" s="7">
        <v>6</v>
      </c>
    </row>
    <row r="2075" spans="2:3" x14ac:dyDescent="0.25">
      <c r="B2075" s="6">
        <v>3687</v>
      </c>
      <c r="C2075" s="7">
        <v>25</v>
      </c>
    </row>
    <row r="2076" spans="2:3" x14ac:dyDescent="0.25">
      <c r="B2076" s="6">
        <v>3688</v>
      </c>
      <c r="C2076" s="7">
        <v>39</v>
      </c>
    </row>
    <row r="2077" spans="2:3" x14ac:dyDescent="0.25">
      <c r="B2077" s="6">
        <v>3689</v>
      </c>
      <c r="C2077" s="7">
        <v>62</v>
      </c>
    </row>
    <row r="2078" spans="2:3" x14ac:dyDescent="0.25">
      <c r="B2078" s="6">
        <v>3690</v>
      </c>
      <c r="C2078" s="7">
        <v>31</v>
      </c>
    </row>
    <row r="2079" spans="2:3" x14ac:dyDescent="0.25">
      <c r="B2079" s="6">
        <v>3691</v>
      </c>
      <c r="C2079" s="7">
        <v>274</v>
      </c>
    </row>
    <row r="2080" spans="2:3" x14ac:dyDescent="0.25">
      <c r="B2080" s="6">
        <v>3692</v>
      </c>
      <c r="C2080" s="7">
        <v>17</v>
      </c>
    </row>
    <row r="2081" spans="2:3" x14ac:dyDescent="0.25">
      <c r="B2081" s="6">
        <v>3693</v>
      </c>
      <c r="C2081" s="7">
        <v>14</v>
      </c>
    </row>
    <row r="2082" spans="2:3" x14ac:dyDescent="0.25">
      <c r="B2082" s="6">
        <v>3694</v>
      </c>
      <c r="C2082" s="7">
        <v>60</v>
      </c>
    </row>
    <row r="2083" spans="2:3" x14ac:dyDescent="0.25">
      <c r="B2083" s="6">
        <v>3695</v>
      </c>
      <c r="C2083" s="7">
        <v>33</v>
      </c>
    </row>
    <row r="2084" spans="2:3" x14ac:dyDescent="0.25">
      <c r="B2084" s="6">
        <v>3696</v>
      </c>
      <c r="C2084" s="7">
        <v>78</v>
      </c>
    </row>
    <row r="2085" spans="2:3" x14ac:dyDescent="0.25">
      <c r="B2085" s="6">
        <v>3697</v>
      </c>
      <c r="C2085" s="7">
        <v>30</v>
      </c>
    </row>
    <row r="2086" spans="2:3" x14ac:dyDescent="0.25">
      <c r="B2086" s="6">
        <v>3698</v>
      </c>
      <c r="C2086" s="7">
        <v>136</v>
      </c>
    </row>
    <row r="2087" spans="2:3" x14ac:dyDescent="0.25">
      <c r="B2087" s="6">
        <v>3699</v>
      </c>
      <c r="C2087" s="7">
        <v>40</v>
      </c>
    </row>
    <row r="2088" spans="2:3" x14ac:dyDescent="0.25">
      <c r="B2088" s="6">
        <v>3700</v>
      </c>
      <c r="C2088" s="7">
        <v>18</v>
      </c>
    </row>
    <row r="2089" spans="2:3" x14ac:dyDescent="0.25">
      <c r="B2089" s="6">
        <v>3701</v>
      </c>
      <c r="C2089" s="7">
        <v>39</v>
      </c>
    </row>
    <row r="2090" spans="2:3" x14ac:dyDescent="0.25">
      <c r="B2090" s="6">
        <v>3702</v>
      </c>
      <c r="C2090" s="7">
        <v>21</v>
      </c>
    </row>
    <row r="2091" spans="2:3" x14ac:dyDescent="0.25">
      <c r="B2091" s="6">
        <v>3703</v>
      </c>
      <c r="C2091" s="7">
        <v>30</v>
      </c>
    </row>
    <row r="2092" spans="2:3" x14ac:dyDescent="0.25">
      <c r="B2092" s="6">
        <v>3704</v>
      </c>
      <c r="C2092" s="7">
        <v>27</v>
      </c>
    </row>
    <row r="2093" spans="2:3" x14ac:dyDescent="0.25">
      <c r="B2093" s="6">
        <v>3705</v>
      </c>
      <c r="C2093" s="7">
        <v>35</v>
      </c>
    </row>
    <row r="2094" spans="2:3" x14ac:dyDescent="0.25">
      <c r="B2094" s="6">
        <v>3706</v>
      </c>
      <c r="C2094" s="7">
        <v>13</v>
      </c>
    </row>
    <row r="2095" spans="2:3" x14ac:dyDescent="0.25">
      <c r="B2095" s="6">
        <v>3707</v>
      </c>
      <c r="C2095" s="7">
        <v>23</v>
      </c>
    </row>
    <row r="2096" spans="2:3" x14ac:dyDescent="0.25">
      <c r="B2096" s="6">
        <v>3708</v>
      </c>
      <c r="C2096" s="7">
        <v>39</v>
      </c>
    </row>
    <row r="2097" spans="2:3" x14ac:dyDescent="0.25">
      <c r="B2097" s="6">
        <v>3709</v>
      </c>
      <c r="C2097" s="7">
        <v>35</v>
      </c>
    </row>
    <row r="2098" spans="2:3" x14ac:dyDescent="0.25">
      <c r="B2098" s="6">
        <v>3710</v>
      </c>
      <c r="C2098" s="7">
        <v>27</v>
      </c>
    </row>
    <row r="2099" spans="2:3" x14ac:dyDescent="0.25">
      <c r="B2099" s="6">
        <v>3711</v>
      </c>
      <c r="C2099" s="7">
        <v>21</v>
      </c>
    </row>
    <row r="2100" spans="2:3" x14ac:dyDescent="0.25">
      <c r="B2100" s="6">
        <v>3712</v>
      </c>
      <c r="C2100" s="7">
        <v>104</v>
      </c>
    </row>
    <row r="2101" spans="2:3" x14ac:dyDescent="0.25">
      <c r="B2101" s="6">
        <v>3713</v>
      </c>
      <c r="C2101" s="7">
        <v>19</v>
      </c>
    </row>
    <row r="2102" spans="2:3" x14ac:dyDescent="0.25">
      <c r="B2102" s="6">
        <v>3714</v>
      </c>
      <c r="C2102" s="7">
        <v>97</v>
      </c>
    </row>
    <row r="2103" spans="2:3" x14ac:dyDescent="0.25">
      <c r="B2103" s="6">
        <v>3715</v>
      </c>
      <c r="C2103" s="7">
        <v>27</v>
      </c>
    </row>
    <row r="2104" spans="2:3" x14ac:dyDescent="0.25">
      <c r="B2104" s="6">
        <v>3716</v>
      </c>
      <c r="C2104" s="7">
        <v>24</v>
      </c>
    </row>
    <row r="2105" spans="2:3" x14ac:dyDescent="0.25">
      <c r="B2105" s="6">
        <v>3717</v>
      </c>
      <c r="C2105" s="7">
        <v>13</v>
      </c>
    </row>
    <row r="2106" spans="2:3" x14ac:dyDescent="0.25">
      <c r="B2106" s="6">
        <v>3718</v>
      </c>
      <c r="C2106" s="7">
        <v>46</v>
      </c>
    </row>
    <row r="2107" spans="2:3" x14ac:dyDescent="0.25">
      <c r="B2107" s="6">
        <v>3719</v>
      </c>
      <c r="C2107" s="7">
        <v>4</v>
      </c>
    </row>
    <row r="2108" spans="2:3" x14ac:dyDescent="0.25">
      <c r="B2108" s="6">
        <v>3720</v>
      </c>
      <c r="C2108" s="7">
        <v>40</v>
      </c>
    </row>
    <row r="2109" spans="2:3" x14ac:dyDescent="0.25">
      <c r="B2109" s="6">
        <v>3721</v>
      </c>
      <c r="C2109" s="7">
        <v>44</v>
      </c>
    </row>
    <row r="2110" spans="2:3" x14ac:dyDescent="0.25">
      <c r="B2110" s="6">
        <v>3722</v>
      </c>
      <c r="C2110" s="7">
        <v>35</v>
      </c>
    </row>
    <row r="2111" spans="2:3" x14ac:dyDescent="0.25">
      <c r="B2111" s="6">
        <v>3723</v>
      </c>
      <c r="C2111" s="7">
        <v>63</v>
      </c>
    </row>
    <row r="2112" spans="2:3" x14ac:dyDescent="0.25">
      <c r="B2112" s="6">
        <v>3724</v>
      </c>
      <c r="C2112" s="7">
        <v>89</v>
      </c>
    </row>
    <row r="2113" spans="2:3" x14ac:dyDescent="0.25">
      <c r="B2113" s="6">
        <v>3725</v>
      </c>
      <c r="C2113" s="7">
        <v>15</v>
      </c>
    </row>
    <row r="2114" spans="2:3" x14ac:dyDescent="0.25">
      <c r="B2114" s="6">
        <v>3726</v>
      </c>
      <c r="C2114" s="7">
        <v>46</v>
      </c>
    </row>
    <row r="2115" spans="2:3" x14ac:dyDescent="0.25">
      <c r="B2115" s="6">
        <v>3727</v>
      </c>
      <c r="C2115" s="7">
        <v>33</v>
      </c>
    </row>
    <row r="2116" spans="2:3" x14ac:dyDescent="0.25">
      <c r="B2116" s="6">
        <v>3748</v>
      </c>
      <c r="C2116" s="7">
        <v>52</v>
      </c>
    </row>
    <row r="2117" spans="2:3" x14ac:dyDescent="0.25">
      <c r="B2117" s="6">
        <v>3749</v>
      </c>
      <c r="C2117" s="7">
        <v>7</v>
      </c>
    </row>
    <row r="2118" spans="2:3" x14ac:dyDescent="0.25">
      <c r="B2118" s="6">
        <v>3750</v>
      </c>
      <c r="C2118" s="7">
        <v>28</v>
      </c>
    </row>
    <row r="2119" spans="2:3" x14ac:dyDescent="0.25">
      <c r="B2119" s="6">
        <v>3751</v>
      </c>
      <c r="C2119" s="7">
        <v>11</v>
      </c>
    </row>
    <row r="2120" spans="2:3" x14ac:dyDescent="0.25">
      <c r="B2120" s="6">
        <v>3752</v>
      </c>
      <c r="C2120" s="7">
        <v>15</v>
      </c>
    </row>
    <row r="2121" spans="2:3" x14ac:dyDescent="0.25">
      <c r="B2121" s="6">
        <v>3753</v>
      </c>
      <c r="C2121" s="7">
        <v>30</v>
      </c>
    </row>
    <row r="2122" spans="2:3" x14ac:dyDescent="0.25">
      <c r="B2122" s="6">
        <v>3754</v>
      </c>
      <c r="C2122" s="7">
        <v>27</v>
      </c>
    </row>
    <row r="2123" spans="2:3" x14ac:dyDescent="0.25">
      <c r="B2123" s="6">
        <v>3755</v>
      </c>
      <c r="C2123" s="7">
        <v>28</v>
      </c>
    </row>
    <row r="2124" spans="2:3" x14ac:dyDescent="0.25">
      <c r="B2124" s="6">
        <v>3756</v>
      </c>
      <c r="C2124" s="7">
        <v>17</v>
      </c>
    </row>
    <row r="2125" spans="2:3" x14ac:dyDescent="0.25">
      <c r="B2125" s="6">
        <v>3757</v>
      </c>
      <c r="C2125" s="7">
        <v>50</v>
      </c>
    </row>
    <row r="2126" spans="2:3" x14ac:dyDescent="0.25">
      <c r="B2126" s="6">
        <v>3758</v>
      </c>
      <c r="C2126" s="7">
        <v>26</v>
      </c>
    </row>
    <row r="2127" spans="2:3" x14ac:dyDescent="0.25">
      <c r="B2127" s="6">
        <v>3759</v>
      </c>
      <c r="C2127" s="7">
        <v>88</v>
      </c>
    </row>
    <row r="2128" spans="2:3" x14ac:dyDescent="0.25">
      <c r="B2128" s="6">
        <v>3760</v>
      </c>
      <c r="C2128" s="7">
        <v>91</v>
      </c>
    </row>
    <row r="2129" spans="2:3" x14ac:dyDescent="0.25">
      <c r="B2129" s="6">
        <v>3761</v>
      </c>
      <c r="C2129" s="7">
        <v>3</v>
      </c>
    </row>
    <row r="2130" spans="2:3" x14ac:dyDescent="0.25">
      <c r="B2130" s="6">
        <v>3762</v>
      </c>
      <c r="C2130" s="7">
        <v>28</v>
      </c>
    </row>
    <row r="2131" spans="2:3" x14ac:dyDescent="0.25">
      <c r="B2131" s="6">
        <v>3763</v>
      </c>
      <c r="C2131" s="7">
        <v>77</v>
      </c>
    </row>
    <row r="2132" spans="2:3" x14ac:dyDescent="0.25">
      <c r="B2132" s="6">
        <v>3764</v>
      </c>
      <c r="C2132" s="7">
        <v>27</v>
      </c>
    </row>
    <row r="2133" spans="2:3" x14ac:dyDescent="0.25">
      <c r="B2133" s="6">
        <v>3765</v>
      </c>
      <c r="C2133" s="7">
        <v>107</v>
      </c>
    </row>
    <row r="2134" spans="2:3" x14ac:dyDescent="0.25">
      <c r="B2134" s="6">
        <v>3766</v>
      </c>
      <c r="C2134" s="7">
        <v>96</v>
      </c>
    </row>
    <row r="2135" spans="2:3" x14ac:dyDescent="0.25">
      <c r="B2135" s="6">
        <v>3767</v>
      </c>
      <c r="C2135" s="7">
        <v>56</v>
      </c>
    </row>
    <row r="2136" spans="2:3" x14ac:dyDescent="0.25">
      <c r="B2136" s="6">
        <v>3768</v>
      </c>
      <c r="C2136" s="7">
        <v>58</v>
      </c>
    </row>
    <row r="2137" spans="2:3" x14ac:dyDescent="0.25">
      <c r="B2137" s="6">
        <v>3769</v>
      </c>
      <c r="C2137" s="7">
        <v>15</v>
      </c>
    </row>
    <row r="2138" spans="2:3" x14ac:dyDescent="0.25">
      <c r="B2138" s="6">
        <v>3770</v>
      </c>
      <c r="C2138" s="7">
        <v>20</v>
      </c>
    </row>
    <row r="2139" spans="2:3" x14ac:dyDescent="0.25">
      <c r="B2139" s="6">
        <v>3771</v>
      </c>
      <c r="C2139" s="7">
        <v>38</v>
      </c>
    </row>
    <row r="2140" spans="2:3" x14ac:dyDescent="0.25">
      <c r="B2140" s="6">
        <v>3772</v>
      </c>
      <c r="C2140" s="7">
        <v>33</v>
      </c>
    </row>
    <row r="2141" spans="2:3" x14ac:dyDescent="0.25">
      <c r="B2141" s="6">
        <v>3773</v>
      </c>
      <c r="C2141" s="7">
        <v>57</v>
      </c>
    </row>
    <row r="2142" spans="2:3" x14ac:dyDescent="0.25">
      <c r="B2142" s="6">
        <v>3774</v>
      </c>
      <c r="C2142" s="7">
        <v>25</v>
      </c>
    </row>
    <row r="2143" spans="2:3" x14ac:dyDescent="0.25">
      <c r="B2143" s="6">
        <v>3775</v>
      </c>
      <c r="C2143" s="7">
        <v>14</v>
      </c>
    </row>
    <row r="2144" spans="2:3" x14ac:dyDescent="0.25">
      <c r="B2144" s="6">
        <v>3776</v>
      </c>
      <c r="C2144" s="7">
        <v>94</v>
      </c>
    </row>
    <row r="2145" spans="2:3" x14ac:dyDescent="0.25">
      <c r="B2145" s="6">
        <v>3777</v>
      </c>
      <c r="C2145" s="7">
        <v>59</v>
      </c>
    </row>
    <row r="2146" spans="2:3" x14ac:dyDescent="0.25">
      <c r="B2146" s="6">
        <v>3778</v>
      </c>
      <c r="C2146" s="7">
        <v>36</v>
      </c>
    </row>
    <row r="2147" spans="2:3" x14ac:dyDescent="0.25">
      <c r="B2147" s="6">
        <v>3779</v>
      </c>
      <c r="C2147" s="7">
        <v>115</v>
      </c>
    </row>
    <row r="2148" spans="2:3" x14ac:dyDescent="0.25">
      <c r="B2148" s="6">
        <v>3780</v>
      </c>
      <c r="C2148" s="7">
        <v>30</v>
      </c>
    </row>
    <row r="2149" spans="2:3" x14ac:dyDescent="0.25">
      <c r="B2149" s="6">
        <v>3781</v>
      </c>
      <c r="C2149" s="7">
        <v>52</v>
      </c>
    </row>
    <row r="2150" spans="2:3" x14ac:dyDescent="0.25">
      <c r="B2150" s="6">
        <v>3782</v>
      </c>
      <c r="C2150" s="7">
        <v>27</v>
      </c>
    </row>
    <row r="2151" spans="2:3" x14ac:dyDescent="0.25">
      <c r="B2151" s="6">
        <v>3783</v>
      </c>
      <c r="C2151" s="7">
        <v>24</v>
      </c>
    </row>
    <row r="2152" spans="2:3" x14ac:dyDescent="0.25">
      <c r="B2152" s="6">
        <v>3784</v>
      </c>
      <c r="C2152" s="7">
        <v>10</v>
      </c>
    </row>
    <row r="2153" spans="2:3" x14ac:dyDescent="0.25">
      <c r="B2153" s="6">
        <v>3785</v>
      </c>
      <c r="C2153" s="7">
        <v>30</v>
      </c>
    </row>
    <row r="2154" spans="2:3" x14ac:dyDescent="0.25">
      <c r="B2154" s="6">
        <v>3786</v>
      </c>
      <c r="C2154" s="7">
        <v>71</v>
      </c>
    </row>
    <row r="2155" spans="2:3" x14ac:dyDescent="0.25">
      <c r="B2155" s="6">
        <v>3787</v>
      </c>
      <c r="C2155" s="7">
        <v>10</v>
      </c>
    </row>
    <row r="2156" spans="2:3" x14ac:dyDescent="0.25">
      <c r="B2156" s="6">
        <v>3808</v>
      </c>
      <c r="C2156" s="7">
        <v>24</v>
      </c>
    </row>
    <row r="2157" spans="2:3" x14ac:dyDescent="0.25">
      <c r="B2157" s="6">
        <v>3809</v>
      </c>
      <c r="C2157" s="7">
        <v>38</v>
      </c>
    </row>
    <row r="2158" spans="2:3" x14ac:dyDescent="0.25">
      <c r="B2158" s="6">
        <v>3810</v>
      </c>
      <c r="C2158" s="7">
        <v>26</v>
      </c>
    </row>
    <row r="2159" spans="2:3" x14ac:dyDescent="0.25">
      <c r="B2159" s="6">
        <v>3811</v>
      </c>
      <c r="C2159" s="7">
        <v>19</v>
      </c>
    </row>
    <row r="2160" spans="2:3" x14ac:dyDescent="0.25">
      <c r="B2160" s="6">
        <v>3812</v>
      </c>
      <c r="C2160" s="7">
        <v>11</v>
      </c>
    </row>
    <row r="2161" spans="2:3" x14ac:dyDescent="0.25">
      <c r="B2161" s="6">
        <v>3813</v>
      </c>
      <c r="C2161" s="7">
        <v>27</v>
      </c>
    </row>
    <row r="2162" spans="2:3" x14ac:dyDescent="0.25">
      <c r="B2162" s="6">
        <v>3814</v>
      </c>
      <c r="C2162" s="7">
        <v>34</v>
      </c>
    </row>
    <row r="2163" spans="2:3" x14ac:dyDescent="0.25">
      <c r="B2163" s="6">
        <v>3815</v>
      </c>
      <c r="C2163" s="7">
        <v>20</v>
      </c>
    </row>
    <row r="2164" spans="2:3" x14ac:dyDescent="0.25">
      <c r="B2164" s="6">
        <v>3816</v>
      </c>
      <c r="C2164" s="7">
        <v>37</v>
      </c>
    </row>
    <row r="2165" spans="2:3" x14ac:dyDescent="0.25">
      <c r="B2165" s="6">
        <v>3817</v>
      </c>
      <c r="C2165" s="7">
        <v>20</v>
      </c>
    </row>
    <row r="2166" spans="2:3" x14ac:dyDescent="0.25">
      <c r="B2166" s="6">
        <v>3818</v>
      </c>
      <c r="C2166" s="7">
        <v>10</v>
      </c>
    </row>
    <row r="2167" spans="2:3" x14ac:dyDescent="0.25">
      <c r="B2167" s="6">
        <v>3819</v>
      </c>
      <c r="C2167" s="7">
        <v>26</v>
      </c>
    </row>
    <row r="2168" spans="2:3" x14ac:dyDescent="0.25">
      <c r="B2168" s="6">
        <v>3820</v>
      </c>
      <c r="C2168" s="7">
        <v>20</v>
      </c>
    </row>
    <row r="2169" spans="2:3" x14ac:dyDescent="0.25">
      <c r="B2169" s="6">
        <v>3821</v>
      </c>
      <c r="C2169" s="7">
        <v>46</v>
      </c>
    </row>
    <row r="2170" spans="2:3" x14ac:dyDescent="0.25">
      <c r="B2170" s="6">
        <v>3822</v>
      </c>
      <c r="C2170" s="7">
        <v>76</v>
      </c>
    </row>
    <row r="2171" spans="2:3" x14ac:dyDescent="0.25">
      <c r="B2171" s="6">
        <v>3823</v>
      </c>
      <c r="C2171" s="7">
        <v>41</v>
      </c>
    </row>
    <row r="2172" spans="2:3" x14ac:dyDescent="0.25">
      <c r="B2172" s="6">
        <v>3824</v>
      </c>
      <c r="C2172" s="7">
        <v>7</v>
      </c>
    </row>
    <row r="2173" spans="2:3" x14ac:dyDescent="0.25">
      <c r="B2173" s="6">
        <v>3825</v>
      </c>
      <c r="C2173" s="7">
        <v>49</v>
      </c>
    </row>
    <row r="2174" spans="2:3" x14ac:dyDescent="0.25">
      <c r="B2174" s="6">
        <v>3826</v>
      </c>
      <c r="C2174" s="7">
        <v>26</v>
      </c>
    </row>
    <row r="2175" spans="2:3" x14ac:dyDescent="0.25">
      <c r="B2175" s="6">
        <v>3827</v>
      </c>
      <c r="C2175" s="7">
        <v>65</v>
      </c>
    </row>
    <row r="2176" spans="2:3" x14ac:dyDescent="0.25">
      <c r="B2176" s="6">
        <v>3828</v>
      </c>
      <c r="C2176" s="7">
        <v>28</v>
      </c>
    </row>
    <row r="2177" spans="2:3" x14ac:dyDescent="0.25">
      <c r="B2177" s="6">
        <v>3829</v>
      </c>
      <c r="C2177" s="7">
        <v>8</v>
      </c>
    </row>
    <row r="2178" spans="2:3" x14ac:dyDescent="0.25">
      <c r="B2178" s="6">
        <v>3830</v>
      </c>
      <c r="C2178" s="7">
        <v>3</v>
      </c>
    </row>
    <row r="2179" spans="2:3" x14ac:dyDescent="0.25">
      <c r="B2179" s="6">
        <v>3831</v>
      </c>
      <c r="C2179" s="7">
        <v>9</v>
      </c>
    </row>
    <row r="2180" spans="2:3" x14ac:dyDescent="0.25">
      <c r="B2180" s="6">
        <v>3832</v>
      </c>
      <c r="C2180" s="7">
        <v>9</v>
      </c>
    </row>
    <row r="2181" spans="2:3" x14ac:dyDescent="0.25">
      <c r="B2181" s="6">
        <v>3833</v>
      </c>
      <c r="C2181" s="7">
        <v>20</v>
      </c>
    </row>
    <row r="2182" spans="2:3" x14ac:dyDescent="0.25">
      <c r="B2182" s="6">
        <v>3834</v>
      </c>
      <c r="C2182" s="7">
        <v>57</v>
      </c>
    </row>
    <row r="2183" spans="2:3" x14ac:dyDescent="0.25">
      <c r="B2183" s="6">
        <v>3835</v>
      </c>
      <c r="C2183" s="7">
        <v>8</v>
      </c>
    </row>
    <row r="2184" spans="2:3" x14ac:dyDescent="0.25">
      <c r="B2184" s="6">
        <v>3836</v>
      </c>
      <c r="C2184" s="7">
        <v>14</v>
      </c>
    </row>
    <row r="2185" spans="2:3" x14ac:dyDescent="0.25">
      <c r="B2185" s="6">
        <v>3837</v>
      </c>
      <c r="C2185" s="7">
        <v>17</v>
      </c>
    </row>
    <row r="2186" spans="2:3" x14ac:dyDescent="0.25">
      <c r="B2186" s="6">
        <v>3838</v>
      </c>
      <c r="C2186" s="7">
        <v>100</v>
      </c>
    </row>
    <row r="2187" spans="2:3" x14ac:dyDescent="0.25">
      <c r="B2187" s="6">
        <v>3839</v>
      </c>
      <c r="C2187" s="7">
        <v>32</v>
      </c>
    </row>
    <row r="2188" spans="2:3" x14ac:dyDescent="0.25">
      <c r="B2188" s="6">
        <v>3840</v>
      </c>
      <c r="C2188" s="7">
        <v>3</v>
      </c>
    </row>
    <row r="2189" spans="2:3" x14ac:dyDescent="0.25">
      <c r="B2189" s="6" t="s">
        <v>8311</v>
      </c>
      <c r="C2189" s="7">
        <v>424819</v>
      </c>
    </row>
  </sheetData>
  <mergeCells count="1">
    <mergeCell ref="O18:S27"/>
  </mergeCells>
  <pageMargins left="0.7" right="0.7" top="0.75" bottom="0.75" header="0.3" footer="0.3"/>
  <pageSetup orientation="portrait" r:id="rId3"/>
  <extLst>
    <ext xmlns:x15="http://schemas.microsoft.com/office/spreadsheetml/2010/11/main" uri="{F7C9EE02-42E1-4005-9D12-6889AFFD525C}">
      <x15:webExtensions xmlns:xm="http://schemas.microsoft.com/office/excel/2006/main">
        <x15:webExtension appRef="{EEFEA925-12D3-494F-BC6A-8A6F399793B7}">
          <xm:f>'Bonus Stats Analysis'!1:1048576</xm:f>
        </x15:webExtension>
        <x15:webExtension appRef="{E83F02A1-052B-490C-8755-DBE538FDA614}">
          <xm:f>'Bonus Stats Analysis'!$F$4:$F$1588</xm:f>
        </x15:webExtension>
        <x15:webExtension appRef="{63FC9109-FFEE-4096-A637-AF35BC64FD93}">
          <xm:f>'Bonus Stats Analysis'!$Q$48:$W$60</xm:f>
        </x15:webExtension>
        <x15:webExtension appRef="{6081FC2C-2223-4A54-A78E-F229A950F44A}">
          <xm:f>'Bonus Stats Analysis'!$H$44:$H$53</xm:f>
        </x15:webExtension>
      </x15:webExtens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F0236-F173-4DD0-8150-BE9E4515DB39}">
  <dimension ref="A1:R4115"/>
  <sheetViews>
    <sheetView topLeftCell="L1" zoomScale="75" zoomScaleNormal="75" workbookViewId="0">
      <selection activeCell="A4115" sqref="A1:R4115"/>
    </sheetView>
  </sheetViews>
  <sheetFormatPr defaultRowHeight="15" x14ac:dyDescent="0.25"/>
  <cols>
    <col min="2" max="2" width="39.140625" style="3" bestFit="1" customWidth="1"/>
    <col min="3" max="3" width="42" style="3" bestFit="1" customWidth="1"/>
    <col min="4" max="4" width="11.5703125" bestFit="1" customWidth="1"/>
    <col min="5" max="5" width="14.5703125" bestFit="1" customWidth="1"/>
    <col min="6" max="6" width="11.7109375" bestFit="1" customWidth="1"/>
    <col min="7" max="7" width="14.28515625" bestFit="1" customWidth="1"/>
    <col min="8" max="9" width="15.140625" bestFit="1" customWidth="1"/>
    <col min="10" max="10" width="18.28515625" bestFit="1" customWidth="1"/>
    <col min="11" max="11" width="15.5703125" bestFit="1" customWidth="1"/>
    <col min="12" max="12" width="20.140625" bestFit="1" customWidth="1"/>
    <col min="13" max="13" width="15.140625" bestFit="1" customWidth="1"/>
    <col min="14" max="14" width="31.42578125" bestFit="1" customWidth="1"/>
    <col min="15" max="15" width="21.7109375" bestFit="1" customWidth="1"/>
    <col min="16" max="16" width="23.42578125" bestFit="1" customWidth="1"/>
    <col min="17" max="17" width="15.140625" bestFit="1" customWidth="1"/>
    <col min="18" max="18" width="19" bestFit="1" customWidth="1"/>
  </cols>
  <sheetData>
    <row r="1" spans="1:18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</row>
    <row r="2" spans="1:18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E2/L2</f>
        <v>63.917582417582416</v>
      </c>
      <c r="Q2" t="str">
        <f>LEFT(N2,_xlfn.NUMBERVALUE(FIND("/",N2)-1))</f>
        <v>film &amp; video</v>
      </c>
      <c r="R2" t="str">
        <f>RIGHT(N2,LEN(N2)-LEN(Q2)-1)</f>
        <v>television</v>
      </c>
    </row>
    <row r="3" spans="1:18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E3/D3*100</f>
        <v>142.60827250608273</v>
      </c>
      <c r="P3">
        <f t="shared" ref="P3:P66" si="1">E3/L3</f>
        <v>185.48101265822785</v>
      </c>
      <c r="Q3" t="str">
        <f t="shared" ref="Q3:Q66" si="2">LEFT(N3,_xlfn.NUMBERVALUE(FIND("/",N3)-1))</f>
        <v>film &amp; video</v>
      </c>
      <c r="R3" t="str">
        <f t="shared" ref="R3:R66" si="3">RIGHT(N3,LEN(N3)-LEN(Q3)-1)</f>
        <v>television</v>
      </c>
    </row>
    <row r="4" spans="1:18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</row>
    <row r="5" spans="1:18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</row>
    <row r="6" spans="1:18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</row>
    <row r="7" spans="1:18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</row>
    <row r="8" spans="1:18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</row>
    <row r="9" spans="1:18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</row>
    <row r="10" spans="1:18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</row>
    <row r="11" spans="1:18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</row>
    <row r="12" spans="1:18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</row>
    <row r="13" spans="1:18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</row>
    <row r="14" spans="1:18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</row>
    <row r="15" spans="1:18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</row>
    <row r="16" spans="1:18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</row>
    <row r="17" spans="1:18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</row>
    <row r="18" spans="1:18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</row>
    <row r="19" spans="1:18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</row>
    <row r="20" spans="1:18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</row>
    <row r="21" spans="1:18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</row>
    <row r="22" spans="1:18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</row>
    <row r="23" spans="1:18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</row>
    <row r="24" spans="1:18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</row>
    <row r="25" spans="1:18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</row>
    <row r="26" spans="1:18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</row>
    <row r="27" spans="1:18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</row>
    <row r="28" spans="1:18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</row>
    <row r="29" spans="1:18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</row>
    <row r="30" spans="1:18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</row>
    <row r="31" spans="1:18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</row>
    <row r="32" spans="1:18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</row>
    <row r="33" spans="1:18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</row>
    <row r="34" spans="1:18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</row>
    <row r="35" spans="1:18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</row>
    <row r="36" spans="1:18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</row>
    <row r="37" spans="1:18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</row>
    <row r="38" spans="1:18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</row>
    <row r="39" spans="1:18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</row>
    <row r="40" spans="1:18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</row>
    <row r="41" spans="1:18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</row>
    <row r="42" spans="1:18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</row>
    <row r="43" spans="1:18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</row>
    <row r="44" spans="1:18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</row>
    <row r="45" spans="1:18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</row>
    <row r="46" spans="1:18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</row>
    <row r="47" spans="1:18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</row>
    <row r="48" spans="1:18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</row>
    <row r="49" spans="1:18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</row>
    <row r="50" spans="1:18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</row>
    <row r="51" spans="1:18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</row>
    <row r="52" spans="1:18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</row>
    <row r="53" spans="1:18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</row>
    <row r="54" spans="1:18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</row>
    <row r="55" spans="1:18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</row>
    <row r="56" spans="1:18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</row>
    <row r="57" spans="1:18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</row>
    <row r="58" spans="1:18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</row>
    <row r="59" spans="1:18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</row>
    <row r="60" spans="1:18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</row>
    <row r="61" spans="1:18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</row>
    <row r="62" spans="1:18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</row>
    <row r="63" spans="1:18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</row>
    <row r="64" spans="1:18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</row>
    <row r="65" spans="1:18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</row>
    <row r="66" spans="1:18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</row>
    <row r="67" spans="1:18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E67/D67*100</f>
        <v>107.52857142857141</v>
      </c>
      <c r="P67">
        <f t="shared" ref="P67:P130" si="5">E67/L67</f>
        <v>132.05263157894737</v>
      </c>
      <c r="Q67" t="str">
        <f t="shared" ref="Q67:Q130" si="6">LEFT(N67,_xlfn.NUMBERVALUE(FIND("/",N67)-1))</f>
        <v>film &amp; video</v>
      </c>
      <c r="R67" t="str">
        <f t="shared" ref="R67:R130" si="7">RIGHT(N67,LEN(N67)-LEN(Q67)-1)</f>
        <v>shorts</v>
      </c>
    </row>
    <row r="68" spans="1:18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tr">
        <f t="shared" si="6"/>
        <v>film &amp; video</v>
      </c>
      <c r="R68" t="str">
        <f t="shared" si="7"/>
        <v>shorts</v>
      </c>
    </row>
    <row r="69" spans="1:18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tr">
        <f t="shared" si="6"/>
        <v>film &amp; video</v>
      </c>
      <c r="R69" t="str">
        <f t="shared" si="7"/>
        <v>shorts</v>
      </c>
    </row>
    <row r="70" spans="1:18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tr">
        <f t="shared" si="6"/>
        <v>film &amp; video</v>
      </c>
      <c r="R70" t="str">
        <f t="shared" si="7"/>
        <v>shorts</v>
      </c>
    </row>
    <row r="71" spans="1:18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tr">
        <f t="shared" si="6"/>
        <v>film &amp; video</v>
      </c>
      <c r="R71" t="str">
        <f t="shared" si="7"/>
        <v>shorts</v>
      </c>
    </row>
    <row r="72" spans="1:18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tr">
        <f t="shared" si="6"/>
        <v>film &amp; video</v>
      </c>
      <c r="R72" t="str">
        <f t="shared" si="7"/>
        <v>shorts</v>
      </c>
    </row>
    <row r="73" spans="1:18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tr">
        <f t="shared" si="6"/>
        <v>film &amp; video</v>
      </c>
      <c r="R73" t="str">
        <f t="shared" si="7"/>
        <v>shorts</v>
      </c>
    </row>
    <row r="74" spans="1:18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tr">
        <f t="shared" si="6"/>
        <v>film &amp; video</v>
      </c>
      <c r="R74" t="str">
        <f t="shared" si="7"/>
        <v>shorts</v>
      </c>
    </row>
    <row r="75" spans="1:18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tr">
        <f t="shared" si="6"/>
        <v>film &amp; video</v>
      </c>
      <c r="R75" t="str">
        <f t="shared" si="7"/>
        <v>shorts</v>
      </c>
    </row>
    <row r="76" spans="1:18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tr">
        <f t="shared" si="6"/>
        <v>film &amp; video</v>
      </c>
      <c r="R76" t="str">
        <f t="shared" si="7"/>
        <v>shorts</v>
      </c>
    </row>
    <row r="77" spans="1:18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tr">
        <f t="shared" si="6"/>
        <v>film &amp; video</v>
      </c>
      <c r="R77" t="str">
        <f t="shared" si="7"/>
        <v>shorts</v>
      </c>
    </row>
    <row r="78" spans="1:18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tr">
        <f t="shared" si="6"/>
        <v>film &amp; video</v>
      </c>
      <c r="R78" t="str">
        <f t="shared" si="7"/>
        <v>shorts</v>
      </c>
    </row>
    <row r="79" spans="1:18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tr">
        <f t="shared" si="6"/>
        <v>film &amp; video</v>
      </c>
      <c r="R79" t="str">
        <f t="shared" si="7"/>
        <v>shorts</v>
      </c>
    </row>
    <row r="80" spans="1:18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tr">
        <f t="shared" si="6"/>
        <v>film &amp; video</v>
      </c>
      <c r="R80" t="str">
        <f t="shared" si="7"/>
        <v>shorts</v>
      </c>
    </row>
    <row r="81" spans="1:18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tr">
        <f t="shared" si="6"/>
        <v>film &amp; video</v>
      </c>
      <c r="R81" t="str">
        <f t="shared" si="7"/>
        <v>shorts</v>
      </c>
    </row>
    <row r="82" spans="1:18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tr">
        <f t="shared" si="6"/>
        <v>film &amp; video</v>
      </c>
      <c r="R82" t="str">
        <f t="shared" si="7"/>
        <v>shorts</v>
      </c>
    </row>
    <row r="83" spans="1:18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tr">
        <f t="shared" si="6"/>
        <v>film &amp; video</v>
      </c>
      <c r="R83" t="str">
        <f t="shared" si="7"/>
        <v>shorts</v>
      </c>
    </row>
    <row r="84" spans="1:18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tr">
        <f t="shared" si="6"/>
        <v>film &amp; video</v>
      </c>
      <c r="R84" t="str">
        <f t="shared" si="7"/>
        <v>shorts</v>
      </c>
    </row>
    <row r="85" spans="1:18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tr">
        <f t="shared" si="6"/>
        <v>film &amp; video</v>
      </c>
      <c r="R85" t="str">
        <f t="shared" si="7"/>
        <v>shorts</v>
      </c>
    </row>
    <row r="86" spans="1:18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tr">
        <f t="shared" si="6"/>
        <v>film &amp; video</v>
      </c>
      <c r="R86" t="str">
        <f t="shared" si="7"/>
        <v>shorts</v>
      </c>
    </row>
    <row r="87" spans="1:18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tr">
        <f t="shared" si="6"/>
        <v>film &amp; video</v>
      </c>
      <c r="R87" t="str">
        <f t="shared" si="7"/>
        <v>shorts</v>
      </c>
    </row>
    <row r="88" spans="1:18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tr">
        <f t="shared" si="6"/>
        <v>film &amp; video</v>
      </c>
      <c r="R88" t="str">
        <f t="shared" si="7"/>
        <v>shorts</v>
      </c>
    </row>
    <row r="89" spans="1:18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tr">
        <f t="shared" si="6"/>
        <v>film &amp; video</v>
      </c>
      <c r="R89" t="str">
        <f t="shared" si="7"/>
        <v>shorts</v>
      </c>
    </row>
    <row r="90" spans="1:18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tr">
        <f t="shared" si="6"/>
        <v>film &amp; video</v>
      </c>
      <c r="R90" t="str">
        <f t="shared" si="7"/>
        <v>shorts</v>
      </c>
    </row>
    <row r="91" spans="1:18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tr">
        <f t="shared" si="6"/>
        <v>film &amp; video</v>
      </c>
      <c r="R91" t="str">
        <f t="shared" si="7"/>
        <v>shorts</v>
      </c>
    </row>
    <row r="92" spans="1:18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tr">
        <f t="shared" si="6"/>
        <v>film &amp; video</v>
      </c>
      <c r="R92" t="str">
        <f t="shared" si="7"/>
        <v>shorts</v>
      </c>
    </row>
    <row r="93" spans="1:18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tr">
        <f t="shared" si="6"/>
        <v>film &amp; video</v>
      </c>
      <c r="R93" t="str">
        <f t="shared" si="7"/>
        <v>shorts</v>
      </c>
    </row>
    <row r="94" spans="1:18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tr">
        <f t="shared" si="6"/>
        <v>film &amp; video</v>
      </c>
      <c r="R94" t="str">
        <f t="shared" si="7"/>
        <v>shorts</v>
      </c>
    </row>
    <row r="95" spans="1:18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tr">
        <f t="shared" si="6"/>
        <v>film &amp; video</v>
      </c>
      <c r="R95" t="str">
        <f t="shared" si="7"/>
        <v>shorts</v>
      </c>
    </row>
    <row r="96" spans="1:18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tr">
        <f t="shared" si="6"/>
        <v>film &amp; video</v>
      </c>
      <c r="R96" t="str">
        <f t="shared" si="7"/>
        <v>shorts</v>
      </c>
    </row>
    <row r="97" spans="1:18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tr">
        <f t="shared" si="6"/>
        <v>film &amp; video</v>
      </c>
      <c r="R97" t="str">
        <f t="shared" si="7"/>
        <v>shorts</v>
      </c>
    </row>
    <row r="98" spans="1:18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tr">
        <f t="shared" si="6"/>
        <v>film &amp; video</v>
      </c>
      <c r="R98" t="str">
        <f t="shared" si="7"/>
        <v>shorts</v>
      </c>
    </row>
    <row r="99" spans="1:18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tr">
        <f t="shared" si="6"/>
        <v>film &amp; video</v>
      </c>
      <c r="R99" t="str">
        <f t="shared" si="7"/>
        <v>shorts</v>
      </c>
    </row>
    <row r="100" spans="1:18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tr">
        <f t="shared" si="6"/>
        <v>film &amp; video</v>
      </c>
      <c r="R100" t="str">
        <f t="shared" si="7"/>
        <v>shorts</v>
      </c>
    </row>
    <row r="101" spans="1:18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tr">
        <f t="shared" si="6"/>
        <v>film &amp; video</v>
      </c>
      <c r="R101" t="str">
        <f t="shared" si="7"/>
        <v>shorts</v>
      </c>
    </row>
    <row r="102" spans="1:18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tr">
        <f t="shared" si="6"/>
        <v>film &amp; video</v>
      </c>
      <c r="R102" t="str">
        <f t="shared" si="7"/>
        <v>shorts</v>
      </c>
    </row>
    <row r="103" spans="1:18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tr">
        <f t="shared" si="6"/>
        <v>film &amp; video</v>
      </c>
      <c r="R103" t="str">
        <f t="shared" si="7"/>
        <v>shorts</v>
      </c>
    </row>
    <row r="104" spans="1:18" ht="45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tr">
        <f t="shared" si="6"/>
        <v>film &amp; video</v>
      </c>
      <c r="R104" t="str">
        <f t="shared" si="7"/>
        <v>shorts</v>
      </c>
    </row>
    <row r="105" spans="1:18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tr">
        <f t="shared" si="6"/>
        <v>film &amp; video</v>
      </c>
      <c r="R105" t="str">
        <f t="shared" si="7"/>
        <v>shorts</v>
      </c>
    </row>
    <row r="106" spans="1:18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tr">
        <f t="shared" si="6"/>
        <v>film &amp; video</v>
      </c>
      <c r="R106" t="str">
        <f t="shared" si="7"/>
        <v>shorts</v>
      </c>
    </row>
    <row r="107" spans="1:18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tr">
        <f t="shared" si="6"/>
        <v>film &amp; video</v>
      </c>
      <c r="R107" t="str">
        <f t="shared" si="7"/>
        <v>shorts</v>
      </c>
    </row>
    <row r="108" spans="1: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tr">
        <f t="shared" si="6"/>
        <v>film &amp; video</v>
      </c>
      <c r="R108" t="str">
        <f t="shared" si="7"/>
        <v>shorts</v>
      </c>
    </row>
    <row r="109" spans="1:18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tr">
        <f t="shared" si="6"/>
        <v>film &amp; video</v>
      </c>
      <c r="R109" t="str">
        <f t="shared" si="7"/>
        <v>shorts</v>
      </c>
    </row>
    <row r="110" spans="1:18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tr">
        <f t="shared" si="6"/>
        <v>film &amp; video</v>
      </c>
      <c r="R110" t="str">
        <f t="shared" si="7"/>
        <v>shorts</v>
      </c>
    </row>
    <row r="111" spans="1:18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tr">
        <f t="shared" si="6"/>
        <v>film &amp; video</v>
      </c>
      <c r="R111" t="str">
        <f t="shared" si="7"/>
        <v>shorts</v>
      </c>
    </row>
    <row r="112" spans="1:18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tr">
        <f t="shared" si="6"/>
        <v>film &amp; video</v>
      </c>
      <c r="R112" t="str">
        <f t="shared" si="7"/>
        <v>shorts</v>
      </c>
    </row>
    <row r="113" spans="1:18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tr">
        <f t="shared" si="6"/>
        <v>film &amp; video</v>
      </c>
      <c r="R113" t="str">
        <f t="shared" si="7"/>
        <v>shorts</v>
      </c>
    </row>
    <row r="114" spans="1:18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tr">
        <f t="shared" si="6"/>
        <v>film &amp; video</v>
      </c>
      <c r="R114" t="str">
        <f t="shared" si="7"/>
        <v>shorts</v>
      </c>
    </row>
    <row r="115" spans="1:18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tr">
        <f t="shared" si="6"/>
        <v>film &amp; video</v>
      </c>
      <c r="R115" t="str">
        <f t="shared" si="7"/>
        <v>shorts</v>
      </c>
    </row>
    <row r="116" spans="1:18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tr">
        <f t="shared" si="6"/>
        <v>film &amp; video</v>
      </c>
      <c r="R116" t="str">
        <f t="shared" si="7"/>
        <v>shorts</v>
      </c>
    </row>
    <row r="117" spans="1:18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tr">
        <f t="shared" si="6"/>
        <v>film &amp; video</v>
      </c>
      <c r="R117" t="str">
        <f t="shared" si="7"/>
        <v>shorts</v>
      </c>
    </row>
    <row r="118" spans="1:18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tr">
        <f t="shared" si="6"/>
        <v>film &amp; video</v>
      </c>
      <c r="R118" t="str">
        <f t="shared" si="7"/>
        <v>shorts</v>
      </c>
    </row>
    <row r="119" spans="1:18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tr">
        <f t="shared" si="6"/>
        <v>film &amp; video</v>
      </c>
      <c r="R119" t="str">
        <f t="shared" si="7"/>
        <v>shorts</v>
      </c>
    </row>
    <row r="120" spans="1:18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tr">
        <f t="shared" si="6"/>
        <v>film &amp; video</v>
      </c>
      <c r="R120" t="str">
        <f t="shared" si="7"/>
        <v>shorts</v>
      </c>
    </row>
    <row r="121" spans="1:18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tr">
        <f t="shared" si="6"/>
        <v>film &amp; video</v>
      </c>
      <c r="R121" t="str">
        <f t="shared" si="7"/>
        <v>shorts</v>
      </c>
    </row>
    <row r="122" spans="1:18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tr">
        <f t="shared" si="6"/>
        <v>film &amp; video</v>
      </c>
      <c r="R122" t="str">
        <f t="shared" si="7"/>
        <v>science fiction</v>
      </c>
    </row>
    <row r="123" spans="1:18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tr">
        <f t="shared" si="6"/>
        <v>film &amp; video</v>
      </c>
      <c r="R123" t="str">
        <f t="shared" si="7"/>
        <v>science fiction</v>
      </c>
    </row>
    <row r="124" spans="1:18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tr">
        <f t="shared" si="6"/>
        <v>film &amp; video</v>
      </c>
      <c r="R124" t="str">
        <f t="shared" si="7"/>
        <v>science fiction</v>
      </c>
    </row>
    <row r="125" spans="1:18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tr">
        <f t="shared" si="6"/>
        <v>film &amp; video</v>
      </c>
      <c r="R125" t="str">
        <f t="shared" si="7"/>
        <v>science fiction</v>
      </c>
    </row>
    <row r="126" spans="1:18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tr">
        <f t="shared" si="6"/>
        <v>film &amp; video</v>
      </c>
      <c r="R126" t="str">
        <f t="shared" si="7"/>
        <v>science fiction</v>
      </c>
    </row>
    <row r="127" spans="1:18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tr">
        <f t="shared" si="6"/>
        <v>film &amp; video</v>
      </c>
      <c r="R127" t="str">
        <f t="shared" si="7"/>
        <v>science fiction</v>
      </c>
    </row>
    <row r="128" spans="1:18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tr">
        <f t="shared" si="6"/>
        <v>film &amp; video</v>
      </c>
      <c r="R128" t="str">
        <f t="shared" si="7"/>
        <v>science fiction</v>
      </c>
    </row>
    <row r="129" spans="1:18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tr">
        <f t="shared" si="6"/>
        <v>film &amp; video</v>
      </c>
      <c r="R129" t="str">
        <f t="shared" si="7"/>
        <v>science fiction</v>
      </c>
    </row>
    <row r="130" spans="1:18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tr">
        <f t="shared" si="6"/>
        <v>film &amp; video</v>
      </c>
      <c r="R130" t="str">
        <f t="shared" si="7"/>
        <v>science fiction</v>
      </c>
    </row>
    <row r="131" spans="1:18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E131/D131*100</f>
        <v>0</v>
      </c>
      <c r="P131" t="e">
        <f t="shared" ref="P131:P194" si="9">E131/L131</f>
        <v>#DIV/0!</v>
      </c>
      <c r="Q131" t="str">
        <f t="shared" ref="Q131:Q194" si="10">LEFT(N131,_xlfn.NUMBERVALUE(FIND("/",N131)-1))</f>
        <v>film &amp; video</v>
      </c>
      <c r="R131" t="str">
        <f t="shared" ref="R131:R194" si="11">RIGHT(N131,LEN(N131)-LEN(Q131)-1)</f>
        <v>science fiction</v>
      </c>
    </row>
    <row r="132" spans="1:18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tr">
        <f t="shared" si="10"/>
        <v>film &amp; video</v>
      </c>
      <c r="R132" t="str">
        <f t="shared" si="11"/>
        <v>science fiction</v>
      </c>
    </row>
    <row r="133" spans="1: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tr">
        <f t="shared" si="10"/>
        <v>film &amp; video</v>
      </c>
      <c r="R133" t="str">
        <f t="shared" si="11"/>
        <v>science fiction</v>
      </c>
    </row>
    <row r="134" spans="1:18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tr">
        <f t="shared" si="10"/>
        <v>film &amp; video</v>
      </c>
      <c r="R134" t="str">
        <f t="shared" si="11"/>
        <v>science fiction</v>
      </c>
    </row>
    <row r="135" spans="1:18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tr">
        <f t="shared" si="10"/>
        <v>film &amp; video</v>
      </c>
      <c r="R135" t="str">
        <f t="shared" si="11"/>
        <v>science fiction</v>
      </c>
    </row>
    <row r="136" spans="1:18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tr">
        <f t="shared" si="10"/>
        <v>film &amp; video</v>
      </c>
      <c r="R136" t="str">
        <f t="shared" si="11"/>
        <v>science fiction</v>
      </c>
    </row>
    <row r="137" spans="1:18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tr">
        <f t="shared" si="10"/>
        <v>film &amp; video</v>
      </c>
      <c r="R137" t="str">
        <f t="shared" si="11"/>
        <v>science fiction</v>
      </c>
    </row>
    <row r="138" spans="1:18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tr">
        <f t="shared" si="10"/>
        <v>film &amp; video</v>
      </c>
      <c r="R138" t="str">
        <f t="shared" si="11"/>
        <v>science fiction</v>
      </c>
    </row>
    <row r="139" spans="1:18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tr">
        <f t="shared" si="10"/>
        <v>film &amp; video</v>
      </c>
      <c r="R139" t="str">
        <f t="shared" si="11"/>
        <v>science fiction</v>
      </c>
    </row>
    <row r="140" spans="1:18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tr">
        <f t="shared" si="10"/>
        <v>film &amp; video</v>
      </c>
      <c r="R140" t="str">
        <f t="shared" si="11"/>
        <v>science fiction</v>
      </c>
    </row>
    <row r="141" spans="1:18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tr">
        <f t="shared" si="10"/>
        <v>film &amp; video</v>
      </c>
      <c r="R141" t="str">
        <f t="shared" si="11"/>
        <v>science fiction</v>
      </c>
    </row>
    <row r="142" spans="1:18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tr">
        <f t="shared" si="10"/>
        <v>film &amp; video</v>
      </c>
      <c r="R142" t="str">
        <f t="shared" si="11"/>
        <v>science fiction</v>
      </c>
    </row>
    <row r="143" spans="1:18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tr">
        <f t="shared" si="10"/>
        <v>film &amp; video</v>
      </c>
      <c r="R143" t="str">
        <f t="shared" si="11"/>
        <v>science fiction</v>
      </c>
    </row>
    <row r="144" spans="1:18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tr">
        <f t="shared" si="10"/>
        <v>film &amp; video</v>
      </c>
      <c r="R144" t="str">
        <f t="shared" si="11"/>
        <v>science fiction</v>
      </c>
    </row>
    <row r="145" spans="1:18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tr">
        <f t="shared" si="10"/>
        <v>film &amp; video</v>
      </c>
      <c r="R145" t="str">
        <f t="shared" si="11"/>
        <v>science fiction</v>
      </c>
    </row>
    <row r="146" spans="1:18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tr">
        <f t="shared" si="10"/>
        <v>film &amp; video</v>
      </c>
      <c r="R146" t="str">
        <f t="shared" si="11"/>
        <v>science fiction</v>
      </c>
    </row>
    <row r="147" spans="1:18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tr">
        <f t="shared" si="10"/>
        <v>film &amp; video</v>
      </c>
      <c r="R147" t="str">
        <f t="shared" si="11"/>
        <v>science fiction</v>
      </c>
    </row>
    <row r="148" spans="1:18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tr">
        <f t="shared" si="10"/>
        <v>film &amp; video</v>
      </c>
      <c r="R148" t="str">
        <f t="shared" si="11"/>
        <v>science fiction</v>
      </c>
    </row>
    <row r="149" spans="1:18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tr">
        <f t="shared" si="10"/>
        <v>film &amp; video</v>
      </c>
      <c r="R149" t="str">
        <f t="shared" si="11"/>
        <v>science fiction</v>
      </c>
    </row>
    <row r="150" spans="1:18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tr">
        <f t="shared" si="10"/>
        <v>film &amp; video</v>
      </c>
      <c r="R150" t="str">
        <f t="shared" si="11"/>
        <v>science fiction</v>
      </c>
    </row>
    <row r="151" spans="1:18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tr">
        <f t="shared" si="10"/>
        <v>film &amp; video</v>
      </c>
      <c r="R151" t="str">
        <f t="shared" si="11"/>
        <v>science fiction</v>
      </c>
    </row>
    <row r="152" spans="1:18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tr">
        <f t="shared" si="10"/>
        <v>film &amp; video</v>
      </c>
      <c r="R152" t="str">
        <f t="shared" si="11"/>
        <v>science fiction</v>
      </c>
    </row>
    <row r="153" spans="1:18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tr">
        <f t="shared" si="10"/>
        <v>film &amp; video</v>
      </c>
      <c r="R153" t="str">
        <f t="shared" si="11"/>
        <v>science fiction</v>
      </c>
    </row>
    <row r="154" spans="1:18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tr">
        <f t="shared" si="10"/>
        <v>film &amp; video</v>
      </c>
      <c r="R154" t="str">
        <f t="shared" si="11"/>
        <v>science fiction</v>
      </c>
    </row>
    <row r="155" spans="1:18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tr">
        <f t="shared" si="10"/>
        <v>film &amp; video</v>
      </c>
      <c r="R155" t="str">
        <f t="shared" si="11"/>
        <v>science fiction</v>
      </c>
    </row>
    <row r="156" spans="1:18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tr">
        <f t="shared" si="10"/>
        <v>film &amp; video</v>
      </c>
      <c r="R156" t="str">
        <f t="shared" si="11"/>
        <v>science fiction</v>
      </c>
    </row>
    <row r="157" spans="1:18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tr">
        <f t="shared" si="10"/>
        <v>film &amp; video</v>
      </c>
      <c r="R157" t="str">
        <f t="shared" si="11"/>
        <v>science fiction</v>
      </c>
    </row>
    <row r="158" spans="1:18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tr">
        <f t="shared" si="10"/>
        <v>film &amp; video</v>
      </c>
      <c r="R158" t="str">
        <f t="shared" si="11"/>
        <v>science fiction</v>
      </c>
    </row>
    <row r="159" spans="1:18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tr">
        <f t="shared" si="10"/>
        <v>film &amp; video</v>
      </c>
      <c r="R159" t="str">
        <f t="shared" si="11"/>
        <v>science fiction</v>
      </c>
    </row>
    <row r="160" spans="1:18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tr">
        <f t="shared" si="10"/>
        <v>film &amp; video</v>
      </c>
      <c r="R160" t="str">
        <f t="shared" si="11"/>
        <v>science fiction</v>
      </c>
    </row>
    <row r="161" spans="1:18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tr">
        <f t="shared" si="10"/>
        <v>film &amp; video</v>
      </c>
      <c r="R161" t="str">
        <f t="shared" si="11"/>
        <v>science fiction</v>
      </c>
    </row>
    <row r="162" spans="1:18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tr">
        <f t="shared" si="10"/>
        <v>film &amp; video</v>
      </c>
      <c r="R162" t="str">
        <f t="shared" si="11"/>
        <v>drama</v>
      </c>
    </row>
    <row r="163" spans="1:18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tr">
        <f t="shared" si="10"/>
        <v>film &amp; video</v>
      </c>
      <c r="R163" t="str">
        <f t="shared" si="11"/>
        <v>drama</v>
      </c>
    </row>
    <row r="164" spans="1:18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tr">
        <f t="shared" si="10"/>
        <v>film &amp; video</v>
      </c>
      <c r="R164" t="str">
        <f t="shared" si="11"/>
        <v>drama</v>
      </c>
    </row>
    <row r="165" spans="1:18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tr">
        <f t="shared" si="10"/>
        <v>film &amp; video</v>
      </c>
      <c r="R165" t="str">
        <f t="shared" si="11"/>
        <v>drama</v>
      </c>
    </row>
    <row r="166" spans="1:18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tr">
        <f t="shared" si="10"/>
        <v>film &amp; video</v>
      </c>
      <c r="R166" t="str">
        <f t="shared" si="11"/>
        <v>drama</v>
      </c>
    </row>
    <row r="167" spans="1:18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tr">
        <f t="shared" si="10"/>
        <v>film &amp; video</v>
      </c>
      <c r="R167" t="str">
        <f t="shared" si="11"/>
        <v>drama</v>
      </c>
    </row>
    <row r="168" spans="1:18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tr">
        <f t="shared" si="10"/>
        <v>film &amp; video</v>
      </c>
      <c r="R168" t="str">
        <f t="shared" si="11"/>
        <v>drama</v>
      </c>
    </row>
    <row r="169" spans="1:18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tr">
        <f t="shared" si="10"/>
        <v>film &amp; video</v>
      </c>
      <c r="R169" t="str">
        <f t="shared" si="11"/>
        <v>drama</v>
      </c>
    </row>
    <row r="170" spans="1:18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tr">
        <f t="shared" si="10"/>
        <v>film &amp; video</v>
      </c>
      <c r="R170" t="str">
        <f t="shared" si="11"/>
        <v>drama</v>
      </c>
    </row>
    <row r="171" spans="1:18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tr">
        <f t="shared" si="10"/>
        <v>film &amp; video</v>
      </c>
      <c r="R171" t="str">
        <f t="shared" si="11"/>
        <v>drama</v>
      </c>
    </row>
    <row r="172" spans="1:18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tr">
        <f t="shared" si="10"/>
        <v>film &amp; video</v>
      </c>
      <c r="R172" t="str">
        <f t="shared" si="11"/>
        <v>drama</v>
      </c>
    </row>
    <row r="173" spans="1:18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tr">
        <f t="shared" si="10"/>
        <v>film &amp; video</v>
      </c>
      <c r="R173" t="str">
        <f t="shared" si="11"/>
        <v>drama</v>
      </c>
    </row>
    <row r="174" spans="1:18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tr">
        <f t="shared" si="10"/>
        <v>film &amp; video</v>
      </c>
      <c r="R174" t="str">
        <f t="shared" si="11"/>
        <v>drama</v>
      </c>
    </row>
    <row r="175" spans="1:18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tr">
        <f t="shared" si="10"/>
        <v>film &amp; video</v>
      </c>
      <c r="R175" t="str">
        <f t="shared" si="11"/>
        <v>drama</v>
      </c>
    </row>
    <row r="176" spans="1:18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tr">
        <f t="shared" si="10"/>
        <v>film &amp; video</v>
      </c>
      <c r="R176" t="str">
        <f t="shared" si="11"/>
        <v>drama</v>
      </c>
    </row>
    <row r="177" spans="1:18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tr">
        <f t="shared" si="10"/>
        <v>film &amp; video</v>
      </c>
      <c r="R177" t="str">
        <f t="shared" si="11"/>
        <v>drama</v>
      </c>
    </row>
    <row r="178" spans="1:18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tr">
        <f t="shared" si="10"/>
        <v>film &amp; video</v>
      </c>
      <c r="R178" t="str">
        <f t="shared" si="11"/>
        <v>drama</v>
      </c>
    </row>
    <row r="179" spans="1:18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tr">
        <f t="shared" si="10"/>
        <v>film &amp; video</v>
      </c>
      <c r="R179" t="str">
        <f t="shared" si="11"/>
        <v>drama</v>
      </c>
    </row>
    <row r="180" spans="1:18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tr">
        <f t="shared" si="10"/>
        <v>film &amp; video</v>
      </c>
      <c r="R180" t="str">
        <f t="shared" si="11"/>
        <v>drama</v>
      </c>
    </row>
    <row r="181" spans="1:18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tr">
        <f t="shared" si="10"/>
        <v>film &amp; video</v>
      </c>
      <c r="R181" t="str">
        <f t="shared" si="11"/>
        <v>drama</v>
      </c>
    </row>
    <row r="182" spans="1:18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tr">
        <f t="shared" si="10"/>
        <v>film &amp; video</v>
      </c>
      <c r="R182" t="str">
        <f t="shared" si="11"/>
        <v>drama</v>
      </c>
    </row>
    <row r="183" spans="1:18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tr">
        <f t="shared" si="10"/>
        <v>film &amp; video</v>
      </c>
      <c r="R183" t="str">
        <f t="shared" si="11"/>
        <v>drama</v>
      </c>
    </row>
    <row r="184" spans="1:18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tr">
        <f t="shared" si="10"/>
        <v>film &amp; video</v>
      </c>
      <c r="R184" t="str">
        <f t="shared" si="11"/>
        <v>drama</v>
      </c>
    </row>
    <row r="185" spans="1: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tr">
        <f t="shared" si="10"/>
        <v>film &amp; video</v>
      </c>
      <c r="R185" t="str">
        <f t="shared" si="11"/>
        <v>drama</v>
      </c>
    </row>
    <row r="186" spans="1:18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tr">
        <f t="shared" si="10"/>
        <v>film &amp; video</v>
      </c>
      <c r="R186" t="str">
        <f t="shared" si="11"/>
        <v>drama</v>
      </c>
    </row>
    <row r="187" spans="1: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tr">
        <f t="shared" si="10"/>
        <v>film &amp; video</v>
      </c>
      <c r="R187" t="str">
        <f t="shared" si="11"/>
        <v>drama</v>
      </c>
    </row>
    <row r="188" spans="1:18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tr">
        <f t="shared" si="10"/>
        <v>film &amp; video</v>
      </c>
      <c r="R188" t="str">
        <f t="shared" si="11"/>
        <v>drama</v>
      </c>
    </row>
    <row r="189" spans="1:18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tr">
        <f t="shared" si="10"/>
        <v>film &amp; video</v>
      </c>
      <c r="R189" t="str">
        <f t="shared" si="11"/>
        <v>drama</v>
      </c>
    </row>
    <row r="190" spans="1:18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tr">
        <f t="shared" si="10"/>
        <v>film &amp; video</v>
      </c>
      <c r="R190" t="str">
        <f t="shared" si="11"/>
        <v>drama</v>
      </c>
    </row>
    <row r="191" spans="1:18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tr">
        <f t="shared" si="10"/>
        <v>film &amp; video</v>
      </c>
      <c r="R191" t="str">
        <f t="shared" si="11"/>
        <v>drama</v>
      </c>
    </row>
    <row r="192" spans="1: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tr">
        <f t="shared" si="10"/>
        <v>film &amp; video</v>
      </c>
      <c r="R192" t="str">
        <f t="shared" si="11"/>
        <v>drama</v>
      </c>
    </row>
    <row r="193" spans="1:18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tr">
        <f t="shared" si="10"/>
        <v>film &amp; video</v>
      </c>
      <c r="R193" t="str">
        <f t="shared" si="11"/>
        <v>drama</v>
      </c>
    </row>
    <row r="194" spans="1:18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tr">
        <f t="shared" si="10"/>
        <v>film &amp; video</v>
      </c>
      <c r="R194" t="str">
        <f t="shared" si="11"/>
        <v>drama</v>
      </c>
    </row>
    <row r="195" spans="1:18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E195/D195*100</f>
        <v>0</v>
      </c>
      <c r="P195" t="e">
        <f t="shared" ref="P195:P258" si="13">E195/L195</f>
        <v>#DIV/0!</v>
      </c>
      <c r="Q195" t="str">
        <f t="shared" ref="Q195:Q258" si="14">LEFT(N195,_xlfn.NUMBERVALUE(FIND("/",N195)-1))</f>
        <v>film &amp; video</v>
      </c>
      <c r="R195" t="str">
        <f t="shared" ref="R195:R258" si="15">RIGHT(N195,LEN(N195)-LEN(Q195)-1)</f>
        <v>drama</v>
      </c>
    </row>
    <row r="196" spans="1:18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tr">
        <f t="shared" si="14"/>
        <v>film &amp; video</v>
      </c>
      <c r="R196" t="str">
        <f t="shared" si="15"/>
        <v>drama</v>
      </c>
    </row>
    <row r="197" spans="1:18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tr">
        <f t="shared" si="14"/>
        <v>film &amp; video</v>
      </c>
      <c r="R197" t="str">
        <f t="shared" si="15"/>
        <v>drama</v>
      </c>
    </row>
    <row r="198" spans="1:18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tr">
        <f t="shared" si="14"/>
        <v>film &amp; video</v>
      </c>
      <c r="R198" t="str">
        <f t="shared" si="15"/>
        <v>drama</v>
      </c>
    </row>
    <row r="199" spans="1:18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tr">
        <f t="shared" si="14"/>
        <v>film &amp; video</v>
      </c>
      <c r="R199" t="str">
        <f t="shared" si="15"/>
        <v>drama</v>
      </c>
    </row>
    <row r="200" spans="1:18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tr">
        <f t="shared" si="14"/>
        <v>film &amp; video</v>
      </c>
      <c r="R200" t="str">
        <f t="shared" si="15"/>
        <v>drama</v>
      </c>
    </row>
    <row r="201" spans="1:18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tr">
        <f t="shared" si="14"/>
        <v>film &amp; video</v>
      </c>
      <c r="R201" t="str">
        <f t="shared" si="15"/>
        <v>drama</v>
      </c>
    </row>
    <row r="202" spans="1:18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tr">
        <f t="shared" si="14"/>
        <v>film &amp; video</v>
      </c>
      <c r="R202" t="str">
        <f t="shared" si="15"/>
        <v>drama</v>
      </c>
    </row>
    <row r="203" spans="1:18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tr">
        <f t="shared" si="14"/>
        <v>film &amp; video</v>
      </c>
      <c r="R203" t="str">
        <f t="shared" si="15"/>
        <v>drama</v>
      </c>
    </row>
    <row r="204" spans="1: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tr">
        <f t="shared" si="14"/>
        <v>film &amp; video</v>
      </c>
      <c r="R204" t="str">
        <f t="shared" si="15"/>
        <v>drama</v>
      </c>
    </row>
    <row r="205" spans="1:18" ht="4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tr">
        <f t="shared" si="14"/>
        <v>film &amp; video</v>
      </c>
      <c r="R205" t="str">
        <f t="shared" si="15"/>
        <v>drama</v>
      </c>
    </row>
    <row r="206" spans="1:18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tr">
        <f t="shared" si="14"/>
        <v>film &amp; video</v>
      </c>
      <c r="R206" t="str">
        <f t="shared" si="15"/>
        <v>drama</v>
      </c>
    </row>
    <row r="207" spans="1:18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tr">
        <f t="shared" si="14"/>
        <v>film &amp; video</v>
      </c>
      <c r="R207" t="str">
        <f t="shared" si="15"/>
        <v>drama</v>
      </c>
    </row>
    <row r="208" spans="1:18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tr">
        <f t="shared" si="14"/>
        <v>film &amp; video</v>
      </c>
      <c r="R208" t="str">
        <f t="shared" si="15"/>
        <v>drama</v>
      </c>
    </row>
    <row r="209" spans="1:18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tr">
        <f t="shared" si="14"/>
        <v>film &amp; video</v>
      </c>
      <c r="R209" t="str">
        <f t="shared" si="15"/>
        <v>drama</v>
      </c>
    </row>
    <row r="210" spans="1:18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tr">
        <f t="shared" si="14"/>
        <v>film &amp; video</v>
      </c>
      <c r="R210" t="str">
        <f t="shared" si="15"/>
        <v>drama</v>
      </c>
    </row>
    <row r="211" spans="1:18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tr">
        <f t="shared" si="14"/>
        <v>film &amp; video</v>
      </c>
      <c r="R211" t="str">
        <f t="shared" si="15"/>
        <v>drama</v>
      </c>
    </row>
    <row r="212" spans="1:18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tr">
        <f t="shared" si="14"/>
        <v>film &amp; video</v>
      </c>
      <c r="R212" t="str">
        <f t="shared" si="15"/>
        <v>drama</v>
      </c>
    </row>
    <row r="213" spans="1:18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tr">
        <f t="shared" si="14"/>
        <v>film &amp; video</v>
      </c>
      <c r="R213" t="str">
        <f t="shared" si="15"/>
        <v>drama</v>
      </c>
    </row>
    <row r="214" spans="1:18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tr">
        <f t="shared" si="14"/>
        <v>film &amp; video</v>
      </c>
      <c r="R214" t="str">
        <f t="shared" si="15"/>
        <v>drama</v>
      </c>
    </row>
    <row r="215" spans="1:18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tr">
        <f t="shared" si="14"/>
        <v>film &amp; video</v>
      </c>
      <c r="R215" t="str">
        <f t="shared" si="15"/>
        <v>drama</v>
      </c>
    </row>
    <row r="216" spans="1:18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tr">
        <f t="shared" si="14"/>
        <v>film &amp; video</v>
      </c>
      <c r="R216" t="str">
        <f t="shared" si="15"/>
        <v>drama</v>
      </c>
    </row>
    <row r="217" spans="1:18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tr">
        <f t="shared" si="14"/>
        <v>film &amp; video</v>
      </c>
      <c r="R217" t="str">
        <f t="shared" si="15"/>
        <v>drama</v>
      </c>
    </row>
    <row r="218" spans="1:18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tr">
        <f t="shared" si="14"/>
        <v>film &amp; video</v>
      </c>
      <c r="R218" t="str">
        <f t="shared" si="15"/>
        <v>drama</v>
      </c>
    </row>
    <row r="219" spans="1: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tr">
        <f t="shared" si="14"/>
        <v>film &amp; video</v>
      </c>
      <c r="R219" t="str">
        <f t="shared" si="15"/>
        <v>drama</v>
      </c>
    </row>
    <row r="220" spans="1:18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tr">
        <f t="shared" si="14"/>
        <v>film &amp; video</v>
      </c>
      <c r="R220" t="str">
        <f t="shared" si="15"/>
        <v>drama</v>
      </c>
    </row>
    <row r="221" spans="1:18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tr">
        <f t="shared" si="14"/>
        <v>film &amp; video</v>
      </c>
      <c r="R221" t="str">
        <f t="shared" si="15"/>
        <v>drama</v>
      </c>
    </row>
    <row r="222" spans="1:18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tr">
        <f t="shared" si="14"/>
        <v>film &amp; video</v>
      </c>
      <c r="R222" t="str">
        <f t="shared" si="15"/>
        <v>drama</v>
      </c>
    </row>
    <row r="223" spans="1:18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tr">
        <f t="shared" si="14"/>
        <v>film &amp; video</v>
      </c>
      <c r="R223" t="str">
        <f t="shared" si="15"/>
        <v>drama</v>
      </c>
    </row>
    <row r="224" spans="1:18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tr">
        <f t="shared" si="14"/>
        <v>film &amp; video</v>
      </c>
      <c r="R224" t="str">
        <f t="shared" si="15"/>
        <v>drama</v>
      </c>
    </row>
    <row r="225" spans="1:18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tr">
        <f t="shared" si="14"/>
        <v>film &amp; video</v>
      </c>
      <c r="R225" t="str">
        <f t="shared" si="15"/>
        <v>drama</v>
      </c>
    </row>
    <row r="226" spans="1:18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tr">
        <f t="shared" si="14"/>
        <v>film &amp; video</v>
      </c>
      <c r="R226" t="str">
        <f t="shared" si="15"/>
        <v>drama</v>
      </c>
    </row>
    <row r="227" spans="1:18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tr">
        <f t="shared" si="14"/>
        <v>film &amp; video</v>
      </c>
      <c r="R227" t="str">
        <f t="shared" si="15"/>
        <v>drama</v>
      </c>
    </row>
    <row r="228" spans="1:18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tr">
        <f t="shared" si="14"/>
        <v>film &amp; video</v>
      </c>
      <c r="R228" t="str">
        <f t="shared" si="15"/>
        <v>drama</v>
      </c>
    </row>
    <row r="229" spans="1:18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tr">
        <f t="shared" si="14"/>
        <v>film &amp; video</v>
      </c>
      <c r="R229" t="str">
        <f t="shared" si="15"/>
        <v>drama</v>
      </c>
    </row>
    <row r="230" spans="1:18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tr">
        <f t="shared" si="14"/>
        <v>film &amp; video</v>
      </c>
      <c r="R230" t="str">
        <f t="shared" si="15"/>
        <v>drama</v>
      </c>
    </row>
    <row r="231" spans="1:18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tr">
        <f t="shared" si="14"/>
        <v>film &amp; video</v>
      </c>
      <c r="R231" t="str">
        <f t="shared" si="15"/>
        <v>drama</v>
      </c>
    </row>
    <row r="232" spans="1:18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tr">
        <f t="shared" si="14"/>
        <v>film &amp; video</v>
      </c>
      <c r="R232" t="str">
        <f t="shared" si="15"/>
        <v>drama</v>
      </c>
    </row>
    <row r="233" spans="1:18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tr">
        <f t="shared" si="14"/>
        <v>film &amp; video</v>
      </c>
      <c r="R233" t="str">
        <f t="shared" si="15"/>
        <v>drama</v>
      </c>
    </row>
    <row r="234" spans="1:18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tr">
        <f t="shared" si="14"/>
        <v>film &amp; video</v>
      </c>
      <c r="R234" t="str">
        <f t="shared" si="15"/>
        <v>drama</v>
      </c>
    </row>
    <row r="235" spans="1:18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tr">
        <f t="shared" si="14"/>
        <v>film &amp; video</v>
      </c>
      <c r="R235" t="str">
        <f t="shared" si="15"/>
        <v>drama</v>
      </c>
    </row>
    <row r="236" spans="1:18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tr">
        <f t="shared" si="14"/>
        <v>film &amp; video</v>
      </c>
      <c r="R236" t="str">
        <f t="shared" si="15"/>
        <v>drama</v>
      </c>
    </row>
    <row r="237" spans="1:18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tr">
        <f t="shared" si="14"/>
        <v>film &amp; video</v>
      </c>
      <c r="R237" t="str">
        <f t="shared" si="15"/>
        <v>drama</v>
      </c>
    </row>
    <row r="238" spans="1:18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tr">
        <f t="shared" si="14"/>
        <v>film &amp; video</v>
      </c>
      <c r="R238" t="str">
        <f t="shared" si="15"/>
        <v>drama</v>
      </c>
    </row>
    <row r="239" spans="1:18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tr">
        <f t="shared" si="14"/>
        <v>film &amp; video</v>
      </c>
      <c r="R239" t="str">
        <f t="shared" si="15"/>
        <v>drama</v>
      </c>
    </row>
    <row r="240" spans="1:18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tr">
        <f t="shared" si="14"/>
        <v>film &amp; video</v>
      </c>
      <c r="R240" t="str">
        <f t="shared" si="15"/>
        <v>drama</v>
      </c>
    </row>
    <row r="241" spans="1:18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tr">
        <f t="shared" si="14"/>
        <v>film &amp; video</v>
      </c>
      <c r="R241" t="str">
        <f t="shared" si="15"/>
        <v>drama</v>
      </c>
    </row>
    <row r="242" spans="1:18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tr">
        <f t="shared" si="14"/>
        <v>film &amp; video</v>
      </c>
      <c r="R242" t="str">
        <f t="shared" si="15"/>
        <v>documentary</v>
      </c>
    </row>
    <row r="243" spans="1:18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tr">
        <f t="shared" si="14"/>
        <v>film &amp; video</v>
      </c>
      <c r="R243" t="str">
        <f t="shared" si="15"/>
        <v>documentary</v>
      </c>
    </row>
    <row r="244" spans="1:18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tr">
        <f t="shared" si="14"/>
        <v>film &amp; video</v>
      </c>
      <c r="R244" t="str">
        <f t="shared" si="15"/>
        <v>documentary</v>
      </c>
    </row>
    <row r="245" spans="1:18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tr">
        <f t="shared" si="14"/>
        <v>film &amp; video</v>
      </c>
      <c r="R245" t="str">
        <f t="shared" si="15"/>
        <v>documentary</v>
      </c>
    </row>
    <row r="246" spans="1:18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tr">
        <f t="shared" si="14"/>
        <v>film &amp; video</v>
      </c>
      <c r="R246" t="str">
        <f t="shared" si="15"/>
        <v>documentary</v>
      </c>
    </row>
    <row r="247" spans="1:18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tr">
        <f t="shared" si="14"/>
        <v>film &amp; video</v>
      </c>
      <c r="R247" t="str">
        <f t="shared" si="15"/>
        <v>documentary</v>
      </c>
    </row>
    <row r="248" spans="1:18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tr">
        <f t="shared" si="14"/>
        <v>film &amp; video</v>
      </c>
      <c r="R248" t="str">
        <f t="shared" si="15"/>
        <v>documentary</v>
      </c>
    </row>
    <row r="249" spans="1:18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tr">
        <f t="shared" si="14"/>
        <v>film &amp; video</v>
      </c>
      <c r="R249" t="str">
        <f t="shared" si="15"/>
        <v>documentary</v>
      </c>
    </row>
    <row r="250" spans="1:18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tr">
        <f t="shared" si="14"/>
        <v>film &amp; video</v>
      </c>
      <c r="R250" t="str">
        <f t="shared" si="15"/>
        <v>documentary</v>
      </c>
    </row>
    <row r="251" spans="1:18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tr">
        <f t="shared" si="14"/>
        <v>film &amp; video</v>
      </c>
      <c r="R251" t="str">
        <f t="shared" si="15"/>
        <v>documentary</v>
      </c>
    </row>
    <row r="252" spans="1:18" ht="4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tr">
        <f t="shared" si="14"/>
        <v>film &amp; video</v>
      </c>
      <c r="R252" t="str">
        <f t="shared" si="15"/>
        <v>documentary</v>
      </c>
    </row>
    <row r="253" spans="1:18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tr">
        <f t="shared" si="14"/>
        <v>film &amp; video</v>
      </c>
      <c r="R253" t="str">
        <f t="shared" si="15"/>
        <v>documentary</v>
      </c>
    </row>
    <row r="254" spans="1:18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tr">
        <f t="shared" si="14"/>
        <v>film &amp; video</v>
      </c>
      <c r="R254" t="str">
        <f t="shared" si="15"/>
        <v>documentary</v>
      </c>
    </row>
    <row r="255" spans="1:18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tr">
        <f t="shared" si="14"/>
        <v>film &amp; video</v>
      </c>
      <c r="R255" t="str">
        <f t="shared" si="15"/>
        <v>documentary</v>
      </c>
    </row>
    <row r="256" spans="1:18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tr">
        <f t="shared" si="14"/>
        <v>film &amp; video</v>
      </c>
      <c r="R256" t="str">
        <f t="shared" si="15"/>
        <v>documentary</v>
      </c>
    </row>
    <row r="257" spans="1:18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tr">
        <f t="shared" si="14"/>
        <v>film &amp; video</v>
      </c>
      <c r="R257" t="str">
        <f t="shared" si="15"/>
        <v>documentary</v>
      </c>
    </row>
    <row r="258" spans="1:18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tr">
        <f t="shared" si="14"/>
        <v>film &amp; video</v>
      </c>
      <c r="R258" t="str">
        <f t="shared" si="15"/>
        <v>documentary</v>
      </c>
    </row>
    <row r="259" spans="1:18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E259/D259*100</f>
        <v>106.72648571428572</v>
      </c>
      <c r="P259">
        <f t="shared" ref="P259:P322" si="17">E259/L259</f>
        <v>66.70405357142856</v>
      </c>
      <c r="Q259" t="str">
        <f t="shared" ref="Q259:Q322" si="18">LEFT(N259,_xlfn.NUMBERVALUE(FIND("/",N259)-1))</f>
        <v>film &amp; video</v>
      </c>
      <c r="R259" t="str">
        <f t="shared" ref="R259:R322" si="19">RIGHT(N259,LEN(N259)-LEN(Q259)-1)</f>
        <v>documentary</v>
      </c>
    </row>
    <row r="260" spans="1:18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tr">
        <f t="shared" si="18"/>
        <v>film &amp; video</v>
      </c>
      <c r="R260" t="str">
        <f t="shared" si="19"/>
        <v>documentary</v>
      </c>
    </row>
    <row r="261" spans="1:18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tr">
        <f t="shared" si="18"/>
        <v>film &amp; video</v>
      </c>
      <c r="R261" t="str">
        <f t="shared" si="19"/>
        <v>documentary</v>
      </c>
    </row>
    <row r="262" spans="1:18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tr">
        <f t="shared" si="18"/>
        <v>film &amp; video</v>
      </c>
      <c r="R262" t="str">
        <f t="shared" si="19"/>
        <v>documentary</v>
      </c>
    </row>
    <row r="263" spans="1:18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tr">
        <f t="shared" si="18"/>
        <v>film &amp; video</v>
      </c>
      <c r="R263" t="str">
        <f t="shared" si="19"/>
        <v>documentary</v>
      </c>
    </row>
    <row r="264" spans="1:18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tr">
        <f t="shared" si="18"/>
        <v>film &amp; video</v>
      </c>
      <c r="R264" t="str">
        <f t="shared" si="19"/>
        <v>documentary</v>
      </c>
    </row>
    <row r="265" spans="1:18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tr">
        <f t="shared" si="18"/>
        <v>film &amp; video</v>
      </c>
      <c r="R265" t="str">
        <f t="shared" si="19"/>
        <v>documentary</v>
      </c>
    </row>
    <row r="266" spans="1:18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tr">
        <f t="shared" si="18"/>
        <v>film &amp; video</v>
      </c>
      <c r="R266" t="str">
        <f t="shared" si="19"/>
        <v>documentary</v>
      </c>
    </row>
    <row r="267" spans="1:18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tr">
        <f t="shared" si="18"/>
        <v>film &amp; video</v>
      </c>
      <c r="R267" t="str">
        <f t="shared" si="19"/>
        <v>documentary</v>
      </c>
    </row>
    <row r="268" spans="1:18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tr">
        <f t="shared" si="18"/>
        <v>film &amp; video</v>
      </c>
      <c r="R268" t="str">
        <f t="shared" si="19"/>
        <v>documentary</v>
      </c>
    </row>
    <row r="269" spans="1:18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tr">
        <f t="shared" si="18"/>
        <v>film &amp; video</v>
      </c>
      <c r="R269" t="str">
        <f t="shared" si="19"/>
        <v>documentary</v>
      </c>
    </row>
    <row r="270" spans="1:18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tr">
        <f t="shared" si="18"/>
        <v>film &amp; video</v>
      </c>
      <c r="R270" t="str">
        <f t="shared" si="19"/>
        <v>documentary</v>
      </c>
    </row>
    <row r="271" spans="1:18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tr">
        <f t="shared" si="18"/>
        <v>film &amp; video</v>
      </c>
      <c r="R271" t="str">
        <f t="shared" si="19"/>
        <v>documentary</v>
      </c>
    </row>
    <row r="272" spans="1:18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tr">
        <f t="shared" si="18"/>
        <v>film &amp; video</v>
      </c>
      <c r="R272" t="str">
        <f t="shared" si="19"/>
        <v>documentary</v>
      </c>
    </row>
    <row r="273" spans="1:18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tr">
        <f t="shared" si="18"/>
        <v>film &amp; video</v>
      </c>
      <c r="R273" t="str">
        <f t="shared" si="19"/>
        <v>documentary</v>
      </c>
    </row>
    <row r="274" spans="1:18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tr">
        <f t="shared" si="18"/>
        <v>film &amp; video</v>
      </c>
      <c r="R274" t="str">
        <f t="shared" si="19"/>
        <v>documentary</v>
      </c>
    </row>
    <row r="275" spans="1:18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tr">
        <f t="shared" si="18"/>
        <v>film &amp; video</v>
      </c>
      <c r="R275" t="str">
        <f t="shared" si="19"/>
        <v>documentary</v>
      </c>
    </row>
    <row r="276" spans="1:18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tr">
        <f t="shared" si="18"/>
        <v>film &amp; video</v>
      </c>
      <c r="R276" t="str">
        <f t="shared" si="19"/>
        <v>documentary</v>
      </c>
    </row>
    <row r="277" spans="1:18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tr">
        <f t="shared" si="18"/>
        <v>film &amp; video</v>
      </c>
      <c r="R277" t="str">
        <f t="shared" si="19"/>
        <v>documentary</v>
      </c>
    </row>
    <row r="278" spans="1:18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tr">
        <f t="shared" si="18"/>
        <v>film &amp; video</v>
      </c>
      <c r="R278" t="str">
        <f t="shared" si="19"/>
        <v>documentary</v>
      </c>
    </row>
    <row r="279" spans="1:18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tr">
        <f t="shared" si="18"/>
        <v>film &amp; video</v>
      </c>
      <c r="R279" t="str">
        <f t="shared" si="19"/>
        <v>documentary</v>
      </c>
    </row>
    <row r="280" spans="1:18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tr">
        <f t="shared" si="18"/>
        <v>film &amp; video</v>
      </c>
      <c r="R280" t="str">
        <f t="shared" si="19"/>
        <v>documentary</v>
      </c>
    </row>
    <row r="281" spans="1:18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tr">
        <f t="shared" si="18"/>
        <v>film &amp; video</v>
      </c>
      <c r="R281" t="str">
        <f t="shared" si="19"/>
        <v>documentary</v>
      </c>
    </row>
    <row r="282" spans="1:18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tr">
        <f t="shared" si="18"/>
        <v>film &amp; video</v>
      </c>
      <c r="R282" t="str">
        <f t="shared" si="19"/>
        <v>documentary</v>
      </c>
    </row>
    <row r="283" spans="1:18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tr">
        <f t="shared" si="18"/>
        <v>film &amp; video</v>
      </c>
      <c r="R283" t="str">
        <f t="shared" si="19"/>
        <v>documentary</v>
      </c>
    </row>
    <row r="284" spans="1:18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tr">
        <f t="shared" si="18"/>
        <v>film &amp; video</v>
      </c>
      <c r="R284" t="str">
        <f t="shared" si="19"/>
        <v>documentary</v>
      </c>
    </row>
    <row r="285" spans="1:18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tr">
        <f t="shared" si="18"/>
        <v>film &amp; video</v>
      </c>
      <c r="R285" t="str">
        <f t="shared" si="19"/>
        <v>documentary</v>
      </c>
    </row>
    <row r="286" spans="1:18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tr">
        <f t="shared" si="18"/>
        <v>film &amp; video</v>
      </c>
      <c r="R286" t="str">
        <f t="shared" si="19"/>
        <v>documentary</v>
      </c>
    </row>
    <row r="287" spans="1:18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tr">
        <f t="shared" si="18"/>
        <v>film &amp; video</v>
      </c>
      <c r="R287" t="str">
        <f t="shared" si="19"/>
        <v>documentary</v>
      </c>
    </row>
    <row r="288" spans="1:18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tr">
        <f t="shared" si="18"/>
        <v>film &amp; video</v>
      </c>
      <c r="R288" t="str">
        <f t="shared" si="19"/>
        <v>documentary</v>
      </c>
    </row>
    <row r="289" spans="1:18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tr">
        <f t="shared" si="18"/>
        <v>film &amp; video</v>
      </c>
      <c r="R289" t="str">
        <f t="shared" si="19"/>
        <v>documentary</v>
      </c>
    </row>
    <row r="290" spans="1:18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tr">
        <f t="shared" si="18"/>
        <v>film &amp; video</v>
      </c>
      <c r="R290" t="str">
        <f t="shared" si="19"/>
        <v>documentary</v>
      </c>
    </row>
    <row r="291" spans="1:18" ht="45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tr">
        <f t="shared" si="18"/>
        <v>film &amp; video</v>
      </c>
      <c r="R291" t="str">
        <f t="shared" si="19"/>
        <v>documentary</v>
      </c>
    </row>
    <row r="292" spans="1:18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tr">
        <f t="shared" si="18"/>
        <v>film &amp; video</v>
      </c>
      <c r="R292" t="str">
        <f t="shared" si="19"/>
        <v>documentary</v>
      </c>
    </row>
    <row r="293" spans="1:18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tr">
        <f t="shared" si="18"/>
        <v>film &amp; video</v>
      </c>
      <c r="R293" t="str">
        <f t="shared" si="19"/>
        <v>documentary</v>
      </c>
    </row>
    <row r="294" spans="1:18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tr">
        <f t="shared" si="18"/>
        <v>film &amp; video</v>
      </c>
      <c r="R294" t="str">
        <f t="shared" si="19"/>
        <v>documentary</v>
      </c>
    </row>
    <row r="295" spans="1:18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tr">
        <f t="shared" si="18"/>
        <v>film &amp; video</v>
      </c>
      <c r="R295" t="str">
        <f t="shared" si="19"/>
        <v>documentary</v>
      </c>
    </row>
    <row r="296" spans="1:18" ht="7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tr">
        <f t="shared" si="18"/>
        <v>film &amp; video</v>
      </c>
      <c r="R296" t="str">
        <f t="shared" si="19"/>
        <v>documentary</v>
      </c>
    </row>
    <row r="297" spans="1:18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tr">
        <f t="shared" si="18"/>
        <v>film &amp; video</v>
      </c>
      <c r="R297" t="str">
        <f t="shared" si="19"/>
        <v>documentary</v>
      </c>
    </row>
    <row r="298" spans="1:18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tr">
        <f t="shared" si="18"/>
        <v>film &amp; video</v>
      </c>
      <c r="R298" t="str">
        <f t="shared" si="19"/>
        <v>documentary</v>
      </c>
    </row>
    <row r="299" spans="1:18" ht="45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tr">
        <f t="shared" si="18"/>
        <v>film &amp; video</v>
      </c>
      <c r="R299" t="str">
        <f t="shared" si="19"/>
        <v>documentary</v>
      </c>
    </row>
    <row r="300" spans="1:18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tr">
        <f t="shared" si="18"/>
        <v>film &amp; video</v>
      </c>
      <c r="R300" t="str">
        <f t="shared" si="19"/>
        <v>documentary</v>
      </c>
    </row>
    <row r="301" spans="1:18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tr">
        <f t="shared" si="18"/>
        <v>film &amp; video</v>
      </c>
      <c r="R301" t="str">
        <f t="shared" si="19"/>
        <v>documentary</v>
      </c>
    </row>
    <row r="302" spans="1:18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tr">
        <f t="shared" si="18"/>
        <v>film &amp; video</v>
      </c>
      <c r="R302" t="str">
        <f t="shared" si="19"/>
        <v>documentary</v>
      </c>
    </row>
    <row r="303" spans="1:18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tr">
        <f t="shared" si="18"/>
        <v>film &amp; video</v>
      </c>
      <c r="R303" t="str">
        <f t="shared" si="19"/>
        <v>documentary</v>
      </c>
    </row>
    <row r="304" spans="1:18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tr">
        <f t="shared" si="18"/>
        <v>film &amp; video</v>
      </c>
      <c r="R304" t="str">
        <f t="shared" si="19"/>
        <v>documentary</v>
      </c>
    </row>
    <row r="305" spans="1:18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tr">
        <f t="shared" si="18"/>
        <v>film &amp; video</v>
      </c>
      <c r="R305" t="str">
        <f t="shared" si="19"/>
        <v>documentary</v>
      </c>
    </row>
    <row r="306" spans="1:18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tr">
        <f t="shared" si="18"/>
        <v>film &amp; video</v>
      </c>
      <c r="R306" t="str">
        <f t="shared" si="19"/>
        <v>documentary</v>
      </c>
    </row>
    <row r="307" spans="1:18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tr">
        <f t="shared" si="18"/>
        <v>film &amp; video</v>
      </c>
      <c r="R307" t="str">
        <f t="shared" si="19"/>
        <v>documentary</v>
      </c>
    </row>
    <row r="308" spans="1:18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tr">
        <f t="shared" si="18"/>
        <v>film &amp; video</v>
      </c>
      <c r="R308" t="str">
        <f t="shared" si="19"/>
        <v>documentary</v>
      </c>
    </row>
    <row r="309" spans="1: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tr">
        <f t="shared" si="18"/>
        <v>film &amp; video</v>
      </c>
      <c r="R309" t="str">
        <f t="shared" si="19"/>
        <v>documentary</v>
      </c>
    </row>
    <row r="310" spans="1:18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tr">
        <f t="shared" si="18"/>
        <v>film &amp; video</v>
      </c>
      <c r="R310" t="str">
        <f t="shared" si="19"/>
        <v>documentary</v>
      </c>
    </row>
    <row r="311" spans="1:18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tr">
        <f t="shared" si="18"/>
        <v>film &amp; video</v>
      </c>
      <c r="R311" t="str">
        <f t="shared" si="19"/>
        <v>documentary</v>
      </c>
    </row>
    <row r="312" spans="1:18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tr">
        <f t="shared" si="18"/>
        <v>film &amp; video</v>
      </c>
      <c r="R312" t="str">
        <f t="shared" si="19"/>
        <v>documentary</v>
      </c>
    </row>
    <row r="313" spans="1:18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tr">
        <f t="shared" si="18"/>
        <v>film &amp; video</v>
      </c>
      <c r="R313" t="str">
        <f t="shared" si="19"/>
        <v>documentary</v>
      </c>
    </row>
    <row r="314" spans="1:18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tr">
        <f t="shared" si="18"/>
        <v>film &amp; video</v>
      </c>
      <c r="R314" t="str">
        <f t="shared" si="19"/>
        <v>documentary</v>
      </c>
    </row>
    <row r="315" spans="1:18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tr">
        <f t="shared" si="18"/>
        <v>film &amp; video</v>
      </c>
      <c r="R315" t="str">
        <f t="shared" si="19"/>
        <v>documentary</v>
      </c>
    </row>
    <row r="316" spans="1:18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tr">
        <f t="shared" si="18"/>
        <v>film &amp; video</v>
      </c>
      <c r="R316" t="str">
        <f t="shared" si="19"/>
        <v>documentary</v>
      </c>
    </row>
    <row r="317" spans="1:18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tr">
        <f t="shared" si="18"/>
        <v>film &amp; video</v>
      </c>
      <c r="R317" t="str">
        <f t="shared" si="19"/>
        <v>documentary</v>
      </c>
    </row>
    <row r="318" spans="1:18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tr">
        <f t="shared" si="18"/>
        <v>film &amp; video</v>
      </c>
      <c r="R318" t="str">
        <f t="shared" si="19"/>
        <v>documentary</v>
      </c>
    </row>
    <row r="319" spans="1:18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tr">
        <f t="shared" si="18"/>
        <v>film &amp; video</v>
      </c>
      <c r="R319" t="str">
        <f t="shared" si="19"/>
        <v>documentary</v>
      </c>
    </row>
    <row r="320" spans="1:18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tr">
        <f t="shared" si="18"/>
        <v>film &amp; video</v>
      </c>
      <c r="R320" t="str">
        <f t="shared" si="19"/>
        <v>documentary</v>
      </c>
    </row>
    <row r="321" spans="1:18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tr">
        <f t="shared" si="18"/>
        <v>film &amp; video</v>
      </c>
      <c r="R321" t="str">
        <f t="shared" si="19"/>
        <v>documentary</v>
      </c>
    </row>
    <row r="322" spans="1:18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134.91139240506328</v>
      </c>
      <c r="Q322" t="str">
        <f t="shared" si="18"/>
        <v>film &amp; video</v>
      </c>
      <c r="R322" t="str">
        <f t="shared" si="19"/>
        <v>documentary</v>
      </c>
    </row>
    <row r="323" spans="1:18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E323/D323*100</f>
        <v>102.66285714285715</v>
      </c>
      <c r="P323">
        <f t="shared" ref="P323:P386" si="21">E323/L323</f>
        <v>106.62314540059347</v>
      </c>
      <c r="Q323" t="str">
        <f t="shared" ref="Q323:Q386" si="22">LEFT(N323,_xlfn.NUMBERVALUE(FIND("/",N323)-1))</f>
        <v>film &amp; video</v>
      </c>
      <c r="R323" t="str">
        <f t="shared" ref="R323:R386" si="23">RIGHT(N323,LEN(N323)-LEN(Q323)-1)</f>
        <v>documentary</v>
      </c>
    </row>
    <row r="324" spans="1:18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tr">
        <f t="shared" si="22"/>
        <v>film &amp; video</v>
      </c>
      <c r="R324" t="str">
        <f t="shared" si="23"/>
        <v>documentary</v>
      </c>
    </row>
    <row r="325" spans="1:18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tr">
        <f t="shared" si="22"/>
        <v>film &amp; video</v>
      </c>
      <c r="R325" t="str">
        <f t="shared" si="23"/>
        <v>documentary</v>
      </c>
    </row>
    <row r="326" spans="1:18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tr">
        <f t="shared" si="22"/>
        <v>film &amp; video</v>
      </c>
      <c r="R326" t="str">
        <f t="shared" si="23"/>
        <v>documentary</v>
      </c>
    </row>
    <row r="327" spans="1:18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tr">
        <f t="shared" si="22"/>
        <v>film &amp; video</v>
      </c>
      <c r="R327" t="str">
        <f t="shared" si="23"/>
        <v>documentary</v>
      </c>
    </row>
    <row r="328" spans="1:18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tr">
        <f t="shared" si="22"/>
        <v>film &amp; video</v>
      </c>
      <c r="R328" t="str">
        <f t="shared" si="23"/>
        <v>documentary</v>
      </c>
    </row>
    <row r="329" spans="1:18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tr">
        <f t="shared" si="22"/>
        <v>film &amp; video</v>
      </c>
      <c r="R329" t="str">
        <f t="shared" si="23"/>
        <v>documentary</v>
      </c>
    </row>
    <row r="330" spans="1:18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tr">
        <f t="shared" si="22"/>
        <v>film &amp; video</v>
      </c>
      <c r="R330" t="str">
        <f t="shared" si="23"/>
        <v>documentary</v>
      </c>
    </row>
    <row r="331" spans="1:18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tr">
        <f t="shared" si="22"/>
        <v>film &amp; video</v>
      </c>
      <c r="R331" t="str">
        <f t="shared" si="23"/>
        <v>documentary</v>
      </c>
    </row>
    <row r="332" spans="1:18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tr">
        <f t="shared" si="22"/>
        <v>film &amp; video</v>
      </c>
      <c r="R332" t="str">
        <f t="shared" si="23"/>
        <v>documentary</v>
      </c>
    </row>
    <row r="333" spans="1:18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tr">
        <f t="shared" si="22"/>
        <v>film &amp; video</v>
      </c>
      <c r="R333" t="str">
        <f t="shared" si="23"/>
        <v>documentary</v>
      </c>
    </row>
    <row r="334" spans="1:18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tr">
        <f t="shared" si="22"/>
        <v>film &amp; video</v>
      </c>
      <c r="R334" t="str">
        <f t="shared" si="23"/>
        <v>documentary</v>
      </c>
    </row>
    <row r="335" spans="1:18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tr">
        <f t="shared" si="22"/>
        <v>film &amp; video</v>
      </c>
      <c r="R335" t="str">
        <f t="shared" si="23"/>
        <v>documentary</v>
      </c>
    </row>
    <row r="336" spans="1:18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tr">
        <f t="shared" si="22"/>
        <v>film &amp; video</v>
      </c>
      <c r="R336" t="str">
        <f t="shared" si="23"/>
        <v>documentary</v>
      </c>
    </row>
    <row r="337" spans="1:18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tr">
        <f t="shared" si="22"/>
        <v>film &amp; video</v>
      </c>
      <c r="R337" t="str">
        <f t="shared" si="23"/>
        <v>documentary</v>
      </c>
    </row>
    <row r="338" spans="1:18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tr">
        <f t="shared" si="22"/>
        <v>film &amp; video</v>
      </c>
      <c r="R338" t="str">
        <f t="shared" si="23"/>
        <v>documentary</v>
      </c>
    </row>
    <row r="339" spans="1:18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tr">
        <f t="shared" si="22"/>
        <v>film &amp; video</v>
      </c>
      <c r="R339" t="str">
        <f t="shared" si="23"/>
        <v>documentary</v>
      </c>
    </row>
    <row r="340" spans="1:18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tr">
        <f t="shared" si="22"/>
        <v>film &amp; video</v>
      </c>
      <c r="R340" t="str">
        <f t="shared" si="23"/>
        <v>documentary</v>
      </c>
    </row>
    <row r="341" spans="1:18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tr">
        <f t="shared" si="22"/>
        <v>film &amp; video</v>
      </c>
      <c r="R341" t="str">
        <f t="shared" si="23"/>
        <v>documentary</v>
      </c>
    </row>
    <row r="342" spans="1:18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tr">
        <f t="shared" si="22"/>
        <v>film &amp; video</v>
      </c>
      <c r="R342" t="str">
        <f t="shared" si="23"/>
        <v>documentary</v>
      </c>
    </row>
    <row r="343" spans="1:18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tr">
        <f t="shared" si="22"/>
        <v>film &amp; video</v>
      </c>
      <c r="R343" t="str">
        <f t="shared" si="23"/>
        <v>documentary</v>
      </c>
    </row>
    <row r="344" spans="1:18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tr">
        <f t="shared" si="22"/>
        <v>film &amp; video</v>
      </c>
      <c r="R344" t="str">
        <f t="shared" si="23"/>
        <v>documentary</v>
      </c>
    </row>
    <row r="345" spans="1:18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tr">
        <f t="shared" si="22"/>
        <v>film &amp; video</v>
      </c>
      <c r="R345" t="str">
        <f t="shared" si="23"/>
        <v>documentary</v>
      </c>
    </row>
    <row r="346" spans="1:18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tr">
        <f t="shared" si="22"/>
        <v>film &amp; video</v>
      </c>
      <c r="R346" t="str">
        <f t="shared" si="23"/>
        <v>documentary</v>
      </c>
    </row>
    <row r="347" spans="1:18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tr">
        <f t="shared" si="22"/>
        <v>film &amp; video</v>
      </c>
      <c r="R347" t="str">
        <f t="shared" si="23"/>
        <v>documentary</v>
      </c>
    </row>
    <row r="348" spans="1:18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tr">
        <f t="shared" si="22"/>
        <v>film &amp; video</v>
      </c>
      <c r="R348" t="str">
        <f t="shared" si="23"/>
        <v>documentary</v>
      </c>
    </row>
    <row r="349" spans="1:18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tr">
        <f t="shared" si="22"/>
        <v>film &amp; video</v>
      </c>
      <c r="R349" t="str">
        <f t="shared" si="23"/>
        <v>documentary</v>
      </c>
    </row>
    <row r="350" spans="1:18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tr">
        <f t="shared" si="22"/>
        <v>film &amp; video</v>
      </c>
      <c r="R350" t="str">
        <f t="shared" si="23"/>
        <v>documentary</v>
      </c>
    </row>
    <row r="351" spans="1:18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tr">
        <f t="shared" si="22"/>
        <v>film &amp; video</v>
      </c>
      <c r="R351" t="str">
        <f t="shared" si="23"/>
        <v>documentary</v>
      </c>
    </row>
    <row r="352" spans="1:18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tr">
        <f t="shared" si="22"/>
        <v>film &amp; video</v>
      </c>
      <c r="R352" t="str">
        <f t="shared" si="23"/>
        <v>documentary</v>
      </c>
    </row>
    <row r="353" spans="1:18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tr">
        <f t="shared" si="22"/>
        <v>film &amp; video</v>
      </c>
      <c r="R353" t="str">
        <f t="shared" si="23"/>
        <v>documentary</v>
      </c>
    </row>
    <row r="354" spans="1:18" ht="4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tr">
        <f t="shared" si="22"/>
        <v>film &amp; video</v>
      </c>
      <c r="R354" t="str">
        <f t="shared" si="23"/>
        <v>documentary</v>
      </c>
    </row>
    <row r="355" spans="1:18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tr">
        <f t="shared" si="22"/>
        <v>film &amp; video</v>
      </c>
      <c r="R355" t="str">
        <f t="shared" si="23"/>
        <v>documentary</v>
      </c>
    </row>
    <row r="356" spans="1:18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tr">
        <f t="shared" si="22"/>
        <v>film &amp; video</v>
      </c>
      <c r="R356" t="str">
        <f t="shared" si="23"/>
        <v>documentary</v>
      </c>
    </row>
    <row r="357" spans="1:18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tr">
        <f t="shared" si="22"/>
        <v>film &amp; video</v>
      </c>
      <c r="R357" t="str">
        <f t="shared" si="23"/>
        <v>documentary</v>
      </c>
    </row>
    <row r="358" spans="1:18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tr">
        <f t="shared" si="22"/>
        <v>film &amp; video</v>
      </c>
      <c r="R358" t="str">
        <f t="shared" si="23"/>
        <v>documentary</v>
      </c>
    </row>
    <row r="359" spans="1:18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tr">
        <f t="shared" si="22"/>
        <v>film &amp; video</v>
      </c>
      <c r="R359" t="str">
        <f t="shared" si="23"/>
        <v>documentary</v>
      </c>
    </row>
    <row r="360" spans="1:18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tr">
        <f t="shared" si="22"/>
        <v>film &amp; video</v>
      </c>
      <c r="R360" t="str">
        <f t="shared" si="23"/>
        <v>documentary</v>
      </c>
    </row>
    <row r="361" spans="1:18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tr">
        <f t="shared" si="22"/>
        <v>film &amp; video</v>
      </c>
      <c r="R361" t="str">
        <f t="shared" si="23"/>
        <v>documentary</v>
      </c>
    </row>
    <row r="362" spans="1:18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tr">
        <f t="shared" si="22"/>
        <v>film &amp; video</v>
      </c>
      <c r="R362" t="str">
        <f t="shared" si="23"/>
        <v>documentary</v>
      </c>
    </row>
    <row r="363" spans="1:18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tr">
        <f t="shared" si="22"/>
        <v>film &amp; video</v>
      </c>
      <c r="R363" t="str">
        <f t="shared" si="23"/>
        <v>documentary</v>
      </c>
    </row>
    <row r="364" spans="1:18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tr">
        <f t="shared" si="22"/>
        <v>film &amp; video</v>
      </c>
      <c r="R364" t="str">
        <f t="shared" si="23"/>
        <v>documentary</v>
      </c>
    </row>
    <row r="365" spans="1:18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tr">
        <f t="shared" si="22"/>
        <v>film &amp; video</v>
      </c>
      <c r="R365" t="str">
        <f t="shared" si="23"/>
        <v>documentary</v>
      </c>
    </row>
    <row r="366" spans="1:18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tr">
        <f t="shared" si="22"/>
        <v>film &amp; video</v>
      </c>
      <c r="R366" t="str">
        <f t="shared" si="23"/>
        <v>documentary</v>
      </c>
    </row>
    <row r="367" spans="1:18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tr">
        <f t="shared" si="22"/>
        <v>film &amp; video</v>
      </c>
      <c r="R367" t="str">
        <f t="shared" si="23"/>
        <v>documentary</v>
      </c>
    </row>
    <row r="368" spans="1:18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tr">
        <f t="shared" si="22"/>
        <v>film &amp; video</v>
      </c>
      <c r="R368" t="str">
        <f t="shared" si="23"/>
        <v>documentary</v>
      </c>
    </row>
    <row r="369" spans="1:18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tr">
        <f t="shared" si="22"/>
        <v>film &amp; video</v>
      </c>
      <c r="R369" t="str">
        <f t="shared" si="23"/>
        <v>documentary</v>
      </c>
    </row>
    <row r="370" spans="1:18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tr">
        <f t="shared" si="22"/>
        <v>film &amp; video</v>
      </c>
      <c r="R370" t="str">
        <f t="shared" si="23"/>
        <v>documentary</v>
      </c>
    </row>
    <row r="371" spans="1:18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tr">
        <f t="shared" si="22"/>
        <v>film &amp; video</v>
      </c>
      <c r="R371" t="str">
        <f t="shared" si="23"/>
        <v>documentary</v>
      </c>
    </row>
    <row r="372" spans="1:18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tr">
        <f t="shared" si="22"/>
        <v>film &amp; video</v>
      </c>
      <c r="R372" t="str">
        <f t="shared" si="23"/>
        <v>documentary</v>
      </c>
    </row>
    <row r="373" spans="1:18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tr">
        <f t="shared" si="22"/>
        <v>film &amp; video</v>
      </c>
      <c r="R373" t="str">
        <f t="shared" si="23"/>
        <v>documentary</v>
      </c>
    </row>
    <row r="374" spans="1:18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tr">
        <f t="shared" si="22"/>
        <v>film &amp; video</v>
      </c>
      <c r="R374" t="str">
        <f t="shared" si="23"/>
        <v>documentary</v>
      </c>
    </row>
    <row r="375" spans="1:18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tr">
        <f t="shared" si="22"/>
        <v>film &amp; video</v>
      </c>
      <c r="R375" t="str">
        <f t="shared" si="23"/>
        <v>documentary</v>
      </c>
    </row>
    <row r="376" spans="1:18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tr">
        <f t="shared" si="22"/>
        <v>film &amp; video</v>
      </c>
      <c r="R376" t="str">
        <f t="shared" si="23"/>
        <v>documentary</v>
      </c>
    </row>
    <row r="377" spans="1:18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tr">
        <f t="shared" si="22"/>
        <v>film &amp; video</v>
      </c>
      <c r="R377" t="str">
        <f t="shared" si="23"/>
        <v>documentary</v>
      </c>
    </row>
    <row r="378" spans="1:18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tr">
        <f t="shared" si="22"/>
        <v>film &amp; video</v>
      </c>
      <c r="R378" t="str">
        <f t="shared" si="23"/>
        <v>documentary</v>
      </c>
    </row>
    <row r="379" spans="1:18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tr">
        <f t="shared" si="22"/>
        <v>film &amp; video</v>
      </c>
      <c r="R379" t="str">
        <f t="shared" si="23"/>
        <v>documentary</v>
      </c>
    </row>
    <row r="380" spans="1:18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tr">
        <f t="shared" si="22"/>
        <v>film &amp; video</v>
      </c>
      <c r="R380" t="str">
        <f t="shared" si="23"/>
        <v>documentary</v>
      </c>
    </row>
    <row r="381" spans="1:18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tr">
        <f t="shared" si="22"/>
        <v>film &amp; video</v>
      </c>
      <c r="R381" t="str">
        <f t="shared" si="23"/>
        <v>documentary</v>
      </c>
    </row>
    <row r="382" spans="1:18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tr">
        <f t="shared" si="22"/>
        <v>film &amp; video</v>
      </c>
      <c r="R382" t="str">
        <f t="shared" si="23"/>
        <v>documentary</v>
      </c>
    </row>
    <row r="383" spans="1:18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tr">
        <f t="shared" si="22"/>
        <v>film &amp; video</v>
      </c>
      <c r="R383" t="str">
        <f t="shared" si="23"/>
        <v>documentary</v>
      </c>
    </row>
    <row r="384" spans="1:18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tr">
        <f t="shared" si="22"/>
        <v>film &amp; video</v>
      </c>
      <c r="R384" t="str">
        <f t="shared" si="23"/>
        <v>documentary</v>
      </c>
    </row>
    <row r="385" spans="1:18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tr">
        <f t="shared" si="22"/>
        <v>film &amp; video</v>
      </c>
      <c r="R385" t="str">
        <f t="shared" si="23"/>
        <v>documentary</v>
      </c>
    </row>
    <row r="386" spans="1:18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tr">
        <f t="shared" si="22"/>
        <v>film &amp; video</v>
      </c>
      <c r="R386" t="str">
        <f t="shared" si="23"/>
        <v>documentary</v>
      </c>
    </row>
    <row r="387" spans="1:18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E387/D387*100</f>
        <v>105.982</v>
      </c>
      <c r="P387">
        <f t="shared" ref="P387:P450" si="25">E387/L387</f>
        <v>111.79535864978902</v>
      </c>
      <c r="Q387" t="str">
        <f t="shared" ref="Q387:Q450" si="26">LEFT(N387,_xlfn.NUMBERVALUE(FIND("/",N387)-1))</f>
        <v>film &amp; video</v>
      </c>
      <c r="R387" t="str">
        <f t="shared" ref="R387:R450" si="27">RIGHT(N387,LEN(N387)-LEN(Q387)-1)</f>
        <v>documentary</v>
      </c>
    </row>
    <row r="388" spans="1:18" ht="4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tr">
        <f t="shared" si="26"/>
        <v>film &amp; video</v>
      </c>
      <c r="R388" t="str">
        <f t="shared" si="27"/>
        <v>documentary</v>
      </c>
    </row>
    <row r="389" spans="1:18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tr">
        <f t="shared" si="26"/>
        <v>film &amp; video</v>
      </c>
      <c r="R389" t="str">
        <f t="shared" si="27"/>
        <v>documentary</v>
      </c>
    </row>
    <row r="390" spans="1:18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tr">
        <f t="shared" si="26"/>
        <v>film &amp; video</v>
      </c>
      <c r="R390" t="str">
        <f t="shared" si="27"/>
        <v>documentary</v>
      </c>
    </row>
    <row r="391" spans="1:18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tr">
        <f t="shared" si="26"/>
        <v>film &amp; video</v>
      </c>
      <c r="R391" t="str">
        <f t="shared" si="27"/>
        <v>documentary</v>
      </c>
    </row>
    <row r="392" spans="1:18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tr">
        <f t="shared" si="26"/>
        <v>film &amp; video</v>
      </c>
      <c r="R392" t="str">
        <f t="shared" si="27"/>
        <v>documentary</v>
      </c>
    </row>
    <row r="393" spans="1:18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tr">
        <f t="shared" si="26"/>
        <v>film &amp; video</v>
      </c>
      <c r="R393" t="str">
        <f t="shared" si="27"/>
        <v>documentary</v>
      </c>
    </row>
    <row r="394" spans="1:18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tr">
        <f t="shared" si="26"/>
        <v>film &amp; video</v>
      </c>
      <c r="R394" t="str">
        <f t="shared" si="27"/>
        <v>documentary</v>
      </c>
    </row>
    <row r="395" spans="1:18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tr">
        <f t="shared" si="26"/>
        <v>film &amp; video</v>
      </c>
      <c r="R395" t="str">
        <f t="shared" si="27"/>
        <v>documentary</v>
      </c>
    </row>
    <row r="396" spans="1:18" ht="45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tr">
        <f t="shared" si="26"/>
        <v>film &amp; video</v>
      </c>
      <c r="R396" t="str">
        <f t="shared" si="27"/>
        <v>documentary</v>
      </c>
    </row>
    <row r="397" spans="1:18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tr">
        <f t="shared" si="26"/>
        <v>film &amp; video</v>
      </c>
      <c r="R397" t="str">
        <f t="shared" si="27"/>
        <v>documentary</v>
      </c>
    </row>
    <row r="398" spans="1:18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tr">
        <f t="shared" si="26"/>
        <v>film &amp; video</v>
      </c>
      <c r="R398" t="str">
        <f t="shared" si="27"/>
        <v>documentary</v>
      </c>
    </row>
    <row r="399" spans="1:18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tr">
        <f t="shared" si="26"/>
        <v>film &amp; video</v>
      </c>
      <c r="R399" t="str">
        <f t="shared" si="27"/>
        <v>documentary</v>
      </c>
    </row>
    <row r="400" spans="1:18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tr">
        <f t="shared" si="26"/>
        <v>film &amp; video</v>
      </c>
      <c r="R400" t="str">
        <f t="shared" si="27"/>
        <v>documentary</v>
      </c>
    </row>
    <row r="401" spans="1:18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tr">
        <f t="shared" si="26"/>
        <v>film &amp; video</v>
      </c>
      <c r="R401" t="str">
        <f t="shared" si="27"/>
        <v>documentary</v>
      </c>
    </row>
    <row r="402" spans="1:18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tr">
        <f t="shared" si="26"/>
        <v>film &amp; video</v>
      </c>
      <c r="R402" t="str">
        <f t="shared" si="27"/>
        <v>documentary</v>
      </c>
    </row>
    <row r="403" spans="1:18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tr">
        <f t="shared" si="26"/>
        <v>film &amp; video</v>
      </c>
      <c r="R403" t="str">
        <f t="shared" si="27"/>
        <v>documentary</v>
      </c>
    </row>
    <row r="404" spans="1:18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tr">
        <f t="shared" si="26"/>
        <v>film &amp; video</v>
      </c>
      <c r="R404" t="str">
        <f t="shared" si="27"/>
        <v>documentary</v>
      </c>
    </row>
    <row r="405" spans="1:18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tr">
        <f t="shared" si="26"/>
        <v>film &amp; video</v>
      </c>
      <c r="R405" t="str">
        <f t="shared" si="27"/>
        <v>documentary</v>
      </c>
    </row>
    <row r="406" spans="1:18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tr">
        <f t="shared" si="26"/>
        <v>film &amp; video</v>
      </c>
      <c r="R406" t="str">
        <f t="shared" si="27"/>
        <v>documentary</v>
      </c>
    </row>
    <row r="407" spans="1:18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tr">
        <f t="shared" si="26"/>
        <v>film &amp; video</v>
      </c>
      <c r="R407" t="str">
        <f t="shared" si="27"/>
        <v>documentary</v>
      </c>
    </row>
    <row r="408" spans="1:18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tr">
        <f t="shared" si="26"/>
        <v>film &amp; video</v>
      </c>
      <c r="R408" t="str">
        <f t="shared" si="27"/>
        <v>documentary</v>
      </c>
    </row>
    <row r="409" spans="1:18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tr">
        <f t="shared" si="26"/>
        <v>film &amp; video</v>
      </c>
      <c r="R409" t="str">
        <f t="shared" si="27"/>
        <v>documentary</v>
      </c>
    </row>
    <row r="410" spans="1:18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tr">
        <f t="shared" si="26"/>
        <v>film &amp; video</v>
      </c>
      <c r="R410" t="str">
        <f t="shared" si="27"/>
        <v>documentary</v>
      </c>
    </row>
    <row r="411" spans="1:18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tr">
        <f t="shared" si="26"/>
        <v>film &amp; video</v>
      </c>
      <c r="R411" t="str">
        <f t="shared" si="27"/>
        <v>documentary</v>
      </c>
    </row>
    <row r="412" spans="1:18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tr">
        <f t="shared" si="26"/>
        <v>film &amp; video</v>
      </c>
      <c r="R412" t="str">
        <f t="shared" si="27"/>
        <v>documentary</v>
      </c>
    </row>
    <row r="413" spans="1:18" ht="4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tr">
        <f t="shared" si="26"/>
        <v>film &amp; video</v>
      </c>
      <c r="R413" t="str">
        <f t="shared" si="27"/>
        <v>documentary</v>
      </c>
    </row>
    <row r="414" spans="1:18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tr">
        <f t="shared" si="26"/>
        <v>film &amp; video</v>
      </c>
      <c r="R414" t="str">
        <f t="shared" si="27"/>
        <v>documentary</v>
      </c>
    </row>
    <row r="415" spans="1:18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tr">
        <f t="shared" si="26"/>
        <v>film &amp; video</v>
      </c>
      <c r="R415" t="str">
        <f t="shared" si="27"/>
        <v>documentary</v>
      </c>
    </row>
    <row r="416" spans="1:18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tr">
        <f t="shared" si="26"/>
        <v>film &amp; video</v>
      </c>
      <c r="R416" t="str">
        <f t="shared" si="27"/>
        <v>documentary</v>
      </c>
    </row>
    <row r="417" spans="1:18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tr">
        <f t="shared" si="26"/>
        <v>film &amp; video</v>
      </c>
      <c r="R417" t="str">
        <f t="shared" si="27"/>
        <v>documentary</v>
      </c>
    </row>
    <row r="418" spans="1:18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tr">
        <f t="shared" si="26"/>
        <v>film &amp; video</v>
      </c>
      <c r="R418" t="str">
        <f t="shared" si="27"/>
        <v>documentary</v>
      </c>
    </row>
    <row r="419" spans="1:18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tr">
        <f t="shared" si="26"/>
        <v>film &amp; video</v>
      </c>
      <c r="R419" t="str">
        <f t="shared" si="27"/>
        <v>documentary</v>
      </c>
    </row>
    <row r="420" spans="1:18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tr">
        <f t="shared" si="26"/>
        <v>film &amp; video</v>
      </c>
      <c r="R420" t="str">
        <f t="shared" si="27"/>
        <v>documentary</v>
      </c>
    </row>
    <row r="421" spans="1:18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tr">
        <f t="shared" si="26"/>
        <v>film &amp; video</v>
      </c>
      <c r="R421" t="str">
        <f t="shared" si="27"/>
        <v>documentary</v>
      </c>
    </row>
    <row r="422" spans="1:18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tr">
        <f t="shared" si="26"/>
        <v>film &amp; video</v>
      </c>
      <c r="R422" t="str">
        <f t="shared" si="27"/>
        <v>animation</v>
      </c>
    </row>
    <row r="423" spans="1:18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tr">
        <f t="shared" si="26"/>
        <v>film &amp; video</v>
      </c>
      <c r="R423" t="str">
        <f t="shared" si="27"/>
        <v>animation</v>
      </c>
    </row>
    <row r="424" spans="1:18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tr">
        <f t="shared" si="26"/>
        <v>film &amp; video</v>
      </c>
      <c r="R424" t="str">
        <f t="shared" si="27"/>
        <v>animation</v>
      </c>
    </row>
    <row r="425" spans="1:18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tr">
        <f t="shared" si="26"/>
        <v>film &amp; video</v>
      </c>
      <c r="R425" t="str">
        <f t="shared" si="27"/>
        <v>animation</v>
      </c>
    </row>
    <row r="426" spans="1:18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tr">
        <f t="shared" si="26"/>
        <v>film &amp; video</v>
      </c>
      <c r="R426" t="str">
        <f t="shared" si="27"/>
        <v>animation</v>
      </c>
    </row>
    <row r="427" spans="1:18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tr">
        <f t="shared" si="26"/>
        <v>film &amp; video</v>
      </c>
      <c r="R427" t="str">
        <f t="shared" si="27"/>
        <v>animation</v>
      </c>
    </row>
    <row r="428" spans="1:18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tr">
        <f t="shared" si="26"/>
        <v>film &amp; video</v>
      </c>
      <c r="R428" t="str">
        <f t="shared" si="27"/>
        <v>animation</v>
      </c>
    </row>
    <row r="429" spans="1:18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tr">
        <f t="shared" si="26"/>
        <v>film &amp; video</v>
      </c>
      <c r="R429" t="str">
        <f t="shared" si="27"/>
        <v>animation</v>
      </c>
    </row>
    <row r="430" spans="1:18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tr">
        <f t="shared" si="26"/>
        <v>film &amp; video</v>
      </c>
      <c r="R430" t="str">
        <f t="shared" si="27"/>
        <v>animation</v>
      </c>
    </row>
    <row r="431" spans="1:18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tr">
        <f t="shared" si="26"/>
        <v>film &amp; video</v>
      </c>
      <c r="R431" t="str">
        <f t="shared" si="27"/>
        <v>animation</v>
      </c>
    </row>
    <row r="432" spans="1:18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tr">
        <f t="shared" si="26"/>
        <v>film &amp; video</v>
      </c>
      <c r="R432" t="str">
        <f t="shared" si="27"/>
        <v>animation</v>
      </c>
    </row>
    <row r="433" spans="1:18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tr">
        <f t="shared" si="26"/>
        <v>film &amp; video</v>
      </c>
      <c r="R433" t="str">
        <f t="shared" si="27"/>
        <v>animation</v>
      </c>
    </row>
    <row r="434" spans="1:18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tr">
        <f t="shared" si="26"/>
        <v>film &amp; video</v>
      </c>
      <c r="R434" t="str">
        <f t="shared" si="27"/>
        <v>animation</v>
      </c>
    </row>
    <row r="435" spans="1:18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tr">
        <f t="shared" si="26"/>
        <v>film &amp; video</v>
      </c>
      <c r="R435" t="str">
        <f t="shared" si="27"/>
        <v>animation</v>
      </c>
    </row>
    <row r="436" spans="1:18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tr">
        <f t="shared" si="26"/>
        <v>film &amp; video</v>
      </c>
      <c r="R436" t="str">
        <f t="shared" si="27"/>
        <v>animation</v>
      </c>
    </row>
    <row r="437" spans="1:18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tr">
        <f t="shared" si="26"/>
        <v>film &amp; video</v>
      </c>
      <c r="R437" t="str">
        <f t="shared" si="27"/>
        <v>animation</v>
      </c>
    </row>
    <row r="438" spans="1:18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tr">
        <f t="shared" si="26"/>
        <v>film &amp; video</v>
      </c>
      <c r="R438" t="str">
        <f t="shared" si="27"/>
        <v>animation</v>
      </c>
    </row>
    <row r="439" spans="1:18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tr">
        <f t="shared" si="26"/>
        <v>film &amp; video</v>
      </c>
      <c r="R439" t="str">
        <f t="shared" si="27"/>
        <v>animation</v>
      </c>
    </row>
    <row r="440" spans="1:18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tr">
        <f t="shared" si="26"/>
        <v>film &amp; video</v>
      </c>
      <c r="R440" t="str">
        <f t="shared" si="27"/>
        <v>animation</v>
      </c>
    </row>
    <row r="441" spans="1:18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tr">
        <f t="shared" si="26"/>
        <v>film &amp; video</v>
      </c>
      <c r="R441" t="str">
        <f t="shared" si="27"/>
        <v>animation</v>
      </c>
    </row>
    <row r="442" spans="1:18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tr">
        <f t="shared" si="26"/>
        <v>film &amp; video</v>
      </c>
      <c r="R442" t="str">
        <f t="shared" si="27"/>
        <v>animation</v>
      </c>
    </row>
    <row r="443" spans="1:18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tr">
        <f t="shared" si="26"/>
        <v>film &amp; video</v>
      </c>
      <c r="R443" t="str">
        <f t="shared" si="27"/>
        <v>animation</v>
      </c>
    </row>
    <row r="444" spans="1: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tr">
        <f t="shared" si="26"/>
        <v>film &amp; video</v>
      </c>
      <c r="R444" t="str">
        <f t="shared" si="27"/>
        <v>animation</v>
      </c>
    </row>
    <row r="445" spans="1:18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tr">
        <f t="shared" si="26"/>
        <v>film &amp; video</v>
      </c>
      <c r="R445" t="str">
        <f t="shared" si="27"/>
        <v>animation</v>
      </c>
    </row>
    <row r="446" spans="1:18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tr">
        <f t="shared" si="26"/>
        <v>film &amp; video</v>
      </c>
      <c r="R446" t="str">
        <f t="shared" si="27"/>
        <v>animation</v>
      </c>
    </row>
    <row r="447" spans="1:18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tr">
        <f t="shared" si="26"/>
        <v>film &amp; video</v>
      </c>
      <c r="R447" t="str">
        <f t="shared" si="27"/>
        <v>animation</v>
      </c>
    </row>
    <row r="448" spans="1:18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tr">
        <f t="shared" si="26"/>
        <v>film &amp; video</v>
      </c>
      <c r="R448" t="str">
        <f t="shared" si="27"/>
        <v>animation</v>
      </c>
    </row>
    <row r="449" spans="1:18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tr">
        <f t="shared" si="26"/>
        <v>film &amp; video</v>
      </c>
      <c r="R449" t="str">
        <f t="shared" si="27"/>
        <v>animation</v>
      </c>
    </row>
    <row r="450" spans="1:18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tr">
        <f t="shared" si="26"/>
        <v>film &amp; video</v>
      </c>
      <c r="R450" t="str">
        <f t="shared" si="27"/>
        <v>animation</v>
      </c>
    </row>
    <row r="451" spans="1:18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E451/D451*100</f>
        <v>2.25</v>
      </c>
      <c r="P451">
        <f t="shared" ref="P451:P514" si="29">E451/L451</f>
        <v>9</v>
      </c>
      <c r="Q451" t="str">
        <f t="shared" ref="Q451:Q514" si="30">LEFT(N451,_xlfn.NUMBERVALUE(FIND("/",N451)-1))</f>
        <v>film &amp; video</v>
      </c>
      <c r="R451" t="str">
        <f t="shared" ref="R451:R514" si="31">RIGHT(N451,LEN(N451)-LEN(Q451)-1)</f>
        <v>animation</v>
      </c>
    </row>
    <row r="452" spans="1:18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tr">
        <f t="shared" si="30"/>
        <v>film &amp; video</v>
      </c>
      <c r="R452" t="str">
        <f t="shared" si="31"/>
        <v>animation</v>
      </c>
    </row>
    <row r="453" spans="1:18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tr">
        <f t="shared" si="30"/>
        <v>film &amp; video</v>
      </c>
      <c r="R453" t="str">
        <f t="shared" si="31"/>
        <v>animation</v>
      </c>
    </row>
    <row r="454" spans="1:18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tr">
        <f t="shared" si="30"/>
        <v>film &amp; video</v>
      </c>
      <c r="R454" t="str">
        <f t="shared" si="31"/>
        <v>animation</v>
      </c>
    </row>
    <row r="455" spans="1:18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tr">
        <f t="shared" si="30"/>
        <v>film &amp; video</v>
      </c>
      <c r="R455" t="str">
        <f t="shared" si="31"/>
        <v>animation</v>
      </c>
    </row>
    <row r="456" spans="1:18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tr">
        <f t="shared" si="30"/>
        <v>film &amp; video</v>
      </c>
      <c r="R456" t="str">
        <f t="shared" si="31"/>
        <v>animation</v>
      </c>
    </row>
    <row r="457" spans="1:18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tr">
        <f t="shared" si="30"/>
        <v>film &amp; video</v>
      </c>
      <c r="R457" t="str">
        <f t="shared" si="31"/>
        <v>animation</v>
      </c>
    </row>
    <row r="458" spans="1:18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tr">
        <f t="shared" si="30"/>
        <v>film &amp; video</v>
      </c>
      <c r="R458" t="str">
        <f t="shared" si="31"/>
        <v>animation</v>
      </c>
    </row>
    <row r="459" spans="1:18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tr">
        <f t="shared" si="30"/>
        <v>film &amp; video</v>
      </c>
      <c r="R459" t="str">
        <f t="shared" si="31"/>
        <v>animation</v>
      </c>
    </row>
    <row r="460" spans="1:18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tr">
        <f t="shared" si="30"/>
        <v>film &amp; video</v>
      </c>
      <c r="R460" t="str">
        <f t="shared" si="31"/>
        <v>animation</v>
      </c>
    </row>
    <row r="461" spans="1:18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tr">
        <f t="shared" si="30"/>
        <v>film &amp; video</v>
      </c>
      <c r="R461" t="str">
        <f t="shared" si="31"/>
        <v>animation</v>
      </c>
    </row>
    <row r="462" spans="1:18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tr">
        <f t="shared" si="30"/>
        <v>film &amp; video</v>
      </c>
      <c r="R462" t="str">
        <f t="shared" si="31"/>
        <v>animation</v>
      </c>
    </row>
    <row r="463" spans="1:18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tr">
        <f t="shared" si="30"/>
        <v>film &amp; video</v>
      </c>
      <c r="R463" t="str">
        <f t="shared" si="31"/>
        <v>animation</v>
      </c>
    </row>
    <row r="464" spans="1:18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tr">
        <f t="shared" si="30"/>
        <v>film &amp; video</v>
      </c>
      <c r="R464" t="str">
        <f t="shared" si="31"/>
        <v>animation</v>
      </c>
    </row>
    <row r="465" spans="1:18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tr">
        <f t="shared" si="30"/>
        <v>film &amp; video</v>
      </c>
      <c r="R465" t="str">
        <f t="shared" si="31"/>
        <v>animation</v>
      </c>
    </row>
    <row r="466" spans="1:18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tr">
        <f t="shared" si="30"/>
        <v>film &amp; video</v>
      </c>
      <c r="R466" t="str">
        <f t="shared" si="31"/>
        <v>animation</v>
      </c>
    </row>
    <row r="467" spans="1:18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tr">
        <f t="shared" si="30"/>
        <v>film &amp; video</v>
      </c>
      <c r="R467" t="str">
        <f t="shared" si="31"/>
        <v>animation</v>
      </c>
    </row>
    <row r="468" spans="1:18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tr">
        <f t="shared" si="30"/>
        <v>film &amp; video</v>
      </c>
      <c r="R468" t="str">
        <f t="shared" si="31"/>
        <v>animation</v>
      </c>
    </row>
    <row r="469" spans="1:18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tr">
        <f t="shared" si="30"/>
        <v>film &amp; video</v>
      </c>
      <c r="R469" t="str">
        <f t="shared" si="31"/>
        <v>animation</v>
      </c>
    </row>
    <row r="470" spans="1:18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tr">
        <f t="shared" si="30"/>
        <v>film &amp; video</v>
      </c>
      <c r="R470" t="str">
        <f t="shared" si="31"/>
        <v>animation</v>
      </c>
    </row>
    <row r="471" spans="1:18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tr">
        <f t="shared" si="30"/>
        <v>film &amp; video</v>
      </c>
      <c r="R471" t="str">
        <f t="shared" si="31"/>
        <v>animation</v>
      </c>
    </row>
    <row r="472" spans="1:18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tr">
        <f t="shared" si="30"/>
        <v>film &amp; video</v>
      </c>
      <c r="R472" t="str">
        <f t="shared" si="31"/>
        <v>animation</v>
      </c>
    </row>
    <row r="473" spans="1:18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tr">
        <f t="shared" si="30"/>
        <v>film &amp; video</v>
      </c>
      <c r="R473" t="str">
        <f t="shared" si="31"/>
        <v>animation</v>
      </c>
    </row>
    <row r="474" spans="1:18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tr">
        <f t="shared" si="30"/>
        <v>film &amp; video</v>
      </c>
      <c r="R474" t="str">
        <f t="shared" si="31"/>
        <v>animation</v>
      </c>
    </row>
    <row r="475" spans="1:18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tr">
        <f t="shared" si="30"/>
        <v>film &amp; video</v>
      </c>
      <c r="R475" t="str">
        <f t="shared" si="31"/>
        <v>animation</v>
      </c>
    </row>
    <row r="476" spans="1:18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tr">
        <f t="shared" si="30"/>
        <v>film &amp; video</v>
      </c>
      <c r="R476" t="str">
        <f t="shared" si="31"/>
        <v>animation</v>
      </c>
    </row>
    <row r="477" spans="1:18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tr">
        <f t="shared" si="30"/>
        <v>film &amp; video</v>
      </c>
      <c r="R477" t="str">
        <f t="shared" si="31"/>
        <v>animation</v>
      </c>
    </row>
    <row r="478" spans="1:18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tr">
        <f t="shared" si="30"/>
        <v>film &amp; video</v>
      </c>
      <c r="R478" t="str">
        <f t="shared" si="31"/>
        <v>animation</v>
      </c>
    </row>
    <row r="479" spans="1:18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tr">
        <f t="shared" si="30"/>
        <v>film &amp; video</v>
      </c>
      <c r="R479" t="str">
        <f t="shared" si="31"/>
        <v>animation</v>
      </c>
    </row>
    <row r="480" spans="1:18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tr">
        <f t="shared" si="30"/>
        <v>film &amp; video</v>
      </c>
      <c r="R480" t="str">
        <f t="shared" si="31"/>
        <v>animation</v>
      </c>
    </row>
    <row r="481" spans="1:18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tr">
        <f t="shared" si="30"/>
        <v>film &amp; video</v>
      </c>
      <c r="R481" t="str">
        <f t="shared" si="31"/>
        <v>animation</v>
      </c>
    </row>
    <row r="482" spans="1:18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tr">
        <f t="shared" si="30"/>
        <v>film &amp; video</v>
      </c>
      <c r="R482" t="str">
        <f t="shared" si="31"/>
        <v>animation</v>
      </c>
    </row>
    <row r="483" spans="1:18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tr">
        <f t="shared" si="30"/>
        <v>film &amp; video</v>
      </c>
      <c r="R483" t="str">
        <f t="shared" si="31"/>
        <v>animation</v>
      </c>
    </row>
    <row r="484" spans="1:18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tr">
        <f t="shared" si="30"/>
        <v>film &amp; video</v>
      </c>
      <c r="R484" t="str">
        <f t="shared" si="31"/>
        <v>animation</v>
      </c>
    </row>
    <row r="485" spans="1:18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tr">
        <f t="shared" si="30"/>
        <v>film &amp; video</v>
      </c>
      <c r="R485" t="str">
        <f t="shared" si="31"/>
        <v>animation</v>
      </c>
    </row>
    <row r="486" spans="1:18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tr">
        <f t="shared" si="30"/>
        <v>film &amp; video</v>
      </c>
      <c r="R486" t="str">
        <f t="shared" si="31"/>
        <v>animation</v>
      </c>
    </row>
    <row r="487" spans="1:18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tr">
        <f t="shared" si="30"/>
        <v>film &amp; video</v>
      </c>
      <c r="R487" t="str">
        <f t="shared" si="31"/>
        <v>animation</v>
      </c>
    </row>
    <row r="488" spans="1:18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tr">
        <f t="shared" si="30"/>
        <v>film &amp; video</v>
      </c>
      <c r="R488" t="str">
        <f t="shared" si="31"/>
        <v>animation</v>
      </c>
    </row>
    <row r="489" spans="1:18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tr">
        <f t="shared" si="30"/>
        <v>film &amp; video</v>
      </c>
      <c r="R489" t="str">
        <f t="shared" si="31"/>
        <v>animation</v>
      </c>
    </row>
    <row r="490" spans="1:18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tr">
        <f t="shared" si="30"/>
        <v>film &amp; video</v>
      </c>
      <c r="R490" t="str">
        <f t="shared" si="31"/>
        <v>animation</v>
      </c>
    </row>
    <row r="491" spans="1:18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tr">
        <f t="shared" si="30"/>
        <v>film &amp; video</v>
      </c>
      <c r="R491" t="str">
        <f t="shared" si="31"/>
        <v>animation</v>
      </c>
    </row>
    <row r="492" spans="1: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tr">
        <f t="shared" si="30"/>
        <v>film &amp; video</v>
      </c>
      <c r="R492" t="str">
        <f t="shared" si="31"/>
        <v>animation</v>
      </c>
    </row>
    <row r="493" spans="1:18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tr">
        <f t="shared" si="30"/>
        <v>film &amp; video</v>
      </c>
      <c r="R493" t="str">
        <f t="shared" si="31"/>
        <v>animation</v>
      </c>
    </row>
    <row r="494" spans="1:18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tr">
        <f t="shared" si="30"/>
        <v>film &amp; video</v>
      </c>
      <c r="R494" t="str">
        <f t="shared" si="31"/>
        <v>animation</v>
      </c>
    </row>
    <row r="495" spans="1:18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tr">
        <f t="shared" si="30"/>
        <v>film &amp; video</v>
      </c>
      <c r="R495" t="str">
        <f t="shared" si="31"/>
        <v>animation</v>
      </c>
    </row>
    <row r="496" spans="1:18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tr">
        <f t="shared" si="30"/>
        <v>film &amp; video</v>
      </c>
      <c r="R496" t="str">
        <f t="shared" si="31"/>
        <v>animation</v>
      </c>
    </row>
    <row r="497" spans="1:18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tr">
        <f t="shared" si="30"/>
        <v>film &amp; video</v>
      </c>
      <c r="R497" t="str">
        <f t="shared" si="31"/>
        <v>animation</v>
      </c>
    </row>
    <row r="498" spans="1:18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tr">
        <f t="shared" si="30"/>
        <v>film &amp; video</v>
      </c>
      <c r="R498" t="str">
        <f t="shared" si="31"/>
        <v>animation</v>
      </c>
    </row>
    <row r="499" spans="1: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tr">
        <f t="shared" si="30"/>
        <v>film &amp; video</v>
      </c>
      <c r="R499" t="str">
        <f t="shared" si="31"/>
        <v>animation</v>
      </c>
    </row>
    <row r="500" spans="1:18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tr">
        <f t="shared" si="30"/>
        <v>film &amp; video</v>
      </c>
      <c r="R500" t="str">
        <f t="shared" si="31"/>
        <v>animation</v>
      </c>
    </row>
    <row r="501" spans="1:18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tr">
        <f t="shared" si="30"/>
        <v>film &amp; video</v>
      </c>
      <c r="R501" t="str">
        <f t="shared" si="31"/>
        <v>animation</v>
      </c>
    </row>
    <row r="502" spans="1:18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tr">
        <f t="shared" si="30"/>
        <v>film &amp; video</v>
      </c>
      <c r="R502" t="str">
        <f t="shared" si="31"/>
        <v>animation</v>
      </c>
    </row>
    <row r="503" spans="1:18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tr">
        <f t="shared" si="30"/>
        <v>film &amp; video</v>
      </c>
      <c r="R503" t="str">
        <f t="shared" si="31"/>
        <v>animation</v>
      </c>
    </row>
    <row r="504" spans="1:18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tr">
        <f t="shared" si="30"/>
        <v>film &amp; video</v>
      </c>
      <c r="R504" t="str">
        <f t="shared" si="31"/>
        <v>animation</v>
      </c>
    </row>
    <row r="505" spans="1:18" ht="4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tr">
        <f t="shared" si="30"/>
        <v>film &amp; video</v>
      </c>
      <c r="R505" t="str">
        <f t="shared" si="31"/>
        <v>animation</v>
      </c>
    </row>
    <row r="506" spans="1:18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tr">
        <f t="shared" si="30"/>
        <v>film &amp; video</v>
      </c>
      <c r="R506" t="str">
        <f t="shared" si="31"/>
        <v>animation</v>
      </c>
    </row>
    <row r="507" spans="1:18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tr">
        <f t="shared" si="30"/>
        <v>film &amp; video</v>
      </c>
      <c r="R507" t="str">
        <f t="shared" si="31"/>
        <v>animation</v>
      </c>
    </row>
    <row r="508" spans="1:18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tr">
        <f t="shared" si="30"/>
        <v>film &amp; video</v>
      </c>
      <c r="R508" t="str">
        <f t="shared" si="31"/>
        <v>animation</v>
      </c>
    </row>
    <row r="509" spans="1:18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tr">
        <f t="shared" si="30"/>
        <v>film &amp; video</v>
      </c>
      <c r="R509" t="str">
        <f t="shared" si="31"/>
        <v>animation</v>
      </c>
    </row>
    <row r="510" spans="1:18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tr">
        <f t="shared" si="30"/>
        <v>film &amp; video</v>
      </c>
      <c r="R510" t="str">
        <f t="shared" si="31"/>
        <v>animation</v>
      </c>
    </row>
    <row r="511" spans="1:18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tr">
        <f t="shared" si="30"/>
        <v>film &amp; video</v>
      </c>
      <c r="R511" t="str">
        <f t="shared" si="31"/>
        <v>animation</v>
      </c>
    </row>
    <row r="512" spans="1:18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tr">
        <f t="shared" si="30"/>
        <v>film &amp; video</v>
      </c>
      <c r="R512" t="str">
        <f t="shared" si="31"/>
        <v>animation</v>
      </c>
    </row>
    <row r="513" spans="1:18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tr">
        <f t="shared" si="30"/>
        <v>film &amp; video</v>
      </c>
      <c r="R513" t="str">
        <f t="shared" si="31"/>
        <v>animation</v>
      </c>
    </row>
    <row r="514" spans="1:18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t="str">
        <f t="shared" si="30"/>
        <v>film &amp; video</v>
      </c>
      <c r="R514" t="str">
        <f t="shared" si="31"/>
        <v>animation</v>
      </c>
    </row>
    <row r="515" spans="1:18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E515/D515*100</f>
        <v>13.923999999999999</v>
      </c>
      <c r="P515">
        <f t="shared" ref="P515:P578" si="33">E515/L515</f>
        <v>102.38235294117646</v>
      </c>
      <c r="Q515" t="str">
        <f t="shared" ref="Q515:Q578" si="34">LEFT(N515,_xlfn.NUMBERVALUE(FIND("/",N515)-1))</f>
        <v>film &amp; video</v>
      </c>
      <c r="R515" t="str">
        <f t="shared" ref="R515:R578" si="35">RIGHT(N515,LEN(N515)-LEN(Q515)-1)</f>
        <v>animation</v>
      </c>
    </row>
    <row r="516" spans="1:18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tr">
        <f t="shared" si="34"/>
        <v>film &amp; video</v>
      </c>
      <c r="R516" t="str">
        <f t="shared" si="35"/>
        <v>animation</v>
      </c>
    </row>
    <row r="517" spans="1:18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tr">
        <f t="shared" si="34"/>
        <v>film &amp; video</v>
      </c>
      <c r="R517" t="str">
        <f t="shared" si="35"/>
        <v>animation</v>
      </c>
    </row>
    <row r="518" spans="1:18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tr">
        <f t="shared" si="34"/>
        <v>film &amp; video</v>
      </c>
      <c r="R518" t="str">
        <f t="shared" si="35"/>
        <v>animation</v>
      </c>
    </row>
    <row r="519" spans="1:18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tr">
        <f t="shared" si="34"/>
        <v>film &amp; video</v>
      </c>
      <c r="R519" t="str">
        <f t="shared" si="35"/>
        <v>animation</v>
      </c>
    </row>
    <row r="520" spans="1:18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tr">
        <f t="shared" si="34"/>
        <v>film &amp; video</v>
      </c>
      <c r="R520" t="str">
        <f t="shared" si="35"/>
        <v>animation</v>
      </c>
    </row>
    <row r="521" spans="1:18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tr">
        <f t="shared" si="34"/>
        <v>film &amp; video</v>
      </c>
      <c r="R521" t="str">
        <f t="shared" si="35"/>
        <v>animation</v>
      </c>
    </row>
    <row r="522" spans="1:18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tr">
        <f t="shared" si="34"/>
        <v>theater</v>
      </c>
      <c r="R522" t="str">
        <f t="shared" si="35"/>
        <v>plays</v>
      </c>
    </row>
    <row r="523" spans="1:18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tr">
        <f t="shared" si="34"/>
        <v>theater</v>
      </c>
      <c r="R523" t="str">
        <f t="shared" si="35"/>
        <v>plays</v>
      </c>
    </row>
    <row r="524" spans="1:18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tr">
        <f t="shared" si="34"/>
        <v>theater</v>
      </c>
      <c r="R524" t="str">
        <f t="shared" si="35"/>
        <v>plays</v>
      </c>
    </row>
    <row r="525" spans="1:18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tr">
        <f t="shared" si="34"/>
        <v>theater</v>
      </c>
      <c r="R525" t="str">
        <f t="shared" si="35"/>
        <v>plays</v>
      </c>
    </row>
    <row r="526" spans="1:18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tr">
        <f t="shared" si="34"/>
        <v>theater</v>
      </c>
      <c r="R526" t="str">
        <f t="shared" si="35"/>
        <v>plays</v>
      </c>
    </row>
    <row r="527" spans="1:18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tr">
        <f t="shared" si="34"/>
        <v>theater</v>
      </c>
      <c r="R527" t="str">
        <f t="shared" si="35"/>
        <v>plays</v>
      </c>
    </row>
    <row r="528" spans="1:18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tr">
        <f t="shared" si="34"/>
        <v>theater</v>
      </c>
      <c r="R528" t="str">
        <f t="shared" si="35"/>
        <v>plays</v>
      </c>
    </row>
    <row r="529" spans="1:18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tr">
        <f t="shared" si="34"/>
        <v>theater</v>
      </c>
      <c r="R529" t="str">
        <f t="shared" si="35"/>
        <v>plays</v>
      </c>
    </row>
    <row r="530" spans="1:18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tr">
        <f t="shared" si="34"/>
        <v>theater</v>
      </c>
      <c r="R530" t="str">
        <f t="shared" si="35"/>
        <v>plays</v>
      </c>
    </row>
    <row r="531" spans="1:18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tr">
        <f t="shared" si="34"/>
        <v>theater</v>
      </c>
      <c r="R531" t="str">
        <f t="shared" si="35"/>
        <v>plays</v>
      </c>
    </row>
    <row r="532" spans="1:18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tr">
        <f t="shared" si="34"/>
        <v>theater</v>
      </c>
      <c r="R532" t="str">
        <f t="shared" si="35"/>
        <v>plays</v>
      </c>
    </row>
    <row r="533" spans="1:18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tr">
        <f t="shared" si="34"/>
        <v>theater</v>
      </c>
      <c r="R533" t="str">
        <f t="shared" si="35"/>
        <v>plays</v>
      </c>
    </row>
    <row r="534" spans="1:18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tr">
        <f t="shared" si="34"/>
        <v>theater</v>
      </c>
      <c r="R534" t="str">
        <f t="shared" si="35"/>
        <v>plays</v>
      </c>
    </row>
    <row r="535" spans="1:18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tr">
        <f t="shared" si="34"/>
        <v>theater</v>
      </c>
      <c r="R535" t="str">
        <f t="shared" si="35"/>
        <v>plays</v>
      </c>
    </row>
    <row r="536" spans="1:18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tr">
        <f t="shared" si="34"/>
        <v>theater</v>
      </c>
      <c r="R536" t="str">
        <f t="shared" si="35"/>
        <v>plays</v>
      </c>
    </row>
    <row r="537" spans="1:18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tr">
        <f t="shared" si="34"/>
        <v>theater</v>
      </c>
      <c r="R537" t="str">
        <f t="shared" si="35"/>
        <v>plays</v>
      </c>
    </row>
    <row r="538" spans="1:18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tr">
        <f t="shared" si="34"/>
        <v>theater</v>
      </c>
      <c r="R538" t="str">
        <f t="shared" si="35"/>
        <v>plays</v>
      </c>
    </row>
    <row r="539" spans="1:18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tr">
        <f t="shared" si="34"/>
        <v>theater</v>
      </c>
      <c r="R539" t="str">
        <f t="shared" si="35"/>
        <v>plays</v>
      </c>
    </row>
    <row r="540" spans="1:18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tr">
        <f t="shared" si="34"/>
        <v>theater</v>
      </c>
      <c r="R540" t="str">
        <f t="shared" si="35"/>
        <v>plays</v>
      </c>
    </row>
    <row r="541" spans="1:18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tr">
        <f t="shared" si="34"/>
        <v>theater</v>
      </c>
      <c r="R541" t="str">
        <f t="shared" si="35"/>
        <v>plays</v>
      </c>
    </row>
    <row r="542" spans="1:18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tr">
        <f t="shared" si="34"/>
        <v>technology</v>
      </c>
      <c r="R542" t="str">
        <f t="shared" si="35"/>
        <v>web</v>
      </c>
    </row>
    <row r="543" spans="1:18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tr">
        <f t="shared" si="34"/>
        <v>technology</v>
      </c>
      <c r="R543" t="str">
        <f t="shared" si="35"/>
        <v>web</v>
      </c>
    </row>
    <row r="544" spans="1:18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tr">
        <f t="shared" si="34"/>
        <v>technology</v>
      </c>
      <c r="R544" t="str">
        <f t="shared" si="35"/>
        <v>web</v>
      </c>
    </row>
    <row r="545" spans="1:18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tr">
        <f t="shared" si="34"/>
        <v>technology</v>
      </c>
      <c r="R545" t="str">
        <f t="shared" si="35"/>
        <v>web</v>
      </c>
    </row>
    <row r="546" spans="1:18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tr">
        <f t="shared" si="34"/>
        <v>technology</v>
      </c>
      <c r="R546" t="str">
        <f t="shared" si="35"/>
        <v>web</v>
      </c>
    </row>
    <row r="547" spans="1:18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tr">
        <f t="shared" si="34"/>
        <v>technology</v>
      </c>
      <c r="R547" t="str">
        <f t="shared" si="35"/>
        <v>web</v>
      </c>
    </row>
    <row r="548" spans="1:18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tr">
        <f t="shared" si="34"/>
        <v>technology</v>
      </c>
      <c r="R548" t="str">
        <f t="shared" si="35"/>
        <v>web</v>
      </c>
    </row>
    <row r="549" spans="1:18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tr">
        <f t="shared" si="34"/>
        <v>technology</v>
      </c>
      <c r="R549" t="str">
        <f t="shared" si="35"/>
        <v>web</v>
      </c>
    </row>
    <row r="550" spans="1:18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tr">
        <f t="shared" si="34"/>
        <v>technology</v>
      </c>
      <c r="R550" t="str">
        <f t="shared" si="35"/>
        <v>web</v>
      </c>
    </row>
    <row r="551" spans="1:18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tr">
        <f t="shared" si="34"/>
        <v>technology</v>
      </c>
      <c r="R551" t="str">
        <f t="shared" si="35"/>
        <v>web</v>
      </c>
    </row>
    <row r="552" spans="1:18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tr">
        <f t="shared" si="34"/>
        <v>technology</v>
      </c>
      <c r="R552" t="str">
        <f t="shared" si="35"/>
        <v>web</v>
      </c>
    </row>
    <row r="553" spans="1:18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tr">
        <f t="shared" si="34"/>
        <v>technology</v>
      </c>
      <c r="R553" t="str">
        <f t="shared" si="35"/>
        <v>web</v>
      </c>
    </row>
    <row r="554" spans="1:18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tr">
        <f t="shared" si="34"/>
        <v>technology</v>
      </c>
      <c r="R554" t="str">
        <f t="shared" si="35"/>
        <v>web</v>
      </c>
    </row>
    <row r="555" spans="1:18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tr">
        <f t="shared" si="34"/>
        <v>technology</v>
      </c>
      <c r="R555" t="str">
        <f t="shared" si="35"/>
        <v>web</v>
      </c>
    </row>
    <row r="556" spans="1:18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tr">
        <f t="shared" si="34"/>
        <v>technology</v>
      </c>
      <c r="R556" t="str">
        <f t="shared" si="35"/>
        <v>web</v>
      </c>
    </row>
    <row r="557" spans="1:18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tr">
        <f t="shared" si="34"/>
        <v>technology</v>
      </c>
      <c r="R557" t="str">
        <f t="shared" si="35"/>
        <v>web</v>
      </c>
    </row>
    <row r="558" spans="1:18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tr">
        <f t="shared" si="34"/>
        <v>technology</v>
      </c>
      <c r="R558" t="str">
        <f t="shared" si="35"/>
        <v>web</v>
      </c>
    </row>
    <row r="559" spans="1:18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tr">
        <f t="shared" si="34"/>
        <v>technology</v>
      </c>
      <c r="R559" t="str">
        <f t="shared" si="35"/>
        <v>web</v>
      </c>
    </row>
    <row r="560" spans="1:18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tr">
        <f t="shared" si="34"/>
        <v>technology</v>
      </c>
      <c r="R560" t="str">
        <f t="shared" si="35"/>
        <v>web</v>
      </c>
    </row>
    <row r="561" spans="1:18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tr">
        <f t="shared" si="34"/>
        <v>technology</v>
      </c>
      <c r="R561" t="str">
        <f t="shared" si="35"/>
        <v>web</v>
      </c>
    </row>
    <row r="562" spans="1:18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tr">
        <f t="shared" si="34"/>
        <v>technology</v>
      </c>
      <c r="R562" t="str">
        <f t="shared" si="35"/>
        <v>web</v>
      </c>
    </row>
    <row r="563" spans="1:18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tr">
        <f t="shared" si="34"/>
        <v>technology</v>
      </c>
      <c r="R563" t="str">
        <f t="shared" si="35"/>
        <v>web</v>
      </c>
    </row>
    <row r="564" spans="1:18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tr">
        <f t="shared" si="34"/>
        <v>technology</v>
      </c>
      <c r="R564" t="str">
        <f t="shared" si="35"/>
        <v>web</v>
      </c>
    </row>
    <row r="565" spans="1:18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tr">
        <f t="shared" si="34"/>
        <v>technology</v>
      </c>
      <c r="R565" t="str">
        <f t="shared" si="35"/>
        <v>web</v>
      </c>
    </row>
    <row r="566" spans="1:18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tr">
        <f t="shared" si="34"/>
        <v>technology</v>
      </c>
      <c r="R566" t="str">
        <f t="shared" si="35"/>
        <v>web</v>
      </c>
    </row>
    <row r="567" spans="1:18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tr">
        <f t="shared" si="34"/>
        <v>technology</v>
      </c>
      <c r="R567" t="str">
        <f t="shared" si="35"/>
        <v>web</v>
      </c>
    </row>
    <row r="568" spans="1:18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tr">
        <f t="shared" si="34"/>
        <v>technology</v>
      </c>
      <c r="R568" t="str">
        <f t="shared" si="35"/>
        <v>web</v>
      </c>
    </row>
    <row r="569" spans="1:18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tr">
        <f t="shared" si="34"/>
        <v>technology</v>
      </c>
      <c r="R569" t="str">
        <f t="shared" si="35"/>
        <v>web</v>
      </c>
    </row>
    <row r="570" spans="1:18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tr">
        <f t="shared" si="34"/>
        <v>technology</v>
      </c>
      <c r="R570" t="str">
        <f t="shared" si="35"/>
        <v>web</v>
      </c>
    </row>
    <row r="571" spans="1:18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tr">
        <f t="shared" si="34"/>
        <v>technology</v>
      </c>
      <c r="R571" t="str">
        <f t="shared" si="35"/>
        <v>web</v>
      </c>
    </row>
    <row r="572" spans="1:18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tr">
        <f t="shared" si="34"/>
        <v>technology</v>
      </c>
      <c r="R572" t="str">
        <f t="shared" si="35"/>
        <v>web</v>
      </c>
    </row>
    <row r="573" spans="1:18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tr">
        <f t="shared" si="34"/>
        <v>technology</v>
      </c>
      <c r="R573" t="str">
        <f t="shared" si="35"/>
        <v>web</v>
      </c>
    </row>
    <row r="574" spans="1:18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tr">
        <f t="shared" si="34"/>
        <v>technology</v>
      </c>
      <c r="R574" t="str">
        <f t="shared" si="35"/>
        <v>web</v>
      </c>
    </row>
    <row r="575" spans="1:18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tr">
        <f t="shared" si="34"/>
        <v>technology</v>
      </c>
      <c r="R575" t="str">
        <f t="shared" si="35"/>
        <v>web</v>
      </c>
    </row>
    <row r="576" spans="1:18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tr">
        <f t="shared" si="34"/>
        <v>technology</v>
      </c>
      <c r="R576" t="str">
        <f t="shared" si="35"/>
        <v>web</v>
      </c>
    </row>
    <row r="577" spans="1:18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tr">
        <f t="shared" si="34"/>
        <v>technology</v>
      </c>
      <c r="R577" t="str">
        <f t="shared" si="35"/>
        <v>web</v>
      </c>
    </row>
    <row r="578" spans="1:18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tr">
        <f t="shared" si="34"/>
        <v>technology</v>
      </c>
      <c r="R578" t="str">
        <f t="shared" si="35"/>
        <v>web</v>
      </c>
    </row>
    <row r="579" spans="1:18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E579/D579*100</f>
        <v>0.2</v>
      </c>
      <c r="P579">
        <f t="shared" ref="P579:P642" si="37">E579/L579</f>
        <v>10</v>
      </c>
      <c r="Q579" t="str">
        <f t="shared" ref="Q579:Q642" si="38">LEFT(N579,_xlfn.NUMBERVALUE(FIND("/",N579)-1))</f>
        <v>technology</v>
      </c>
      <c r="R579" t="str">
        <f t="shared" ref="R579:R642" si="39">RIGHT(N579,LEN(N579)-LEN(Q579)-1)</f>
        <v>web</v>
      </c>
    </row>
    <row r="580" spans="1:18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tr">
        <f t="shared" si="38"/>
        <v>technology</v>
      </c>
      <c r="R580" t="str">
        <f t="shared" si="39"/>
        <v>web</v>
      </c>
    </row>
    <row r="581" spans="1:18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tr">
        <f t="shared" si="38"/>
        <v>technology</v>
      </c>
      <c r="R581" t="str">
        <f t="shared" si="39"/>
        <v>web</v>
      </c>
    </row>
    <row r="582" spans="1:18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tr">
        <f t="shared" si="38"/>
        <v>technology</v>
      </c>
      <c r="R582" t="str">
        <f t="shared" si="39"/>
        <v>web</v>
      </c>
    </row>
    <row r="583" spans="1:18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tr">
        <f t="shared" si="38"/>
        <v>technology</v>
      </c>
      <c r="R583" t="str">
        <f t="shared" si="39"/>
        <v>web</v>
      </c>
    </row>
    <row r="584" spans="1:18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tr">
        <f t="shared" si="38"/>
        <v>technology</v>
      </c>
      <c r="R584" t="str">
        <f t="shared" si="39"/>
        <v>web</v>
      </c>
    </row>
    <row r="585" spans="1:18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tr">
        <f t="shared" si="38"/>
        <v>technology</v>
      </c>
      <c r="R585" t="str">
        <f t="shared" si="39"/>
        <v>web</v>
      </c>
    </row>
    <row r="586" spans="1:18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tr">
        <f t="shared" si="38"/>
        <v>technology</v>
      </c>
      <c r="R586" t="str">
        <f t="shared" si="39"/>
        <v>web</v>
      </c>
    </row>
    <row r="587" spans="1:18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tr">
        <f t="shared" si="38"/>
        <v>technology</v>
      </c>
      <c r="R587" t="str">
        <f t="shared" si="39"/>
        <v>web</v>
      </c>
    </row>
    <row r="588" spans="1:18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tr">
        <f t="shared" si="38"/>
        <v>technology</v>
      </c>
      <c r="R588" t="str">
        <f t="shared" si="39"/>
        <v>web</v>
      </c>
    </row>
    <row r="589" spans="1:18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tr">
        <f t="shared" si="38"/>
        <v>technology</v>
      </c>
      <c r="R589" t="str">
        <f t="shared" si="39"/>
        <v>web</v>
      </c>
    </row>
    <row r="590" spans="1:18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tr">
        <f t="shared" si="38"/>
        <v>technology</v>
      </c>
      <c r="R590" t="str">
        <f t="shared" si="39"/>
        <v>web</v>
      </c>
    </row>
    <row r="591" spans="1: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tr">
        <f t="shared" si="38"/>
        <v>technology</v>
      </c>
      <c r="R591" t="str">
        <f t="shared" si="39"/>
        <v>web</v>
      </c>
    </row>
    <row r="592" spans="1:18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tr">
        <f t="shared" si="38"/>
        <v>technology</v>
      </c>
      <c r="R592" t="str">
        <f t="shared" si="39"/>
        <v>web</v>
      </c>
    </row>
    <row r="593" spans="1:18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tr">
        <f t="shared" si="38"/>
        <v>technology</v>
      </c>
      <c r="R593" t="str">
        <f t="shared" si="39"/>
        <v>web</v>
      </c>
    </row>
    <row r="594" spans="1:18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tr">
        <f t="shared" si="38"/>
        <v>technology</v>
      </c>
      <c r="R594" t="str">
        <f t="shared" si="39"/>
        <v>web</v>
      </c>
    </row>
    <row r="595" spans="1:18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tr">
        <f t="shared" si="38"/>
        <v>technology</v>
      </c>
      <c r="R595" t="str">
        <f t="shared" si="39"/>
        <v>web</v>
      </c>
    </row>
    <row r="596" spans="1:18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tr">
        <f t="shared" si="38"/>
        <v>technology</v>
      </c>
      <c r="R596" t="str">
        <f t="shared" si="39"/>
        <v>web</v>
      </c>
    </row>
    <row r="597" spans="1:18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tr">
        <f t="shared" si="38"/>
        <v>technology</v>
      </c>
      <c r="R597" t="str">
        <f t="shared" si="39"/>
        <v>web</v>
      </c>
    </row>
    <row r="598" spans="1:18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tr">
        <f t="shared" si="38"/>
        <v>technology</v>
      </c>
      <c r="R598" t="str">
        <f t="shared" si="39"/>
        <v>web</v>
      </c>
    </row>
    <row r="599" spans="1:18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tr">
        <f t="shared" si="38"/>
        <v>technology</v>
      </c>
      <c r="R599" t="str">
        <f t="shared" si="39"/>
        <v>web</v>
      </c>
    </row>
    <row r="600" spans="1:18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tr">
        <f t="shared" si="38"/>
        <v>technology</v>
      </c>
      <c r="R600" t="str">
        <f t="shared" si="39"/>
        <v>web</v>
      </c>
    </row>
    <row r="601" spans="1:18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tr">
        <f t="shared" si="38"/>
        <v>technology</v>
      </c>
      <c r="R601" t="str">
        <f t="shared" si="39"/>
        <v>web</v>
      </c>
    </row>
    <row r="602" spans="1:18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tr">
        <f t="shared" si="38"/>
        <v>technology</v>
      </c>
      <c r="R602" t="str">
        <f t="shared" si="39"/>
        <v>web</v>
      </c>
    </row>
    <row r="603" spans="1:18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tr">
        <f t="shared" si="38"/>
        <v>technology</v>
      </c>
      <c r="R603" t="str">
        <f t="shared" si="39"/>
        <v>web</v>
      </c>
    </row>
    <row r="604" spans="1:18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tr">
        <f t="shared" si="38"/>
        <v>technology</v>
      </c>
      <c r="R604" t="str">
        <f t="shared" si="39"/>
        <v>web</v>
      </c>
    </row>
    <row r="605" spans="1:18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tr">
        <f t="shared" si="38"/>
        <v>technology</v>
      </c>
      <c r="R605" t="str">
        <f t="shared" si="39"/>
        <v>web</v>
      </c>
    </row>
    <row r="606" spans="1:18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tr">
        <f t="shared" si="38"/>
        <v>technology</v>
      </c>
      <c r="R606" t="str">
        <f t="shared" si="39"/>
        <v>web</v>
      </c>
    </row>
    <row r="607" spans="1:18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tr">
        <f t="shared" si="38"/>
        <v>technology</v>
      </c>
      <c r="R607" t="str">
        <f t="shared" si="39"/>
        <v>web</v>
      </c>
    </row>
    <row r="608" spans="1:18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tr">
        <f t="shared" si="38"/>
        <v>technology</v>
      </c>
      <c r="R608" t="str">
        <f t="shared" si="39"/>
        <v>web</v>
      </c>
    </row>
    <row r="609" spans="1:18" ht="4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tr">
        <f t="shared" si="38"/>
        <v>technology</v>
      </c>
      <c r="R609" t="str">
        <f t="shared" si="39"/>
        <v>web</v>
      </c>
    </row>
    <row r="610" spans="1:18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tr">
        <f t="shared" si="38"/>
        <v>technology</v>
      </c>
      <c r="R610" t="str">
        <f t="shared" si="39"/>
        <v>web</v>
      </c>
    </row>
    <row r="611" spans="1:18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tr">
        <f t="shared" si="38"/>
        <v>technology</v>
      </c>
      <c r="R611" t="str">
        <f t="shared" si="39"/>
        <v>web</v>
      </c>
    </row>
    <row r="612" spans="1:18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tr">
        <f t="shared" si="38"/>
        <v>technology</v>
      </c>
      <c r="R612" t="str">
        <f t="shared" si="39"/>
        <v>web</v>
      </c>
    </row>
    <row r="613" spans="1:18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tr">
        <f t="shared" si="38"/>
        <v>technology</v>
      </c>
      <c r="R613" t="str">
        <f t="shared" si="39"/>
        <v>web</v>
      </c>
    </row>
    <row r="614" spans="1:18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tr">
        <f t="shared" si="38"/>
        <v>technology</v>
      </c>
      <c r="R614" t="str">
        <f t="shared" si="39"/>
        <v>web</v>
      </c>
    </row>
    <row r="615" spans="1:18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tr">
        <f t="shared" si="38"/>
        <v>technology</v>
      </c>
      <c r="R615" t="str">
        <f t="shared" si="39"/>
        <v>web</v>
      </c>
    </row>
    <row r="616" spans="1:18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tr">
        <f t="shared" si="38"/>
        <v>technology</v>
      </c>
      <c r="R616" t="str">
        <f t="shared" si="39"/>
        <v>web</v>
      </c>
    </row>
    <row r="617" spans="1:18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tr">
        <f t="shared" si="38"/>
        <v>technology</v>
      </c>
      <c r="R617" t="str">
        <f t="shared" si="39"/>
        <v>web</v>
      </c>
    </row>
    <row r="618" spans="1:18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tr">
        <f t="shared" si="38"/>
        <v>technology</v>
      </c>
      <c r="R618" t="str">
        <f t="shared" si="39"/>
        <v>web</v>
      </c>
    </row>
    <row r="619" spans="1:18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tr">
        <f t="shared" si="38"/>
        <v>technology</v>
      </c>
      <c r="R619" t="str">
        <f t="shared" si="39"/>
        <v>web</v>
      </c>
    </row>
    <row r="620" spans="1:18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tr">
        <f t="shared" si="38"/>
        <v>technology</v>
      </c>
      <c r="R620" t="str">
        <f t="shared" si="39"/>
        <v>web</v>
      </c>
    </row>
    <row r="621" spans="1:18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tr">
        <f t="shared" si="38"/>
        <v>technology</v>
      </c>
      <c r="R621" t="str">
        <f t="shared" si="39"/>
        <v>web</v>
      </c>
    </row>
    <row r="622" spans="1:18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tr">
        <f t="shared" si="38"/>
        <v>technology</v>
      </c>
      <c r="R622" t="str">
        <f t="shared" si="39"/>
        <v>web</v>
      </c>
    </row>
    <row r="623" spans="1:18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tr">
        <f t="shared" si="38"/>
        <v>technology</v>
      </c>
      <c r="R623" t="str">
        <f t="shared" si="39"/>
        <v>web</v>
      </c>
    </row>
    <row r="624" spans="1:18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tr">
        <f t="shared" si="38"/>
        <v>technology</v>
      </c>
      <c r="R624" t="str">
        <f t="shared" si="39"/>
        <v>web</v>
      </c>
    </row>
    <row r="625" spans="1:18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tr">
        <f t="shared" si="38"/>
        <v>technology</v>
      </c>
      <c r="R625" t="str">
        <f t="shared" si="39"/>
        <v>web</v>
      </c>
    </row>
    <row r="626" spans="1:18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tr">
        <f t="shared" si="38"/>
        <v>technology</v>
      </c>
      <c r="R626" t="str">
        <f t="shared" si="39"/>
        <v>web</v>
      </c>
    </row>
    <row r="627" spans="1:18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tr">
        <f t="shared" si="38"/>
        <v>technology</v>
      </c>
      <c r="R627" t="str">
        <f t="shared" si="39"/>
        <v>web</v>
      </c>
    </row>
    <row r="628" spans="1:18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tr">
        <f t="shared" si="38"/>
        <v>technology</v>
      </c>
      <c r="R628" t="str">
        <f t="shared" si="39"/>
        <v>web</v>
      </c>
    </row>
    <row r="629" spans="1:18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tr">
        <f t="shared" si="38"/>
        <v>technology</v>
      </c>
      <c r="R629" t="str">
        <f t="shared" si="39"/>
        <v>web</v>
      </c>
    </row>
    <row r="630" spans="1:18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tr">
        <f t="shared" si="38"/>
        <v>technology</v>
      </c>
      <c r="R630" t="str">
        <f t="shared" si="39"/>
        <v>web</v>
      </c>
    </row>
    <row r="631" spans="1:18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tr">
        <f t="shared" si="38"/>
        <v>technology</v>
      </c>
      <c r="R631" t="str">
        <f t="shared" si="39"/>
        <v>web</v>
      </c>
    </row>
    <row r="632" spans="1:18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tr">
        <f t="shared" si="38"/>
        <v>technology</v>
      </c>
      <c r="R632" t="str">
        <f t="shared" si="39"/>
        <v>web</v>
      </c>
    </row>
    <row r="633" spans="1:18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tr">
        <f t="shared" si="38"/>
        <v>technology</v>
      </c>
      <c r="R633" t="str">
        <f t="shared" si="39"/>
        <v>web</v>
      </c>
    </row>
    <row r="634" spans="1:18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tr">
        <f t="shared" si="38"/>
        <v>technology</v>
      </c>
      <c r="R634" t="str">
        <f t="shared" si="39"/>
        <v>web</v>
      </c>
    </row>
    <row r="635" spans="1:18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tr">
        <f t="shared" si="38"/>
        <v>technology</v>
      </c>
      <c r="R635" t="str">
        <f t="shared" si="39"/>
        <v>web</v>
      </c>
    </row>
    <row r="636" spans="1:18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tr">
        <f t="shared" si="38"/>
        <v>technology</v>
      </c>
      <c r="R636" t="str">
        <f t="shared" si="39"/>
        <v>web</v>
      </c>
    </row>
    <row r="637" spans="1:18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tr">
        <f t="shared" si="38"/>
        <v>technology</v>
      </c>
      <c r="R637" t="str">
        <f t="shared" si="39"/>
        <v>web</v>
      </c>
    </row>
    <row r="638" spans="1:18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tr">
        <f t="shared" si="38"/>
        <v>technology</v>
      </c>
      <c r="R638" t="str">
        <f t="shared" si="39"/>
        <v>web</v>
      </c>
    </row>
    <row r="639" spans="1:18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tr">
        <f t="shared" si="38"/>
        <v>technology</v>
      </c>
      <c r="R639" t="str">
        <f t="shared" si="39"/>
        <v>web</v>
      </c>
    </row>
    <row r="640" spans="1: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tr">
        <f t="shared" si="38"/>
        <v>technology</v>
      </c>
      <c r="R640" t="str">
        <f t="shared" si="39"/>
        <v>web</v>
      </c>
    </row>
    <row r="641" spans="1:18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tr">
        <f t="shared" si="38"/>
        <v>technology</v>
      </c>
      <c r="R641" t="str">
        <f t="shared" si="39"/>
        <v>web</v>
      </c>
    </row>
    <row r="642" spans="1:18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tr">
        <f t="shared" si="38"/>
        <v>technology</v>
      </c>
      <c r="R642" t="str">
        <f t="shared" si="39"/>
        <v>wearables</v>
      </c>
    </row>
    <row r="643" spans="1:18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E643/D643*100</f>
        <v>119.16249999999999</v>
      </c>
      <c r="P643">
        <f t="shared" ref="P643:P706" si="41">E643/L643</f>
        <v>151.31746031746033</v>
      </c>
      <c r="Q643" t="str">
        <f t="shared" ref="Q643:Q706" si="42">LEFT(N643,_xlfn.NUMBERVALUE(FIND("/",N643)-1))</f>
        <v>technology</v>
      </c>
      <c r="R643" t="str">
        <f t="shared" ref="R643:R706" si="43">RIGHT(N643,LEN(N643)-LEN(Q643)-1)</f>
        <v>wearables</v>
      </c>
    </row>
    <row r="644" spans="1:18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tr">
        <f t="shared" si="42"/>
        <v>technology</v>
      </c>
      <c r="R644" t="str">
        <f t="shared" si="43"/>
        <v>wearables</v>
      </c>
    </row>
    <row r="645" spans="1:18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tr">
        <f t="shared" si="42"/>
        <v>technology</v>
      </c>
      <c r="R645" t="str">
        <f t="shared" si="43"/>
        <v>wearables</v>
      </c>
    </row>
    <row r="646" spans="1:18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tr">
        <f t="shared" si="42"/>
        <v>technology</v>
      </c>
      <c r="R646" t="str">
        <f t="shared" si="43"/>
        <v>wearables</v>
      </c>
    </row>
    <row r="647" spans="1:18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tr">
        <f t="shared" si="42"/>
        <v>technology</v>
      </c>
      <c r="R647" t="str">
        <f t="shared" si="43"/>
        <v>wearables</v>
      </c>
    </row>
    <row r="648" spans="1:18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tr">
        <f t="shared" si="42"/>
        <v>technology</v>
      </c>
      <c r="R648" t="str">
        <f t="shared" si="43"/>
        <v>wearables</v>
      </c>
    </row>
    <row r="649" spans="1:18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tr">
        <f t="shared" si="42"/>
        <v>technology</v>
      </c>
      <c r="R649" t="str">
        <f t="shared" si="43"/>
        <v>wearables</v>
      </c>
    </row>
    <row r="650" spans="1:18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tr">
        <f t="shared" si="42"/>
        <v>technology</v>
      </c>
      <c r="R650" t="str">
        <f t="shared" si="43"/>
        <v>wearables</v>
      </c>
    </row>
    <row r="651" spans="1:18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tr">
        <f t="shared" si="42"/>
        <v>technology</v>
      </c>
      <c r="R651" t="str">
        <f t="shared" si="43"/>
        <v>wearables</v>
      </c>
    </row>
    <row r="652" spans="1:18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tr">
        <f t="shared" si="42"/>
        <v>technology</v>
      </c>
      <c r="R652" t="str">
        <f t="shared" si="43"/>
        <v>wearables</v>
      </c>
    </row>
    <row r="653" spans="1:18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tr">
        <f t="shared" si="42"/>
        <v>technology</v>
      </c>
      <c r="R653" t="str">
        <f t="shared" si="43"/>
        <v>wearables</v>
      </c>
    </row>
    <row r="654" spans="1:18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tr">
        <f t="shared" si="42"/>
        <v>technology</v>
      </c>
      <c r="R654" t="str">
        <f t="shared" si="43"/>
        <v>wearables</v>
      </c>
    </row>
    <row r="655" spans="1:18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tr">
        <f t="shared" si="42"/>
        <v>technology</v>
      </c>
      <c r="R655" t="str">
        <f t="shared" si="43"/>
        <v>wearables</v>
      </c>
    </row>
    <row r="656" spans="1:18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tr">
        <f t="shared" si="42"/>
        <v>technology</v>
      </c>
      <c r="R656" t="str">
        <f t="shared" si="43"/>
        <v>wearables</v>
      </c>
    </row>
    <row r="657" spans="1:18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tr">
        <f t="shared" si="42"/>
        <v>technology</v>
      </c>
      <c r="R657" t="str">
        <f t="shared" si="43"/>
        <v>wearables</v>
      </c>
    </row>
    <row r="658" spans="1:18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tr">
        <f t="shared" si="42"/>
        <v>technology</v>
      </c>
      <c r="R658" t="str">
        <f t="shared" si="43"/>
        <v>wearables</v>
      </c>
    </row>
    <row r="659" spans="1:18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tr">
        <f t="shared" si="42"/>
        <v>technology</v>
      </c>
      <c r="R659" t="str">
        <f t="shared" si="43"/>
        <v>wearables</v>
      </c>
    </row>
    <row r="660" spans="1:18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tr">
        <f t="shared" si="42"/>
        <v>technology</v>
      </c>
      <c r="R660" t="str">
        <f t="shared" si="43"/>
        <v>wearables</v>
      </c>
    </row>
    <row r="661" spans="1: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tr">
        <f t="shared" si="42"/>
        <v>technology</v>
      </c>
      <c r="R661" t="str">
        <f t="shared" si="43"/>
        <v>wearables</v>
      </c>
    </row>
    <row r="662" spans="1:18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tr">
        <f t="shared" si="42"/>
        <v>technology</v>
      </c>
      <c r="R662" t="str">
        <f t="shared" si="43"/>
        <v>wearables</v>
      </c>
    </row>
    <row r="663" spans="1:18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tr">
        <f t="shared" si="42"/>
        <v>technology</v>
      </c>
      <c r="R663" t="str">
        <f t="shared" si="43"/>
        <v>wearables</v>
      </c>
    </row>
    <row r="664" spans="1:18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tr">
        <f t="shared" si="42"/>
        <v>technology</v>
      </c>
      <c r="R664" t="str">
        <f t="shared" si="43"/>
        <v>wearables</v>
      </c>
    </row>
    <row r="665" spans="1:18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tr">
        <f t="shared" si="42"/>
        <v>technology</v>
      </c>
      <c r="R665" t="str">
        <f t="shared" si="43"/>
        <v>wearables</v>
      </c>
    </row>
    <row r="666" spans="1:18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tr">
        <f t="shared" si="42"/>
        <v>technology</v>
      </c>
      <c r="R666" t="str">
        <f t="shared" si="43"/>
        <v>wearables</v>
      </c>
    </row>
    <row r="667" spans="1:18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tr">
        <f t="shared" si="42"/>
        <v>technology</v>
      </c>
      <c r="R667" t="str">
        <f t="shared" si="43"/>
        <v>wearables</v>
      </c>
    </row>
    <row r="668" spans="1:18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tr">
        <f t="shared" si="42"/>
        <v>technology</v>
      </c>
      <c r="R668" t="str">
        <f t="shared" si="43"/>
        <v>wearables</v>
      </c>
    </row>
    <row r="669" spans="1:18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tr">
        <f t="shared" si="42"/>
        <v>technology</v>
      </c>
      <c r="R669" t="str">
        <f t="shared" si="43"/>
        <v>wearables</v>
      </c>
    </row>
    <row r="670" spans="1:18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tr">
        <f t="shared" si="42"/>
        <v>technology</v>
      </c>
      <c r="R670" t="str">
        <f t="shared" si="43"/>
        <v>wearables</v>
      </c>
    </row>
    <row r="671" spans="1:18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tr">
        <f t="shared" si="42"/>
        <v>technology</v>
      </c>
      <c r="R671" t="str">
        <f t="shared" si="43"/>
        <v>wearables</v>
      </c>
    </row>
    <row r="672" spans="1:18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tr">
        <f t="shared" si="42"/>
        <v>technology</v>
      </c>
      <c r="R672" t="str">
        <f t="shared" si="43"/>
        <v>wearables</v>
      </c>
    </row>
    <row r="673" spans="1:18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tr">
        <f t="shared" si="42"/>
        <v>technology</v>
      </c>
      <c r="R673" t="str">
        <f t="shared" si="43"/>
        <v>wearables</v>
      </c>
    </row>
    <row r="674" spans="1:18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tr">
        <f t="shared" si="42"/>
        <v>technology</v>
      </c>
      <c r="R674" t="str">
        <f t="shared" si="43"/>
        <v>wearables</v>
      </c>
    </row>
    <row r="675" spans="1:18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tr">
        <f t="shared" si="42"/>
        <v>technology</v>
      </c>
      <c r="R675" t="str">
        <f t="shared" si="43"/>
        <v>wearables</v>
      </c>
    </row>
    <row r="676" spans="1:18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tr">
        <f t="shared" si="42"/>
        <v>technology</v>
      </c>
      <c r="R676" t="str">
        <f t="shared" si="43"/>
        <v>wearables</v>
      </c>
    </row>
    <row r="677" spans="1:18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tr">
        <f t="shared" si="42"/>
        <v>technology</v>
      </c>
      <c r="R677" t="str">
        <f t="shared" si="43"/>
        <v>wearables</v>
      </c>
    </row>
    <row r="678" spans="1:18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tr">
        <f t="shared" si="42"/>
        <v>technology</v>
      </c>
      <c r="R678" t="str">
        <f t="shared" si="43"/>
        <v>wearables</v>
      </c>
    </row>
    <row r="679" spans="1:18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tr">
        <f t="shared" si="42"/>
        <v>technology</v>
      </c>
      <c r="R679" t="str">
        <f t="shared" si="43"/>
        <v>wearables</v>
      </c>
    </row>
    <row r="680" spans="1:18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tr">
        <f t="shared" si="42"/>
        <v>technology</v>
      </c>
      <c r="R680" t="str">
        <f t="shared" si="43"/>
        <v>wearables</v>
      </c>
    </row>
    <row r="681" spans="1:18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tr">
        <f t="shared" si="42"/>
        <v>technology</v>
      </c>
      <c r="R681" t="str">
        <f t="shared" si="43"/>
        <v>wearables</v>
      </c>
    </row>
    <row r="682" spans="1:18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tr">
        <f t="shared" si="42"/>
        <v>technology</v>
      </c>
      <c r="R682" t="str">
        <f t="shared" si="43"/>
        <v>wearables</v>
      </c>
    </row>
    <row r="683" spans="1:18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tr">
        <f t="shared" si="42"/>
        <v>technology</v>
      </c>
      <c r="R683" t="str">
        <f t="shared" si="43"/>
        <v>wearables</v>
      </c>
    </row>
    <row r="684" spans="1:18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tr">
        <f t="shared" si="42"/>
        <v>technology</v>
      </c>
      <c r="R684" t="str">
        <f t="shared" si="43"/>
        <v>wearables</v>
      </c>
    </row>
    <row r="685" spans="1:18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tr">
        <f t="shared" si="42"/>
        <v>technology</v>
      </c>
      <c r="R685" t="str">
        <f t="shared" si="43"/>
        <v>wearables</v>
      </c>
    </row>
    <row r="686" spans="1:18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tr">
        <f t="shared" si="42"/>
        <v>technology</v>
      </c>
      <c r="R686" t="str">
        <f t="shared" si="43"/>
        <v>wearables</v>
      </c>
    </row>
    <row r="687" spans="1:18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tr">
        <f t="shared" si="42"/>
        <v>technology</v>
      </c>
      <c r="R687" t="str">
        <f t="shared" si="43"/>
        <v>wearables</v>
      </c>
    </row>
    <row r="688" spans="1:18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tr">
        <f t="shared" si="42"/>
        <v>technology</v>
      </c>
      <c r="R688" t="str">
        <f t="shared" si="43"/>
        <v>wearables</v>
      </c>
    </row>
    <row r="689" spans="1:18" ht="4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tr">
        <f t="shared" si="42"/>
        <v>technology</v>
      </c>
      <c r="R689" t="str">
        <f t="shared" si="43"/>
        <v>wearables</v>
      </c>
    </row>
    <row r="690" spans="1:18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tr">
        <f t="shared" si="42"/>
        <v>technology</v>
      </c>
      <c r="R690" t="str">
        <f t="shared" si="43"/>
        <v>wearables</v>
      </c>
    </row>
    <row r="691" spans="1:18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tr">
        <f t="shared" si="42"/>
        <v>technology</v>
      </c>
      <c r="R691" t="str">
        <f t="shared" si="43"/>
        <v>wearables</v>
      </c>
    </row>
    <row r="692" spans="1:18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tr">
        <f t="shared" si="42"/>
        <v>technology</v>
      </c>
      <c r="R692" t="str">
        <f t="shared" si="43"/>
        <v>wearables</v>
      </c>
    </row>
    <row r="693" spans="1:18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tr">
        <f t="shared" si="42"/>
        <v>technology</v>
      </c>
      <c r="R693" t="str">
        <f t="shared" si="43"/>
        <v>wearables</v>
      </c>
    </row>
    <row r="694" spans="1:18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tr">
        <f t="shared" si="42"/>
        <v>technology</v>
      </c>
      <c r="R694" t="str">
        <f t="shared" si="43"/>
        <v>wearables</v>
      </c>
    </row>
    <row r="695" spans="1:18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tr">
        <f t="shared" si="42"/>
        <v>technology</v>
      </c>
      <c r="R695" t="str">
        <f t="shared" si="43"/>
        <v>wearables</v>
      </c>
    </row>
    <row r="696" spans="1:18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tr">
        <f t="shared" si="42"/>
        <v>technology</v>
      </c>
      <c r="R696" t="str">
        <f t="shared" si="43"/>
        <v>wearables</v>
      </c>
    </row>
    <row r="697" spans="1:18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tr">
        <f t="shared" si="42"/>
        <v>technology</v>
      </c>
      <c r="R697" t="str">
        <f t="shared" si="43"/>
        <v>wearables</v>
      </c>
    </row>
    <row r="698" spans="1:18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tr">
        <f t="shared" si="42"/>
        <v>technology</v>
      </c>
      <c r="R698" t="str">
        <f t="shared" si="43"/>
        <v>wearables</v>
      </c>
    </row>
    <row r="699" spans="1:18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tr">
        <f t="shared" si="42"/>
        <v>technology</v>
      </c>
      <c r="R699" t="str">
        <f t="shared" si="43"/>
        <v>wearables</v>
      </c>
    </row>
    <row r="700" spans="1:18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tr">
        <f t="shared" si="42"/>
        <v>technology</v>
      </c>
      <c r="R700" t="str">
        <f t="shared" si="43"/>
        <v>wearables</v>
      </c>
    </row>
    <row r="701" spans="1:18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tr">
        <f t="shared" si="42"/>
        <v>technology</v>
      </c>
      <c r="R701" t="str">
        <f t="shared" si="43"/>
        <v>wearables</v>
      </c>
    </row>
    <row r="702" spans="1:18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tr">
        <f t="shared" si="42"/>
        <v>technology</v>
      </c>
      <c r="R702" t="str">
        <f t="shared" si="43"/>
        <v>wearables</v>
      </c>
    </row>
    <row r="703" spans="1:18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tr">
        <f t="shared" si="42"/>
        <v>technology</v>
      </c>
      <c r="R703" t="str">
        <f t="shared" si="43"/>
        <v>wearables</v>
      </c>
    </row>
    <row r="704" spans="1:18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tr">
        <f t="shared" si="42"/>
        <v>technology</v>
      </c>
      <c r="R704" t="str">
        <f t="shared" si="43"/>
        <v>wearables</v>
      </c>
    </row>
    <row r="705" spans="1:18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tr">
        <f t="shared" si="42"/>
        <v>technology</v>
      </c>
      <c r="R705" t="str">
        <f t="shared" si="43"/>
        <v>wearables</v>
      </c>
    </row>
    <row r="706" spans="1:18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t="str">
        <f t="shared" si="42"/>
        <v>technology</v>
      </c>
      <c r="R706" t="str">
        <f t="shared" si="43"/>
        <v>wearables</v>
      </c>
    </row>
    <row r="707" spans="1:18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E707/D707*100</f>
        <v>0.97699999999999987</v>
      </c>
      <c r="P707">
        <f t="shared" ref="P707:P770" si="45">E707/L707</f>
        <v>195.4</v>
      </c>
      <c r="Q707" t="str">
        <f t="shared" ref="Q707:Q770" si="46">LEFT(N707,_xlfn.NUMBERVALUE(FIND("/",N707)-1))</f>
        <v>technology</v>
      </c>
      <c r="R707" t="str">
        <f t="shared" ref="R707:R770" si="47">RIGHT(N707,LEN(N707)-LEN(Q707)-1)</f>
        <v>wearables</v>
      </c>
    </row>
    <row r="708" spans="1:18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tr">
        <f t="shared" si="46"/>
        <v>technology</v>
      </c>
      <c r="R708" t="str">
        <f t="shared" si="47"/>
        <v>wearables</v>
      </c>
    </row>
    <row r="709" spans="1:18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tr">
        <f t="shared" si="46"/>
        <v>technology</v>
      </c>
      <c r="R709" t="str">
        <f t="shared" si="47"/>
        <v>wearables</v>
      </c>
    </row>
    <row r="710" spans="1:18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tr">
        <f t="shared" si="46"/>
        <v>technology</v>
      </c>
      <c r="R710" t="str">
        <f t="shared" si="47"/>
        <v>wearables</v>
      </c>
    </row>
    <row r="711" spans="1:18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tr">
        <f t="shared" si="46"/>
        <v>technology</v>
      </c>
      <c r="R711" t="str">
        <f t="shared" si="47"/>
        <v>wearables</v>
      </c>
    </row>
    <row r="712" spans="1:18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tr">
        <f t="shared" si="46"/>
        <v>technology</v>
      </c>
      <c r="R712" t="str">
        <f t="shared" si="47"/>
        <v>wearables</v>
      </c>
    </row>
    <row r="713" spans="1:18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tr">
        <f t="shared" si="46"/>
        <v>technology</v>
      </c>
      <c r="R713" t="str">
        <f t="shared" si="47"/>
        <v>wearables</v>
      </c>
    </row>
    <row r="714" spans="1:18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tr">
        <f t="shared" si="46"/>
        <v>technology</v>
      </c>
      <c r="R714" t="str">
        <f t="shared" si="47"/>
        <v>wearables</v>
      </c>
    </row>
    <row r="715" spans="1:18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tr">
        <f t="shared" si="46"/>
        <v>technology</v>
      </c>
      <c r="R715" t="str">
        <f t="shared" si="47"/>
        <v>wearables</v>
      </c>
    </row>
    <row r="716" spans="1:18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tr">
        <f t="shared" si="46"/>
        <v>technology</v>
      </c>
      <c r="R716" t="str">
        <f t="shared" si="47"/>
        <v>wearables</v>
      </c>
    </row>
    <row r="717" spans="1:18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tr">
        <f t="shared" si="46"/>
        <v>technology</v>
      </c>
      <c r="R717" t="str">
        <f t="shared" si="47"/>
        <v>wearables</v>
      </c>
    </row>
    <row r="718" spans="1:18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tr">
        <f t="shared" si="46"/>
        <v>technology</v>
      </c>
      <c r="R718" t="str">
        <f t="shared" si="47"/>
        <v>wearables</v>
      </c>
    </row>
    <row r="719" spans="1:18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tr">
        <f t="shared" si="46"/>
        <v>technology</v>
      </c>
      <c r="R719" t="str">
        <f t="shared" si="47"/>
        <v>wearables</v>
      </c>
    </row>
    <row r="720" spans="1:18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tr">
        <f t="shared" si="46"/>
        <v>technology</v>
      </c>
      <c r="R720" t="str">
        <f t="shared" si="47"/>
        <v>wearables</v>
      </c>
    </row>
    <row r="721" spans="1:18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tr">
        <f t="shared" si="46"/>
        <v>technology</v>
      </c>
      <c r="R721" t="str">
        <f t="shared" si="47"/>
        <v>wearables</v>
      </c>
    </row>
    <row r="722" spans="1:18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tr">
        <f t="shared" si="46"/>
        <v>publishing</v>
      </c>
      <c r="R722" t="str">
        <f t="shared" si="47"/>
        <v>nonfiction</v>
      </c>
    </row>
    <row r="723" spans="1:18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tr">
        <f t="shared" si="46"/>
        <v>publishing</v>
      </c>
      <c r="R723" t="str">
        <f t="shared" si="47"/>
        <v>nonfiction</v>
      </c>
    </row>
    <row r="724" spans="1:18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tr">
        <f t="shared" si="46"/>
        <v>publishing</v>
      </c>
      <c r="R724" t="str">
        <f t="shared" si="47"/>
        <v>nonfiction</v>
      </c>
    </row>
    <row r="725" spans="1:18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tr">
        <f t="shared" si="46"/>
        <v>publishing</v>
      </c>
      <c r="R725" t="str">
        <f t="shared" si="47"/>
        <v>nonfiction</v>
      </c>
    </row>
    <row r="726" spans="1:18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tr">
        <f t="shared" si="46"/>
        <v>publishing</v>
      </c>
      <c r="R726" t="str">
        <f t="shared" si="47"/>
        <v>nonfiction</v>
      </c>
    </row>
    <row r="727" spans="1:18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tr">
        <f t="shared" si="46"/>
        <v>publishing</v>
      </c>
      <c r="R727" t="str">
        <f t="shared" si="47"/>
        <v>nonfiction</v>
      </c>
    </row>
    <row r="728" spans="1:18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tr">
        <f t="shared" si="46"/>
        <v>publishing</v>
      </c>
      <c r="R728" t="str">
        <f t="shared" si="47"/>
        <v>nonfiction</v>
      </c>
    </row>
    <row r="729" spans="1:18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tr">
        <f t="shared" si="46"/>
        <v>publishing</v>
      </c>
      <c r="R729" t="str">
        <f t="shared" si="47"/>
        <v>nonfiction</v>
      </c>
    </row>
    <row r="730" spans="1:18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tr">
        <f t="shared" si="46"/>
        <v>publishing</v>
      </c>
      <c r="R730" t="str">
        <f t="shared" si="47"/>
        <v>nonfiction</v>
      </c>
    </row>
    <row r="731" spans="1:18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tr">
        <f t="shared" si="46"/>
        <v>publishing</v>
      </c>
      <c r="R731" t="str">
        <f t="shared" si="47"/>
        <v>nonfiction</v>
      </c>
    </row>
    <row r="732" spans="1:18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tr">
        <f t="shared" si="46"/>
        <v>publishing</v>
      </c>
      <c r="R732" t="str">
        <f t="shared" si="47"/>
        <v>nonfiction</v>
      </c>
    </row>
    <row r="733" spans="1:18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tr">
        <f t="shared" si="46"/>
        <v>publishing</v>
      </c>
      <c r="R733" t="str">
        <f t="shared" si="47"/>
        <v>nonfiction</v>
      </c>
    </row>
    <row r="734" spans="1:18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tr">
        <f t="shared" si="46"/>
        <v>publishing</v>
      </c>
      <c r="R734" t="str">
        <f t="shared" si="47"/>
        <v>nonfiction</v>
      </c>
    </row>
    <row r="735" spans="1:18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tr">
        <f t="shared" si="46"/>
        <v>publishing</v>
      </c>
      <c r="R735" t="str">
        <f t="shared" si="47"/>
        <v>nonfiction</v>
      </c>
    </row>
    <row r="736" spans="1:18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tr">
        <f t="shared" si="46"/>
        <v>publishing</v>
      </c>
      <c r="R736" t="str">
        <f t="shared" si="47"/>
        <v>nonfiction</v>
      </c>
    </row>
    <row r="737" spans="1:18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tr">
        <f t="shared" si="46"/>
        <v>publishing</v>
      </c>
      <c r="R737" t="str">
        <f t="shared" si="47"/>
        <v>nonfiction</v>
      </c>
    </row>
    <row r="738" spans="1:18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tr">
        <f t="shared" si="46"/>
        <v>publishing</v>
      </c>
      <c r="R738" t="str">
        <f t="shared" si="47"/>
        <v>nonfiction</v>
      </c>
    </row>
    <row r="739" spans="1:18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tr">
        <f t="shared" si="46"/>
        <v>publishing</v>
      </c>
      <c r="R739" t="str">
        <f t="shared" si="47"/>
        <v>nonfiction</v>
      </c>
    </row>
    <row r="740" spans="1:18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tr">
        <f t="shared" si="46"/>
        <v>publishing</v>
      </c>
      <c r="R740" t="str">
        <f t="shared" si="47"/>
        <v>nonfiction</v>
      </c>
    </row>
    <row r="741" spans="1:18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tr">
        <f t="shared" si="46"/>
        <v>publishing</v>
      </c>
      <c r="R741" t="str">
        <f t="shared" si="47"/>
        <v>nonfiction</v>
      </c>
    </row>
    <row r="742" spans="1:18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tr">
        <f t="shared" si="46"/>
        <v>publishing</v>
      </c>
      <c r="R742" t="str">
        <f t="shared" si="47"/>
        <v>nonfiction</v>
      </c>
    </row>
    <row r="743" spans="1:18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tr">
        <f t="shared" si="46"/>
        <v>publishing</v>
      </c>
      <c r="R743" t="str">
        <f t="shared" si="47"/>
        <v>nonfiction</v>
      </c>
    </row>
    <row r="744" spans="1:18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tr">
        <f t="shared" si="46"/>
        <v>publishing</v>
      </c>
      <c r="R744" t="str">
        <f t="shared" si="47"/>
        <v>nonfiction</v>
      </c>
    </row>
    <row r="745" spans="1:18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tr">
        <f t="shared" si="46"/>
        <v>publishing</v>
      </c>
      <c r="R745" t="str">
        <f t="shared" si="47"/>
        <v>nonfiction</v>
      </c>
    </row>
    <row r="746" spans="1:18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tr">
        <f t="shared" si="46"/>
        <v>publishing</v>
      </c>
      <c r="R746" t="str">
        <f t="shared" si="47"/>
        <v>nonfiction</v>
      </c>
    </row>
    <row r="747" spans="1:18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tr">
        <f t="shared" si="46"/>
        <v>publishing</v>
      </c>
      <c r="R747" t="str">
        <f t="shared" si="47"/>
        <v>nonfiction</v>
      </c>
    </row>
    <row r="748" spans="1:18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tr">
        <f t="shared" si="46"/>
        <v>publishing</v>
      </c>
      <c r="R748" t="str">
        <f t="shared" si="47"/>
        <v>nonfiction</v>
      </c>
    </row>
    <row r="749" spans="1:18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tr">
        <f t="shared" si="46"/>
        <v>publishing</v>
      </c>
      <c r="R749" t="str">
        <f t="shared" si="47"/>
        <v>nonfiction</v>
      </c>
    </row>
    <row r="750" spans="1:18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tr">
        <f t="shared" si="46"/>
        <v>publishing</v>
      </c>
      <c r="R750" t="str">
        <f t="shared" si="47"/>
        <v>nonfiction</v>
      </c>
    </row>
    <row r="751" spans="1:18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tr">
        <f t="shared" si="46"/>
        <v>publishing</v>
      </c>
      <c r="R751" t="str">
        <f t="shared" si="47"/>
        <v>nonfiction</v>
      </c>
    </row>
    <row r="752" spans="1:18" ht="45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tr">
        <f t="shared" si="46"/>
        <v>publishing</v>
      </c>
      <c r="R752" t="str">
        <f t="shared" si="47"/>
        <v>nonfiction</v>
      </c>
    </row>
    <row r="753" spans="1:18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tr">
        <f t="shared" si="46"/>
        <v>publishing</v>
      </c>
      <c r="R753" t="str">
        <f t="shared" si="47"/>
        <v>nonfiction</v>
      </c>
    </row>
    <row r="754" spans="1:18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tr">
        <f t="shared" si="46"/>
        <v>publishing</v>
      </c>
      <c r="R754" t="str">
        <f t="shared" si="47"/>
        <v>nonfiction</v>
      </c>
    </row>
    <row r="755" spans="1:18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tr">
        <f t="shared" si="46"/>
        <v>publishing</v>
      </c>
      <c r="R755" t="str">
        <f t="shared" si="47"/>
        <v>nonfiction</v>
      </c>
    </row>
    <row r="756" spans="1:18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tr">
        <f t="shared" si="46"/>
        <v>publishing</v>
      </c>
      <c r="R756" t="str">
        <f t="shared" si="47"/>
        <v>nonfiction</v>
      </c>
    </row>
    <row r="757" spans="1:18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tr">
        <f t="shared" si="46"/>
        <v>publishing</v>
      </c>
      <c r="R757" t="str">
        <f t="shared" si="47"/>
        <v>nonfiction</v>
      </c>
    </row>
    <row r="758" spans="1:18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tr">
        <f t="shared" si="46"/>
        <v>publishing</v>
      </c>
      <c r="R758" t="str">
        <f t="shared" si="47"/>
        <v>nonfiction</v>
      </c>
    </row>
    <row r="759" spans="1:18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tr">
        <f t="shared" si="46"/>
        <v>publishing</v>
      </c>
      <c r="R759" t="str">
        <f t="shared" si="47"/>
        <v>nonfiction</v>
      </c>
    </row>
    <row r="760" spans="1:18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tr">
        <f t="shared" si="46"/>
        <v>publishing</v>
      </c>
      <c r="R760" t="str">
        <f t="shared" si="47"/>
        <v>nonfiction</v>
      </c>
    </row>
    <row r="761" spans="1:18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tr">
        <f t="shared" si="46"/>
        <v>publishing</v>
      </c>
      <c r="R761" t="str">
        <f t="shared" si="47"/>
        <v>nonfiction</v>
      </c>
    </row>
    <row r="762" spans="1:18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tr">
        <f t="shared" si="46"/>
        <v>publishing</v>
      </c>
      <c r="R762" t="str">
        <f t="shared" si="47"/>
        <v>fiction</v>
      </c>
    </row>
    <row r="763" spans="1:18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tr">
        <f t="shared" si="46"/>
        <v>publishing</v>
      </c>
      <c r="R763" t="str">
        <f t="shared" si="47"/>
        <v>fiction</v>
      </c>
    </row>
    <row r="764" spans="1:18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tr">
        <f t="shared" si="46"/>
        <v>publishing</v>
      </c>
      <c r="R764" t="str">
        <f t="shared" si="47"/>
        <v>fiction</v>
      </c>
    </row>
    <row r="765" spans="1:18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tr">
        <f t="shared" si="46"/>
        <v>publishing</v>
      </c>
      <c r="R765" t="str">
        <f t="shared" si="47"/>
        <v>fiction</v>
      </c>
    </row>
    <row r="766" spans="1:18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tr">
        <f t="shared" si="46"/>
        <v>publishing</v>
      </c>
      <c r="R766" t="str">
        <f t="shared" si="47"/>
        <v>fiction</v>
      </c>
    </row>
    <row r="767" spans="1:18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tr">
        <f t="shared" si="46"/>
        <v>publishing</v>
      </c>
      <c r="R767" t="str">
        <f t="shared" si="47"/>
        <v>fiction</v>
      </c>
    </row>
    <row r="768" spans="1:18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tr">
        <f t="shared" si="46"/>
        <v>publishing</v>
      </c>
      <c r="R768" t="str">
        <f t="shared" si="47"/>
        <v>fiction</v>
      </c>
    </row>
    <row r="769" spans="1:18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tr">
        <f t="shared" si="46"/>
        <v>publishing</v>
      </c>
      <c r="R769" t="str">
        <f t="shared" si="47"/>
        <v>fiction</v>
      </c>
    </row>
    <row r="770" spans="1:18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tr">
        <f t="shared" si="46"/>
        <v>publishing</v>
      </c>
      <c r="R770" t="str">
        <f t="shared" si="47"/>
        <v>fiction</v>
      </c>
    </row>
    <row r="771" spans="1:18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E771/D771*100</f>
        <v>41.4</v>
      </c>
      <c r="P771">
        <f t="shared" ref="P771:P834" si="49">E771/L771</f>
        <v>31.846153846153847</v>
      </c>
      <c r="Q771" t="str">
        <f t="shared" ref="Q771:Q834" si="50">LEFT(N771,_xlfn.NUMBERVALUE(FIND("/",N771)-1))</f>
        <v>publishing</v>
      </c>
      <c r="R771" t="str">
        <f t="shared" ref="R771:R834" si="51">RIGHT(N771,LEN(N771)-LEN(Q771)-1)</f>
        <v>fiction</v>
      </c>
    </row>
    <row r="772" spans="1:18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tr">
        <f t="shared" si="50"/>
        <v>publishing</v>
      </c>
      <c r="R772" t="str">
        <f t="shared" si="51"/>
        <v>fiction</v>
      </c>
    </row>
    <row r="773" spans="1:18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tr">
        <f t="shared" si="50"/>
        <v>publishing</v>
      </c>
      <c r="R773" t="str">
        <f t="shared" si="51"/>
        <v>fiction</v>
      </c>
    </row>
    <row r="774" spans="1:18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tr">
        <f t="shared" si="50"/>
        <v>publishing</v>
      </c>
      <c r="R774" t="str">
        <f t="shared" si="51"/>
        <v>fiction</v>
      </c>
    </row>
    <row r="775" spans="1:18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tr">
        <f t="shared" si="50"/>
        <v>publishing</v>
      </c>
      <c r="R775" t="str">
        <f t="shared" si="51"/>
        <v>fiction</v>
      </c>
    </row>
    <row r="776" spans="1:18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tr">
        <f t="shared" si="50"/>
        <v>publishing</v>
      </c>
      <c r="R776" t="str">
        <f t="shared" si="51"/>
        <v>fiction</v>
      </c>
    </row>
    <row r="777" spans="1:18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tr">
        <f t="shared" si="50"/>
        <v>publishing</v>
      </c>
      <c r="R777" t="str">
        <f t="shared" si="51"/>
        <v>fiction</v>
      </c>
    </row>
    <row r="778" spans="1:18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tr">
        <f t="shared" si="50"/>
        <v>publishing</v>
      </c>
      <c r="R778" t="str">
        <f t="shared" si="51"/>
        <v>fiction</v>
      </c>
    </row>
    <row r="779" spans="1:18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tr">
        <f t="shared" si="50"/>
        <v>publishing</v>
      </c>
      <c r="R779" t="str">
        <f t="shared" si="51"/>
        <v>fiction</v>
      </c>
    </row>
    <row r="780" spans="1:18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tr">
        <f t="shared" si="50"/>
        <v>publishing</v>
      </c>
      <c r="R780" t="str">
        <f t="shared" si="51"/>
        <v>fiction</v>
      </c>
    </row>
    <row r="781" spans="1:18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tr">
        <f t="shared" si="50"/>
        <v>publishing</v>
      </c>
      <c r="R781" t="str">
        <f t="shared" si="51"/>
        <v>fiction</v>
      </c>
    </row>
    <row r="782" spans="1:18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tr">
        <f t="shared" si="50"/>
        <v>music</v>
      </c>
      <c r="R782" t="str">
        <f t="shared" si="51"/>
        <v>rock</v>
      </c>
    </row>
    <row r="783" spans="1:18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tr">
        <f t="shared" si="50"/>
        <v>music</v>
      </c>
      <c r="R783" t="str">
        <f t="shared" si="51"/>
        <v>rock</v>
      </c>
    </row>
    <row r="784" spans="1:18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tr">
        <f t="shared" si="50"/>
        <v>music</v>
      </c>
      <c r="R784" t="str">
        <f t="shared" si="51"/>
        <v>rock</v>
      </c>
    </row>
    <row r="785" spans="1:18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tr">
        <f t="shared" si="50"/>
        <v>music</v>
      </c>
      <c r="R785" t="str">
        <f t="shared" si="51"/>
        <v>rock</v>
      </c>
    </row>
    <row r="786" spans="1:18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tr">
        <f t="shared" si="50"/>
        <v>music</v>
      </c>
      <c r="R786" t="str">
        <f t="shared" si="51"/>
        <v>rock</v>
      </c>
    </row>
    <row r="787" spans="1:18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tr">
        <f t="shared" si="50"/>
        <v>music</v>
      </c>
      <c r="R787" t="str">
        <f t="shared" si="51"/>
        <v>rock</v>
      </c>
    </row>
    <row r="788" spans="1:18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tr">
        <f t="shared" si="50"/>
        <v>music</v>
      </c>
      <c r="R788" t="str">
        <f t="shared" si="51"/>
        <v>rock</v>
      </c>
    </row>
    <row r="789" spans="1:18" ht="4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tr">
        <f t="shared" si="50"/>
        <v>music</v>
      </c>
      <c r="R789" t="str">
        <f t="shared" si="51"/>
        <v>rock</v>
      </c>
    </row>
    <row r="790" spans="1:18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tr">
        <f t="shared" si="50"/>
        <v>music</v>
      </c>
      <c r="R790" t="str">
        <f t="shared" si="51"/>
        <v>rock</v>
      </c>
    </row>
    <row r="791" spans="1:18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tr">
        <f t="shared" si="50"/>
        <v>music</v>
      </c>
      <c r="R791" t="str">
        <f t="shared" si="51"/>
        <v>rock</v>
      </c>
    </row>
    <row r="792" spans="1:18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tr">
        <f t="shared" si="50"/>
        <v>music</v>
      </c>
      <c r="R792" t="str">
        <f t="shared" si="51"/>
        <v>rock</v>
      </c>
    </row>
    <row r="793" spans="1:18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tr">
        <f t="shared" si="50"/>
        <v>music</v>
      </c>
      <c r="R793" t="str">
        <f t="shared" si="51"/>
        <v>rock</v>
      </c>
    </row>
    <row r="794" spans="1:18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tr">
        <f t="shared" si="50"/>
        <v>music</v>
      </c>
      <c r="R794" t="str">
        <f t="shared" si="51"/>
        <v>rock</v>
      </c>
    </row>
    <row r="795" spans="1:18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tr">
        <f t="shared" si="50"/>
        <v>music</v>
      </c>
      <c r="R795" t="str">
        <f t="shared" si="51"/>
        <v>rock</v>
      </c>
    </row>
    <row r="796" spans="1:18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tr">
        <f t="shared" si="50"/>
        <v>music</v>
      </c>
      <c r="R796" t="str">
        <f t="shared" si="51"/>
        <v>rock</v>
      </c>
    </row>
    <row r="797" spans="1:18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tr">
        <f t="shared" si="50"/>
        <v>music</v>
      </c>
      <c r="R797" t="str">
        <f t="shared" si="51"/>
        <v>rock</v>
      </c>
    </row>
    <row r="798" spans="1:18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tr">
        <f t="shared" si="50"/>
        <v>music</v>
      </c>
      <c r="R798" t="str">
        <f t="shared" si="51"/>
        <v>rock</v>
      </c>
    </row>
    <row r="799" spans="1:18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tr">
        <f t="shared" si="50"/>
        <v>music</v>
      </c>
      <c r="R799" t="str">
        <f t="shared" si="51"/>
        <v>rock</v>
      </c>
    </row>
    <row r="800" spans="1:18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tr">
        <f t="shared" si="50"/>
        <v>music</v>
      </c>
      <c r="R800" t="str">
        <f t="shared" si="51"/>
        <v>rock</v>
      </c>
    </row>
    <row r="801" spans="1:18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tr">
        <f t="shared" si="50"/>
        <v>music</v>
      </c>
      <c r="R801" t="str">
        <f t="shared" si="51"/>
        <v>rock</v>
      </c>
    </row>
    <row r="802" spans="1:18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tr">
        <f t="shared" si="50"/>
        <v>music</v>
      </c>
      <c r="R802" t="str">
        <f t="shared" si="51"/>
        <v>rock</v>
      </c>
    </row>
    <row r="803" spans="1:18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tr">
        <f t="shared" si="50"/>
        <v>music</v>
      </c>
      <c r="R803" t="str">
        <f t="shared" si="51"/>
        <v>rock</v>
      </c>
    </row>
    <row r="804" spans="1:18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tr">
        <f t="shared" si="50"/>
        <v>music</v>
      </c>
      <c r="R804" t="str">
        <f t="shared" si="51"/>
        <v>rock</v>
      </c>
    </row>
    <row r="805" spans="1:18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tr">
        <f t="shared" si="50"/>
        <v>music</v>
      </c>
      <c r="R805" t="str">
        <f t="shared" si="51"/>
        <v>rock</v>
      </c>
    </row>
    <row r="806" spans="1:18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tr">
        <f t="shared" si="50"/>
        <v>music</v>
      </c>
      <c r="R806" t="str">
        <f t="shared" si="51"/>
        <v>rock</v>
      </c>
    </row>
    <row r="807" spans="1:18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tr">
        <f t="shared" si="50"/>
        <v>music</v>
      </c>
      <c r="R807" t="str">
        <f t="shared" si="51"/>
        <v>rock</v>
      </c>
    </row>
    <row r="808" spans="1:18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tr">
        <f t="shared" si="50"/>
        <v>music</v>
      </c>
      <c r="R808" t="str">
        <f t="shared" si="51"/>
        <v>rock</v>
      </c>
    </row>
    <row r="809" spans="1:18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tr">
        <f t="shared" si="50"/>
        <v>music</v>
      </c>
      <c r="R809" t="str">
        <f t="shared" si="51"/>
        <v>rock</v>
      </c>
    </row>
    <row r="810" spans="1:18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tr">
        <f t="shared" si="50"/>
        <v>music</v>
      </c>
      <c r="R810" t="str">
        <f t="shared" si="51"/>
        <v>rock</v>
      </c>
    </row>
    <row r="811" spans="1:18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tr">
        <f t="shared" si="50"/>
        <v>music</v>
      </c>
      <c r="R811" t="str">
        <f t="shared" si="51"/>
        <v>rock</v>
      </c>
    </row>
    <row r="812" spans="1:18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tr">
        <f t="shared" si="50"/>
        <v>music</v>
      </c>
      <c r="R812" t="str">
        <f t="shared" si="51"/>
        <v>rock</v>
      </c>
    </row>
    <row r="813" spans="1:18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tr">
        <f t="shared" si="50"/>
        <v>music</v>
      </c>
      <c r="R813" t="str">
        <f t="shared" si="51"/>
        <v>rock</v>
      </c>
    </row>
    <row r="814" spans="1:18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tr">
        <f t="shared" si="50"/>
        <v>music</v>
      </c>
      <c r="R814" t="str">
        <f t="shared" si="51"/>
        <v>rock</v>
      </c>
    </row>
    <row r="815" spans="1:18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tr">
        <f t="shared" si="50"/>
        <v>music</v>
      </c>
      <c r="R815" t="str">
        <f t="shared" si="51"/>
        <v>rock</v>
      </c>
    </row>
    <row r="816" spans="1:18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tr">
        <f t="shared" si="50"/>
        <v>music</v>
      </c>
      <c r="R816" t="str">
        <f t="shared" si="51"/>
        <v>rock</v>
      </c>
    </row>
    <row r="817" spans="1:18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tr">
        <f t="shared" si="50"/>
        <v>music</v>
      </c>
      <c r="R817" t="str">
        <f t="shared" si="51"/>
        <v>rock</v>
      </c>
    </row>
    <row r="818" spans="1:18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tr">
        <f t="shared" si="50"/>
        <v>music</v>
      </c>
      <c r="R818" t="str">
        <f t="shared" si="51"/>
        <v>rock</v>
      </c>
    </row>
    <row r="819" spans="1:18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tr">
        <f t="shared" si="50"/>
        <v>music</v>
      </c>
      <c r="R819" t="str">
        <f t="shared" si="51"/>
        <v>rock</v>
      </c>
    </row>
    <row r="820" spans="1:18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tr">
        <f t="shared" si="50"/>
        <v>music</v>
      </c>
      <c r="R820" t="str">
        <f t="shared" si="51"/>
        <v>rock</v>
      </c>
    </row>
    <row r="821" spans="1:18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tr">
        <f t="shared" si="50"/>
        <v>music</v>
      </c>
      <c r="R821" t="str">
        <f t="shared" si="51"/>
        <v>rock</v>
      </c>
    </row>
    <row r="822" spans="1:18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tr">
        <f t="shared" si="50"/>
        <v>music</v>
      </c>
      <c r="R822" t="str">
        <f t="shared" si="51"/>
        <v>rock</v>
      </c>
    </row>
    <row r="823" spans="1:18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tr">
        <f t="shared" si="50"/>
        <v>music</v>
      </c>
      <c r="R823" t="str">
        <f t="shared" si="51"/>
        <v>rock</v>
      </c>
    </row>
    <row r="824" spans="1:18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tr">
        <f t="shared" si="50"/>
        <v>music</v>
      </c>
      <c r="R824" t="str">
        <f t="shared" si="51"/>
        <v>rock</v>
      </c>
    </row>
    <row r="825" spans="1:18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tr">
        <f t="shared" si="50"/>
        <v>music</v>
      </c>
      <c r="R825" t="str">
        <f t="shared" si="51"/>
        <v>rock</v>
      </c>
    </row>
    <row r="826" spans="1:18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tr">
        <f t="shared" si="50"/>
        <v>music</v>
      </c>
      <c r="R826" t="str">
        <f t="shared" si="51"/>
        <v>rock</v>
      </c>
    </row>
    <row r="827" spans="1:18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tr">
        <f t="shared" si="50"/>
        <v>music</v>
      </c>
      <c r="R827" t="str">
        <f t="shared" si="51"/>
        <v>rock</v>
      </c>
    </row>
    <row r="828" spans="1:18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tr">
        <f t="shared" si="50"/>
        <v>music</v>
      </c>
      <c r="R828" t="str">
        <f t="shared" si="51"/>
        <v>rock</v>
      </c>
    </row>
    <row r="829" spans="1:18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tr">
        <f t="shared" si="50"/>
        <v>music</v>
      </c>
      <c r="R829" t="str">
        <f t="shared" si="51"/>
        <v>rock</v>
      </c>
    </row>
    <row r="830" spans="1:18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tr">
        <f t="shared" si="50"/>
        <v>music</v>
      </c>
      <c r="R830" t="str">
        <f t="shared" si="51"/>
        <v>rock</v>
      </c>
    </row>
    <row r="831" spans="1:18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tr">
        <f t="shared" si="50"/>
        <v>music</v>
      </c>
      <c r="R831" t="str">
        <f t="shared" si="51"/>
        <v>rock</v>
      </c>
    </row>
    <row r="832" spans="1:18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tr">
        <f t="shared" si="50"/>
        <v>music</v>
      </c>
      <c r="R832" t="str">
        <f t="shared" si="51"/>
        <v>rock</v>
      </c>
    </row>
    <row r="833" spans="1:18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tr">
        <f t="shared" si="50"/>
        <v>music</v>
      </c>
      <c r="R833" t="str">
        <f t="shared" si="51"/>
        <v>rock</v>
      </c>
    </row>
    <row r="834" spans="1:18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97.993896103896105</v>
      </c>
      <c r="Q834" t="str">
        <f t="shared" si="50"/>
        <v>music</v>
      </c>
      <c r="R834" t="str">
        <f t="shared" si="51"/>
        <v>rock</v>
      </c>
    </row>
    <row r="835" spans="1: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E835/D835*100</f>
        <v>101.66666666666666</v>
      </c>
      <c r="P835">
        <f t="shared" ref="P835:P898" si="53">E835/L835</f>
        <v>148.78048780487805</v>
      </c>
      <c r="Q835" t="str">
        <f t="shared" ref="Q835:Q898" si="54">LEFT(N835,_xlfn.NUMBERVALUE(FIND("/",N835)-1))</f>
        <v>music</v>
      </c>
      <c r="R835" t="str">
        <f t="shared" ref="R835:R898" si="55">RIGHT(N835,LEN(N835)-LEN(Q835)-1)</f>
        <v>rock</v>
      </c>
    </row>
    <row r="836" spans="1:18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tr">
        <f t="shared" si="54"/>
        <v>music</v>
      </c>
      <c r="R836" t="str">
        <f t="shared" si="55"/>
        <v>rock</v>
      </c>
    </row>
    <row r="837" spans="1:18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tr">
        <f t="shared" si="54"/>
        <v>music</v>
      </c>
      <c r="R837" t="str">
        <f t="shared" si="55"/>
        <v>rock</v>
      </c>
    </row>
    <row r="838" spans="1: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tr">
        <f t="shared" si="54"/>
        <v>music</v>
      </c>
      <c r="R838" t="str">
        <f t="shared" si="55"/>
        <v>rock</v>
      </c>
    </row>
    <row r="839" spans="1:18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tr">
        <f t="shared" si="54"/>
        <v>music</v>
      </c>
      <c r="R839" t="str">
        <f t="shared" si="55"/>
        <v>rock</v>
      </c>
    </row>
    <row r="840" spans="1:18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tr">
        <f t="shared" si="54"/>
        <v>music</v>
      </c>
      <c r="R840" t="str">
        <f t="shared" si="55"/>
        <v>rock</v>
      </c>
    </row>
    <row r="841" spans="1:18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tr">
        <f t="shared" si="54"/>
        <v>music</v>
      </c>
      <c r="R841" t="str">
        <f t="shared" si="55"/>
        <v>rock</v>
      </c>
    </row>
    <row r="842" spans="1:18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tr">
        <f t="shared" si="54"/>
        <v>music</v>
      </c>
      <c r="R842" t="str">
        <f t="shared" si="55"/>
        <v>metal</v>
      </c>
    </row>
    <row r="843" spans="1:18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tr">
        <f t="shared" si="54"/>
        <v>music</v>
      </c>
      <c r="R843" t="str">
        <f t="shared" si="55"/>
        <v>metal</v>
      </c>
    </row>
    <row r="844" spans="1:18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tr">
        <f t="shared" si="54"/>
        <v>music</v>
      </c>
      <c r="R844" t="str">
        <f t="shared" si="55"/>
        <v>metal</v>
      </c>
    </row>
    <row r="845" spans="1:18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tr">
        <f t="shared" si="54"/>
        <v>music</v>
      </c>
      <c r="R845" t="str">
        <f t="shared" si="55"/>
        <v>metal</v>
      </c>
    </row>
    <row r="846" spans="1:18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tr">
        <f t="shared" si="54"/>
        <v>music</v>
      </c>
      <c r="R846" t="str">
        <f t="shared" si="55"/>
        <v>metal</v>
      </c>
    </row>
    <row r="847" spans="1:18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tr">
        <f t="shared" si="54"/>
        <v>music</v>
      </c>
      <c r="R847" t="str">
        <f t="shared" si="55"/>
        <v>metal</v>
      </c>
    </row>
    <row r="848" spans="1:18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tr">
        <f t="shared" si="54"/>
        <v>music</v>
      </c>
      <c r="R848" t="str">
        <f t="shared" si="55"/>
        <v>metal</v>
      </c>
    </row>
    <row r="849" spans="1:18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tr">
        <f t="shared" si="54"/>
        <v>music</v>
      </c>
      <c r="R849" t="str">
        <f t="shared" si="55"/>
        <v>metal</v>
      </c>
    </row>
    <row r="850" spans="1:18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tr">
        <f t="shared" si="54"/>
        <v>music</v>
      </c>
      <c r="R850" t="str">
        <f t="shared" si="55"/>
        <v>metal</v>
      </c>
    </row>
    <row r="851" spans="1:18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tr">
        <f t="shared" si="54"/>
        <v>music</v>
      </c>
      <c r="R851" t="str">
        <f t="shared" si="55"/>
        <v>metal</v>
      </c>
    </row>
    <row r="852" spans="1:18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tr">
        <f t="shared" si="54"/>
        <v>music</v>
      </c>
      <c r="R852" t="str">
        <f t="shared" si="55"/>
        <v>metal</v>
      </c>
    </row>
    <row r="853" spans="1:18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tr">
        <f t="shared" si="54"/>
        <v>music</v>
      </c>
      <c r="R853" t="str">
        <f t="shared" si="55"/>
        <v>metal</v>
      </c>
    </row>
    <row r="854" spans="1:18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tr">
        <f t="shared" si="54"/>
        <v>music</v>
      </c>
      <c r="R854" t="str">
        <f t="shared" si="55"/>
        <v>metal</v>
      </c>
    </row>
    <row r="855" spans="1:18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tr">
        <f t="shared" si="54"/>
        <v>music</v>
      </c>
      <c r="R855" t="str">
        <f t="shared" si="55"/>
        <v>metal</v>
      </c>
    </row>
    <row r="856" spans="1:18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tr">
        <f t="shared" si="54"/>
        <v>music</v>
      </c>
      <c r="R856" t="str">
        <f t="shared" si="55"/>
        <v>metal</v>
      </c>
    </row>
    <row r="857" spans="1:18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tr">
        <f t="shared" si="54"/>
        <v>music</v>
      </c>
      <c r="R857" t="str">
        <f t="shared" si="55"/>
        <v>metal</v>
      </c>
    </row>
    <row r="858" spans="1:18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tr">
        <f t="shared" si="54"/>
        <v>music</v>
      </c>
      <c r="R858" t="str">
        <f t="shared" si="55"/>
        <v>metal</v>
      </c>
    </row>
    <row r="859" spans="1:18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tr">
        <f t="shared" si="54"/>
        <v>music</v>
      </c>
      <c r="R859" t="str">
        <f t="shared" si="55"/>
        <v>metal</v>
      </c>
    </row>
    <row r="860" spans="1:18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tr">
        <f t="shared" si="54"/>
        <v>music</v>
      </c>
      <c r="R860" t="str">
        <f t="shared" si="55"/>
        <v>metal</v>
      </c>
    </row>
    <row r="861" spans="1:18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tr">
        <f t="shared" si="54"/>
        <v>music</v>
      </c>
      <c r="R861" t="str">
        <f t="shared" si="55"/>
        <v>metal</v>
      </c>
    </row>
    <row r="862" spans="1:18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tr">
        <f t="shared" si="54"/>
        <v>music</v>
      </c>
      <c r="R862" t="str">
        <f t="shared" si="55"/>
        <v>jazz</v>
      </c>
    </row>
    <row r="863" spans="1:18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tr">
        <f t="shared" si="54"/>
        <v>music</v>
      </c>
      <c r="R863" t="str">
        <f t="shared" si="55"/>
        <v>jazz</v>
      </c>
    </row>
    <row r="864" spans="1:18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tr">
        <f t="shared" si="54"/>
        <v>music</v>
      </c>
      <c r="R864" t="str">
        <f t="shared" si="55"/>
        <v>jazz</v>
      </c>
    </row>
    <row r="865" spans="1:18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tr">
        <f t="shared" si="54"/>
        <v>music</v>
      </c>
      <c r="R865" t="str">
        <f t="shared" si="55"/>
        <v>jazz</v>
      </c>
    </row>
    <row r="866" spans="1:18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tr">
        <f t="shared" si="54"/>
        <v>music</v>
      </c>
      <c r="R866" t="str">
        <f t="shared" si="55"/>
        <v>jazz</v>
      </c>
    </row>
    <row r="867" spans="1:18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tr">
        <f t="shared" si="54"/>
        <v>music</v>
      </c>
      <c r="R867" t="str">
        <f t="shared" si="55"/>
        <v>jazz</v>
      </c>
    </row>
    <row r="868" spans="1:18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tr">
        <f t="shared" si="54"/>
        <v>music</v>
      </c>
      <c r="R868" t="str">
        <f t="shared" si="55"/>
        <v>jazz</v>
      </c>
    </row>
    <row r="869" spans="1:18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tr">
        <f t="shared" si="54"/>
        <v>music</v>
      </c>
      <c r="R869" t="str">
        <f t="shared" si="55"/>
        <v>jazz</v>
      </c>
    </row>
    <row r="870" spans="1:18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tr">
        <f t="shared" si="54"/>
        <v>music</v>
      </c>
      <c r="R870" t="str">
        <f t="shared" si="55"/>
        <v>jazz</v>
      </c>
    </row>
    <row r="871" spans="1:18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tr">
        <f t="shared" si="54"/>
        <v>music</v>
      </c>
      <c r="R871" t="str">
        <f t="shared" si="55"/>
        <v>jazz</v>
      </c>
    </row>
    <row r="872" spans="1:18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tr">
        <f t="shared" si="54"/>
        <v>music</v>
      </c>
      <c r="R872" t="str">
        <f t="shared" si="55"/>
        <v>jazz</v>
      </c>
    </row>
    <row r="873" spans="1:18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tr">
        <f t="shared" si="54"/>
        <v>music</v>
      </c>
      <c r="R873" t="str">
        <f t="shared" si="55"/>
        <v>jazz</v>
      </c>
    </row>
    <row r="874" spans="1:18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tr">
        <f t="shared" si="54"/>
        <v>music</v>
      </c>
      <c r="R874" t="str">
        <f t="shared" si="55"/>
        <v>jazz</v>
      </c>
    </row>
    <row r="875" spans="1:18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tr">
        <f t="shared" si="54"/>
        <v>music</v>
      </c>
      <c r="R875" t="str">
        <f t="shared" si="55"/>
        <v>jazz</v>
      </c>
    </row>
    <row r="876" spans="1:18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tr">
        <f t="shared" si="54"/>
        <v>music</v>
      </c>
      <c r="R876" t="str">
        <f t="shared" si="55"/>
        <v>jazz</v>
      </c>
    </row>
    <row r="877" spans="1:18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tr">
        <f t="shared" si="54"/>
        <v>music</v>
      </c>
      <c r="R877" t="str">
        <f t="shared" si="55"/>
        <v>jazz</v>
      </c>
    </row>
    <row r="878" spans="1:18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tr">
        <f t="shared" si="54"/>
        <v>music</v>
      </c>
      <c r="R878" t="str">
        <f t="shared" si="55"/>
        <v>jazz</v>
      </c>
    </row>
    <row r="879" spans="1:18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tr">
        <f t="shared" si="54"/>
        <v>music</v>
      </c>
      <c r="R879" t="str">
        <f t="shared" si="55"/>
        <v>jazz</v>
      </c>
    </row>
    <row r="880" spans="1:18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tr">
        <f t="shared" si="54"/>
        <v>music</v>
      </c>
      <c r="R880" t="str">
        <f t="shared" si="55"/>
        <v>jazz</v>
      </c>
    </row>
    <row r="881" spans="1:18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tr">
        <f t="shared" si="54"/>
        <v>music</v>
      </c>
      <c r="R881" t="str">
        <f t="shared" si="55"/>
        <v>jazz</v>
      </c>
    </row>
    <row r="882" spans="1:18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tr">
        <f t="shared" si="54"/>
        <v>music</v>
      </c>
      <c r="R882" t="str">
        <f t="shared" si="55"/>
        <v>indie rock</v>
      </c>
    </row>
    <row r="883" spans="1:18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tr">
        <f t="shared" si="54"/>
        <v>music</v>
      </c>
      <c r="R883" t="str">
        <f t="shared" si="55"/>
        <v>indie rock</v>
      </c>
    </row>
    <row r="884" spans="1:18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tr">
        <f t="shared" si="54"/>
        <v>music</v>
      </c>
      <c r="R884" t="str">
        <f t="shared" si="55"/>
        <v>indie rock</v>
      </c>
    </row>
    <row r="885" spans="1:18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tr">
        <f t="shared" si="54"/>
        <v>music</v>
      </c>
      <c r="R885" t="str">
        <f t="shared" si="55"/>
        <v>indie rock</v>
      </c>
    </row>
    <row r="886" spans="1:18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tr">
        <f t="shared" si="54"/>
        <v>music</v>
      </c>
      <c r="R886" t="str">
        <f t="shared" si="55"/>
        <v>indie rock</v>
      </c>
    </row>
    <row r="887" spans="1:18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tr">
        <f t="shared" si="54"/>
        <v>music</v>
      </c>
      <c r="R887" t="str">
        <f t="shared" si="55"/>
        <v>indie rock</v>
      </c>
    </row>
    <row r="888" spans="1:18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tr">
        <f t="shared" si="54"/>
        <v>music</v>
      </c>
      <c r="R888" t="str">
        <f t="shared" si="55"/>
        <v>indie rock</v>
      </c>
    </row>
    <row r="889" spans="1:18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tr">
        <f t="shared" si="54"/>
        <v>music</v>
      </c>
      <c r="R889" t="str">
        <f t="shared" si="55"/>
        <v>indie rock</v>
      </c>
    </row>
    <row r="890" spans="1:18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tr">
        <f t="shared" si="54"/>
        <v>music</v>
      </c>
      <c r="R890" t="str">
        <f t="shared" si="55"/>
        <v>indie rock</v>
      </c>
    </row>
    <row r="891" spans="1:18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tr">
        <f t="shared" si="54"/>
        <v>music</v>
      </c>
      <c r="R891" t="str">
        <f t="shared" si="55"/>
        <v>indie rock</v>
      </c>
    </row>
    <row r="892" spans="1:18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tr">
        <f t="shared" si="54"/>
        <v>music</v>
      </c>
      <c r="R892" t="str">
        <f t="shared" si="55"/>
        <v>indie rock</v>
      </c>
    </row>
    <row r="893" spans="1:18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tr">
        <f t="shared" si="54"/>
        <v>music</v>
      </c>
      <c r="R893" t="str">
        <f t="shared" si="55"/>
        <v>indie rock</v>
      </c>
    </row>
    <row r="894" spans="1:18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tr">
        <f t="shared" si="54"/>
        <v>music</v>
      </c>
      <c r="R894" t="str">
        <f t="shared" si="55"/>
        <v>indie rock</v>
      </c>
    </row>
    <row r="895" spans="1:18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tr">
        <f t="shared" si="54"/>
        <v>music</v>
      </c>
      <c r="R895" t="str">
        <f t="shared" si="55"/>
        <v>indie rock</v>
      </c>
    </row>
    <row r="896" spans="1:18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tr">
        <f t="shared" si="54"/>
        <v>music</v>
      </c>
      <c r="R896" t="str">
        <f t="shared" si="55"/>
        <v>indie rock</v>
      </c>
    </row>
    <row r="897" spans="1:18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tr">
        <f t="shared" si="54"/>
        <v>music</v>
      </c>
      <c r="R897" t="str">
        <f t="shared" si="55"/>
        <v>indie rock</v>
      </c>
    </row>
    <row r="898" spans="1:18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tr">
        <f t="shared" si="54"/>
        <v>music</v>
      </c>
      <c r="R898" t="str">
        <f t="shared" si="55"/>
        <v>indie rock</v>
      </c>
    </row>
    <row r="899" spans="1:18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E899/D899*100</f>
        <v>0</v>
      </c>
      <c r="P899" t="e">
        <f t="shared" ref="P899:P962" si="57">E899/L899</f>
        <v>#DIV/0!</v>
      </c>
      <c r="Q899" t="str">
        <f t="shared" ref="Q899:Q962" si="58">LEFT(N899,_xlfn.NUMBERVALUE(FIND("/",N899)-1))</f>
        <v>music</v>
      </c>
      <c r="R899" t="str">
        <f t="shared" ref="R899:R962" si="59">RIGHT(N899,LEN(N899)-LEN(Q899)-1)</f>
        <v>indie rock</v>
      </c>
    </row>
    <row r="900" spans="1:18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tr">
        <f t="shared" si="58"/>
        <v>music</v>
      </c>
      <c r="R900" t="str">
        <f t="shared" si="59"/>
        <v>indie rock</v>
      </c>
    </row>
    <row r="901" spans="1:18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tr">
        <f t="shared" si="58"/>
        <v>music</v>
      </c>
      <c r="R901" t="str">
        <f t="shared" si="59"/>
        <v>indie rock</v>
      </c>
    </row>
    <row r="902" spans="1:18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tr">
        <f t="shared" si="58"/>
        <v>music</v>
      </c>
      <c r="R902" t="str">
        <f t="shared" si="59"/>
        <v>jazz</v>
      </c>
    </row>
    <row r="903" spans="1:18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tr">
        <f t="shared" si="58"/>
        <v>music</v>
      </c>
      <c r="R903" t="str">
        <f t="shared" si="59"/>
        <v>jazz</v>
      </c>
    </row>
    <row r="904" spans="1:18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tr">
        <f t="shared" si="58"/>
        <v>music</v>
      </c>
      <c r="R904" t="str">
        <f t="shared" si="59"/>
        <v>jazz</v>
      </c>
    </row>
    <row r="905" spans="1:18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tr">
        <f t="shared" si="58"/>
        <v>music</v>
      </c>
      <c r="R905" t="str">
        <f t="shared" si="59"/>
        <v>jazz</v>
      </c>
    </row>
    <row r="906" spans="1:18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tr">
        <f t="shared" si="58"/>
        <v>music</v>
      </c>
      <c r="R906" t="str">
        <f t="shared" si="59"/>
        <v>jazz</v>
      </c>
    </row>
    <row r="907" spans="1:18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tr">
        <f t="shared" si="58"/>
        <v>music</v>
      </c>
      <c r="R907" t="str">
        <f t="shared" si="59"/>
        <v>jazz</v>
      </c>
    </row>
    <row r="908" spans="1:18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tr">
        <f t="shared" si="58"/>
        <v>music</v>
      </c>
      <c r="R908" t="str">
        <f t="shared" si="59"/>
        <v>jazz</v>
      </c>
    </row>
    <row r="909" spans="1:18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tr">
        <f t="shared" si="58"/>
        <v>music</v>
      </c>
      <c r="R909" t="str">
        <f t="shared" si="59"/>
        <v>jazz</v>
      </c>
    </row>
    <row r="910" spans="1:18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tr">
        <f t="shared" si="58"/>
        <v>music</v>
      </c>
      <c r="R910" t="str">
        <f t="shared" si="59"/>
        <v>jazz</v>
      </c>
    </row>
    <row r="911" spans="1:18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tr">
        <f t="shared" si="58"/>
        <v>music</v>
      </c>
      <c r="R911" t="str">
        <f t="shared" si="59"/>
        <v>jazz</v>
      </c>
    </row>
    <row r="912" spans="1:18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tr">
        <f t="shared" si="58"/>
        <v>music</v>
      </c>
      <c r="R912" t="str">
        <f t="shared" si="59"/>
        <v>jazz</v>
      </c>
    </row>
    <row r="913" spans="1:18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tr">
        <f t="shared" si="58"/>
        <v>music</v>
      </c>
      <c r="R913" t="str">
        <f t="shared" si="59"/>
        <v>jazz</v>
      </c>
    </row>
    <row r="914" spans="1:18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tr">
        <f t="shared" si="58"/>
        <v>music</v>
      </c>
      <c r="R914" t="str">
        <f t="shared" si="59"/>
        <v>jazz</v>
      </c>
    </row>
    <row r="915" spans="1:18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tr">
        <f t="shared" si="58"/>
        <v>music</v>
      </c>
      <c r="R915" t="str">
        <f t="shared" si="59"/>
        <v>jazz</v>
      </c>
    </row>
    <row r="916" spans="1:18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tr">
        <f t="shared" si="58"/>
        <v>music</v>
      </c>
      <c r="R916" t="str">
        <f t="shared" si="59"/>
        <v>jazz</v>
      </c>
    </row>
    <row r="917" spans="1:18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tr">
        <f t="shared" si="58"/>
        <v>music</v>
      </c>
      <c r="R917" t="str">
        <f t="shared" si="59"/>
        <v>jazz</v>
      </c>
    </row>
    <row r="918" spans="1:18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tr">
        <f t="shared" si="58"/>
        <v>music</v>
      </c>
      <c r="R918" t="str">
        <f t="shared" si="59"/>
        <v>jazz</v>
      </c>
    </row>
    <row r="919" spans="1:18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tr">
        <f t="shared" si="58"/>
        <v>music</v>
      </c>
      <c r="R919" t="str">
        <f t="shared" si="59"/>
        <v>jazz</v>
      </c>
    </row>
    <row r="920" spans="1:18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tr">
        <f t="shared" si="58"/>
        <v>music</v>
      </c>
      <c r="R920" t="str">
        <f t="shared" si="59"/>
        <v>jazz</v>
      </c>
    </row>
    <row r="921" spans="1: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tr">
        <f t="shared" si="58"/>
        <v>music</v>
      </c>
      <c r="R921" t="str">
        <f t="shared" si="59"/>
        <v>jazz</v>
      </c>
    </row>
    <row r="922" spans="1:18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tr">
        <f t="shared" si="58"/>
        <v>music</v>
      </c>
      <c r="R922" t="str">
        <f t="shared" si="59"/>
        <v>jazz</v>
      </c>
    </row>
    <row r="923" spans="1:18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tr">
        <f t="shared" si="58"/>
        <v>music</v>
      </c>
      <c r="R923" t="str">
        <f t="shared" si="59"/>
        <v>jazz</v>
      </c>
    </row>
    <row r="924" spans="1:18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tr">
        <f t="shared" si="58"/>
        <v>music</v>
      </c>
      <c r="R924" t="str">
        <f t="shared" si="59"/>
        <v>jazz</v>
      </c>
    </row>
    <row r="925" spans="1:18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tr">
        <f t="shared" si="58"/>
        <v>music</v>
      </c>
      <c r="R925" t="str">
        <f t="shared" si="59"/>
        <v>jazz</v>
      </c>
    </row>
    <row r="926" spans="1:18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tr">
        <f t="shared" si="58"/>
        <v>music</v>
      </c>
      <c r="R926" t="str">
        <f t="shared" si="59"/>
        <v>jazz</v>
      </c>
    </row>
    <row r="927" spans="1:18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tr">
        <f t="shared" si="58"/>
        <v>music</v>
      </c>
      <c r="R927" t="str">
        <f t="shared" si="59"/>
        <v>jazz</v>
      </c>
    </row>
    <row r="928" spans="1:18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tr">
        <f t="shared" si="58"/>
        <v>music</v>
      </c>
      <c r="R928" t="str">
        <f t="shared" si="59"/>
        <v>jazz</v>
      </c>
    </row>
    <row r="929" spans="1:18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tr">
        <f t="shared" si="58"/>
        <v>music</v>
      </c>
      <c r="R929" t="str">
        <f t="shared" si="59"/>
        <v>jazz</v>
      </c>
    </row>
    <row r="930" spans="1:18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tr">
        <f t="shared" si="58"/>
        <v>music</v>
      </c>
      <c r="R930" t="str">
        <f t="shared" si="59"/>
        <v>jazz</v>
      </c>
    </row>
    <row r="931" spans="1:18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tr">
        <f t="shared" si="58"/>
        <v>music</v>
      </c>
      <c r="R931" t="str">
        <f t="shared" si="59"/>
        <v>jazz</v>
      </c>
    </row>
    <row r="932" spans="1:18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tr">
        <f t="shared" si="58"/>
        <v>music</v>
      </c>
      <c r="R932" t="str">
        <f t="shared" si="59"/>
        <v>jazz</v>
      </c>
    </row>
    <row r="933" spans="1:18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tr">
        <f t="shared" si="58"/>
        <v>music</v>
      </c>
      <c r="R933" t="str">
        <f t="shared" si="59"/>
        <v>jazz</v>
      </c>
    </row>
    <row r="934" spans="1:18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tr">
        <f t="shared" si="58"/>
        <v>music</v>
      </c>
      <c r="R934" t="str">
        <f t="shared" si="59"/>
        <v>jazz</v>
      </c>
    </row>
    <row r="935" spans="1:18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tr">
        <f t="shared" si="58"/>
        <v>music</v>
      </c>
      <c r="R935" t="str">
        <f t="shared" si="59"/>
        <v>jazz</v>
      </c>
    </row>
    <row r="936" spans="1:18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tr">
        <f t="shared" si="58"/>
        <v>music</v>
      </c>
      <c r="R936" t="str">
        <f t="shared" si="59"/>
        <v>jazz</v>
      </c>
    </row>
    <row r="937" spans="1:18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tr">
        <f t="shared" si="58"/>
        <v>music</v>
      </c>
      <c r="R937" t="str">
        <f t="shared" si="59"/>
        <v>jazz</v>
      </c>
    </row>
    <row r="938" spans="1:18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tr">
        <f t="shared" si="58"/>
        <v>music</v>
      </c>
      <c r="R938" t="str">
        <f t="shared" si="59"/>
        <v>jazz</v>
      </c>
    </row>
    <row r="939" spans="1:18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tr">
        <f t="shared" si="58"/>
        <v>music</v>
      </c>
      <c r="R939" t="str">
        <f t="shared" si="59"/>
        <v>jazz</v>
      </c>
    </row>
    <row r="940" spans="1:18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tr">
        <f t="shared" si="58"/>
        <v>music</v>
      </c>
      <c r="R940" t="str">
        <f t="shared" si="59"/>
        <v>jazz</v>
      </c>
    </row>
    <row r="941" spans="1:18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tr">
        <f t="shared" si="58"/>
        <v>music</v>
      </c>
      <c r="R941" t="str">
        <f t="shared" si="59"/>
        <v>jazz</v>
      </c>
    </row>
    <row r="942" spans="1:18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tr">
        <f t="shared" si="58"/>
        <v>technology</v>
      </c>
      <c r="R942" t="str">
        <f t="shared" si="59"/>
        <v>wearables</v>
      </c>
    </row>
    <row r="943" spans="1:18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tr">
        <f t="shared" si="58"/>
        <v>technology</v>
      </c>
      <c r="R943" t="str">
        <f t="shared" si="59"/>
        <v>wearables</v>
      </c>
    </row>
    <row r="944" spans="1:18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tr">
        <f t="shared" si="58"/>
        <v>technology</v>
      </c>
      <c r="R944" t="str">
        <f t="shared" si="59"/>
        <v>wearables</v>
      </c>
    </row>
    <row r="945" spans="1:18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tr">
        <f t="shared" si="58"/>
        <v>technology</v>
      </c>
      <c r="R945" t="str">
        <f t="shared" si="59"/>
        <v>wearables</v>
      </c>
    </row>
    <row r="946" spans="1:18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tr">
        <f t="shared" si="58"/>
        <v>technology</v>
      </c>
      <c r="R946" t="str">
        <f t="shared" si="59"/>
        <v>wearables</v>
      </c>
    </row>
    <row r="947" spans="1:18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tr">
        <f t="shared" si="58"/>
        <v>technology</v>
      </c>
      <c r="R947" t="str">
        <f t="shared" si="59"/>
        <v>wearables</v>
      </c>
    </row>
    <row r="948" spans="1:18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tr">
        <f t="shared" si="58"/>
        <v>technology</v>
      </c>
      <c r="R948" t="str">
        <f t="shared" si="59"/>
        <v>wearables</v>
      </c>
    </row>
    <row r="949" spans="1:18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tr">
        <f t="shared" si="58"/>
        <v>technology</v>
      </c>
      <c r="R949" t="str">
        <f t="shared" si="59"/>
        <v>wearables</v>
      </c>
    </row>
    <row r="950" spans="1:18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tr">
        <f t="shared" si="58"/>
        <v>technology</v>
      </c>
      <c r="R950" t="str">
        <f t="shared" si="59"/>
        <v>wearables</v>
      </c>
    </row>
    <row r="951" spans="1:18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tr">
        <f t="shared" si="58"/>
        <v>technology</v>
      </c>
      <c r="R951" t="str">
        <f t="shared" si="59"/>
        <v>wearables</v>
      </c>
    </row>
    <row r="952" spans="1:18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tr">
        <f t="shared" si="58"/>
        <v>technology</v>
      </c>
      <c r="R952" t="str">
        <f t="shared" si="59"/>
        <v>wearables</v>
      </c>
    </row>
    <row r="953" spans="1: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tr">
        <f t="shared" si="58"/>
        <v>technology</v>
      </c>
      <c r="R953" t="str">
        <f t="shared" si="59"/>
        <v>wearables</v>
      </c>
    </row>
    <row r="954" spans="1:18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tr">
        <f t="shared" si="58"/>
        <v>technology</v>
      </c>
      <c r="R954" t="str">
        <f t="shared" si="59"/>
        <v>wearables</v>
      </c>
    </row>
    <row r="955" spans="1:18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tr">
        <f t="shared" si="58"/>
        <v>technology</v>
      </c>
      <c r="R955" t="str">
        <f t="shared" si="59"/>
        <v>wearables</v>
      </c>
    </row>
    <row r="956" spans="1:18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tr">
        <f t="shared" si="58"/>
        <v>technology</v>
      </c>
      <c r="R956" t="str">
        <f t="shared" si="59"/>
        <v>wearables</v>
      </c>
    </row>
    <row r="957" spans="1:18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tr">
        <f t="shared" si="58"/>
        <v>technology</v>
      </c>
      <c r="R957" t="str">
        <f t="shared" si="59"/>
        <v>wearables</v>
      </c>
    </row>
    <row r="958" spans="1:18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tr">
        <f t="shared" si="58"/>
        <v>technology</v>
      </c>
      <c r="R958" t="str">
        <f t="shared" si="59"/>
        <v>wearables</v>
      </c>
    </row>
    <row r="959" spans="1:18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tr">
        <f t="shared" si="58"/>
        <v>technology</v>
      </c>
      <c r="R959" t="str">
        <f t="shared" si="59"/>
        <v>wearables</v>
      </c>
    </row>
    <row r="960" spans="1:18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tr">
        <f t="shared" si="58"/>
        <v>technology</v>
      </c>
      <c r="R960" t="str">
        <f t="shared" si="59"/>
        <v>wearables</v>
      </c>
    </row>
    <row r="961" spans="1:18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tr">
        <f t="shared" si="58"/>
        <v>technology</v>
      </c>
      <c r="R961" t="str">
        <f t="shared" si="59"/>
        <v>wearables</v>
      </c>
    </row>
    <row r="962" spans="1:18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t="str">
        <f t="shared" si="58"/>
        <v>technology</v>
      </c>
      <c r="R962" t="str">
        <f t="shared" si="59"/>
        <v>wearables</v>
      </c>
    </row>
    <row r="963" spans="1:18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E963/D963*100</f>
        <v>42.188421052631583</v>
      </c>
      <c r="P963">
        <f t="shared" ref="P963:P1026" si="61">E963/L963</f>
        <v>364.35454545454547</v>
      </c>
      <c r="Q963" t="str">
        <f t="shared" ref="Q963:Q1026" si="62">LEFT(N963,_xlfn.NUMBERVALUE(FIND("/",N963)-1))</f>
        <v>technology</v>
      </c>
      <c r="R963" t="str">
        <f t="shared" ref="R963:R1026" si="63">RIGHT(N963,LEN(N963)-LEN(Q963)-1)</f>
        <v>wearables</v>
      </c>
    </row>
    <row r="964" spans="1:18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tr">
        <f t="shared" si="62"/>
        <v>technology</v>
      </c>
      <c r="R964" t="str">
        <f t="shared" si="63"/>
        <v>wearables</v>
      </c>
    </row>
    <row r="965" spans="1:18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tr">
        <f t="shared" si="62"/>
        <v>technology</v>
      </c>
      <c r="R965" t="str">
        <f t="shared" si="63"/>
        <v>wearables</v>
      </c>
    </row>
    <row r="966" spans="1:18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tr">
        <f t="shared" si="62"/>
        <v>technology</v>
      </c>
      <c r="R966" t="str">
        <f t="shared" si="63"/>
        <v>wearables</v>
      </c>
    </row>
    <row r="967" spans="1:18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tr">
        <f t="shared" si="62"/>
        <v>technology</v>
      </c>
      <c r="R967" t="str">
        <f t="shared" si="63"/>
        <v>wearables</v>
      </c>
    </row>
    <row r="968" spans="1:18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tr">
        <f t="shared" si="62"/>
        <v>technology</v>
      </c>
      <c r="R968" t="str">
        <f t="shared" si="63"/>
        <v>wearables</v>
      </c>
    </row>
    <row r="969" spans="1:18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tr">
        <f t="shared" si="62"/>
        <v>technology</v>
      </c>
      <c r="R969" t="str">
        <f t="shared" si="63"/>
        <v>wearables</v>
      </c>
    </row>
    <row r="970" spans="1:18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tr">
        <f t="shared" si="62"/>
        <v>technology</v>
      </c>
      <c r="R970" t="str">
        <f t="shared" si="63"/>
        <v>wearables</v>
      </c>
    </row>
    <row r="971" spans="1:18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tr">
        <f t="shared" si="62"/>
        <v>technology</v>
      </c>
      <c r="R971" t="str">
        <f t="shared" si="63"/>
        <v>wearables</v>
      </c>
    </row>
    <row r="972" spans="1:18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tr">
        <f t="shared" si="62"/>
        <v>technology</v>
      </c>
      <c r="R972" t="str">
        <f t="shared" si="63"/>
        <v>wearables</v>
      </c>
    </row>
    <row r="973" spans="1:18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tr">
        <f t="shared" si="62"/>
        <v>technology</v>
      </c>
      <c r="R973" t="str">
        <f t="shared" si="63"/>
        <v>wearables</v>
      </c>
    </row>
    <row r="974" spans="1:18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tr">
        <f t="shared" si="62"/>
        <v>technology</v>
      </c>
      <c r="R974" t="str">
        <f t="shared" si="63"/>
        <v>wearables</v>
      </c>
    </row>
    <row r="975" spans="1:18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tr">
        <f t="shared" si="62"/>
        <v>technology</v>
      </c>
      <c r="R975" t="str">
        <f t="shared" si="63"/>
        <v>wearables</v>
      </c>
    </row>
    <row r="976" spans="1:18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tr">
        <f t="shared" si="62"/>
        <v>technology</v>
      </c>
      <c r="R976" t="str">
        <f t="shared" si="63"/>
        <v>wearables</v>
      </c>
    </row>
    <row r="977" spans="1:18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tr">
        <f t="shared" si="62"/>
        <v>technology</v>
      </c>
      <c r="R977" t="str">
        <f t="shared" si="63"/>
        <v>wearables</v>
      </c>
    </row>
    <row r="978" spans="1:18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tr">
        <f t="shared" si="62"/>
        <v>technology</v>
      </c>
      <c r="R978" t="str">
        <f t="shared" si="63"/>
        <v>wearables</v>
      </c>
    </row>
    <row r="979" spans="1:18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tr">
        <f t="shared" si="62"/>
        <v>technology</v>
      </c>
      <c r="R979" t="str">
        <f t="shared" si="63"/>
        <v>wearables</v>
      </c>
    </row>
    <row r="980" spans="1:18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tr">
        <f t="shared" si="62"/>
        <v>technology</v>
      </c>
      <c r="R980" t="str">
        <f t="shared" si="63"/>
        <v>wearables</v>
      </c>
    </row>
    <row r="981" spans="1:18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tr">
        <f t="shared" si="62"/>
        <v>technology</v>
      </c>
      <c r="R981" t="str">
        <f t="shared" si="63"/>
        <v>wearables</v>
      </c>
    </row>
    <row r="982" spans="1:18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tr">
        <f t="shared" si="62"/>
        <v>technology</v>
      </c>
      <c r="R982" t="str">
        <f t="shared" si="63"/>
        <v>wearables</v>
      </c>
    </row>
    <row r="983" spans="1:18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tr">
        <f t="shared" si="62"/>
        <v>technology</v>
      </c>
      <c r="R983" t="str">
        <f t="shared" si="63"/>
        <v>wearables</v>
      </c>
    </row>
    <row r="984" spans="1:18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tr">
        <f t="shared" si="62"/>
        <v>technology</v>
      </c>
      <c r="R984" t="str">
        <f t="shared" si="63"/>
        <v>wearables</v>
      </c>
    </row>
    <row r="985" spans="1:18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tr">
        <f t="shared" si="62"/>
        <v>technology</v>
      </c>
      <c r="R985" t="str">
        <f t="shared" si="63"/>
        <v>wearables</v>
      </c>
    </row>
    <row r="986" spans="1:18" ht="7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tr">
        <f t="shared" si="62"/>
        <v>technology</v>
      </c>
      <c r="R986" t="str">
        <f t="shared" si="63"/>
        <v>wearables</v>
      </c>
    </row>
    <row r="987" spans="1:18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tr">
        <f t="shared" si="62"/>
        <v>technology</v>
      </c>
      <c r="R987" t="str">
        <f t="shared" si="63"/>
        <v>wearables</v>
      </c>
    </row>
    <row r="988" spans="1:18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tr">
        <f t="shared" si="62"/>
        <v>technology</v>
      </c>
      <c r="R988" t="str">
        <f t="shared" si="63"/>
        <v>wearables</v>
      </c>
    </row>
    <row r="989" spans="1:18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tr">
        <f t="shared" si="62"/>
        <v>technology</v>
      </c>
      <c r="R989" t="str">
        <f t="shared" si="63"/>
        <v>wearables</v>
      </c>
    </row>
    <row r="990" spans="1:18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tr">
        <f t="shared" si="62"/>
        <v>technology</v>
      </c>
      <c r="R990" t="str">
        <f t="shared" si="63"/>
        <v>wearables</v>
      </c>
    </row>
    <row r="991" spans="1:18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tr">
        <f t="shared" si="62"/>
        <v>technology</v>
      </c>
      <c r="R991" t="str">
        <f t="shared" si="63"/>
        <v>wearables</v>
      </c>
    </row>
    <row r="992" spans="1:18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tr">
        <f t="shared" si="62"/>
        <v>technology</v>
      </c>
      <c r="R992" t="str">
        <f t="shared" si="63"/>
        <v>wearables</v>
      </c>
    </row>
    <row r="993" spans="1:18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tr">
        <f t="shared" si="62"/>
        <v>technology</v>
      </c>
      <c r="R993" t="str">
        <f t="shared" si="63"/>
        <v>wearables</v>
      </c>
    </row>
    <row r="994" spans="1:18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tr">
        <f t="shared" si="62"/>
        <v>technology</v>
      </c>
      <c r="R994" t="str">
        <f t="shared" si="63"/>
        <v>wearables</v>
      </c>
    </row>
    <row r="995" spans="1:18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tr">
        <f t="shared" si="62"/>
        <v>technology</v>
      </c>
      <c r="R995" t="str">
        <f t="shared" si="63"/>
        <v>wearables</v>
      </c>
    </row>
    <row r="996" spans="1:18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tr">
        <f t="shared" si="62"/>
        <v>technology</v>
      </c>
      <c r="R996" t="str">
        <f t="shared" si="63"/>
        <v>wearables</v>
      </c>
    </row>
    <row r="997" spans="1:18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tr">
        <f t="shared" si="62"/>
        <v>technology</v>
      </c>
      <c r="R997" t="str">
        <f t="shared" si="63"/>
        <v>wearables</v>
      </c>
    </row>
    <row r="998" spans="1:18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tr">
        <f t="shared" si="62"/>
        <v>technology</v>
      </c>
      <c r="R998" t="str">
        <f t="shared" si="63"/>
        <v>wearables</v>
      </c>
    </row>
    <row r="999" spans="1:18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tr">
        <f t="shared" si="62"/>
        <v>technology</v>
      </c>
      <c r="R999" t="str">
        <f t="shared" si="63"/>
        <v>wearables</v>
      </c>
    </row>
    <row r="1000" spans="1:18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tr">
        <f t="shared" si="62"/>
        <v>technology</v>
      </c>
      <c r="R1000" t="str">
        <f t="shared" si="63"/>
        <v>wearables</v>
      </c>
    </row>
    <row r="1001" spans="1:18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tr">
        <f t="shared" si="62"/>
        <v>technology</v>
      </c>
      <c r="R1001" t="str">
        <f t="shared" si="63"/>
        <v>wearables</v>
      </c>
    </row>
    <row r="1002" spans="1:18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tr">
        <f t="shared" si="62"/>
        <v>technology</v>
      </c>
      <c r="R1002" t="str">
        <f t="shared" si="63"/>
        <v>wearables</v>
      </c>
    </row>
    <row r="1003" spans="1:18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tr">
        <f t="shared" si="62"/>
        <v>technology</v>
      </c>
      <c r="R1003" t="str">
        <f t="shared" si="63"/>
        <v>wearables</v>
      </c>
    </row>
    <row r="1004" spans="1:18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tr">
        <f t="shared" si="62"/>
        <v>technology</v>
      </c>
      <c r="R1004" t="str">
        <f t="shared" si="63"/>
        <v>wearables</v>
      </c>
    </row>
    <row r="1005" spans="1:18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tr">
        <f t="shared" si="62"/>
        <v>technology</v>
      </c>
      <c r="R1005" t="str">
        <f t="shared" si="63"/>
        <v>wearables</v>
      </c>
    </row>
    <row r="1006" spans="1:18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tr">
        <f t="shared" si="62"/>
        <v>technology</v>
      </c>
      <c r="R1006" t="str">
        <f t="shared" si="63"/>
        <v>wearables</v>
      </c>
    </row>
    <row r="1007" spans="1:18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tr">
        <f t="shared" si="62"/>
        <v>technology</v>
      </c>
      <c r="R1007" t="str">
        <f t="shared" si="63"/>
        <v>wearables</v>
      </c>
    </row>
    <row r="1008" spans="1:18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tr">
        <f t="shared" si="62"/>
        <v>technology</v>
      </c>
      <c r="R1008" t="str">
        <f t="shared" si="63"/>
        <v>wearables</v>
      </c>
    </row>
    <row r="1009" spans="1:18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tr">
        <f t="shared" si="62"/>
        <v>technology</v>
      </c>
      <c r="R1009" t="str">
        <f t="shared" si="63"/>
        <v>wearables</v>
      </c>
    </row>
    <row r="1010" spans="1:18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tr">
        <f t="shared" si="62"/>
        <v>technology</v>
      </c>
      <c r="R1010" t="str">
        <f t="shared" si="63"/>
        <v>wearables</v>
      </c>
    </row>
    <row r="1011" spans="1:18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tr">
        <f t="shared" si="62"/>
        <v>technology</v>
      </c>
      <c r="R1011" t="str">
        <f t="shared" si="63"/>
        <v>wearables</v>
      </c>
    </row>
    <row r="1012" spans="1:18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tr">
        <f t="shared" si="62"/>
        <v>technology</v>
      </c>
      <c r="R1012" t="str">
        <f t="shared" si="63"/>
        <v>wearables</v>
      </c>
    </row>
    <row r="1013" spans="1:18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tr">
        <f t="shared" si="62"/>
        <v>technology</v>
      </c>
      <c r="R1013" t="str">
        <f t="shared" si="63"/>
        <v>wearables</v>
      </c>
    </row>
    <row r="1014" spans="1:18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tr">
        <f t="shared" si="62"/>
        <v>technology</v>
      </c>
      <c r="R1014" t="str">
        <f t="shared" si="63"/>
        <v>wearables</v>
      </c>
    </row>
    <row r="1015" spans="1:18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tr">
        <f t="shared" si="62"/>
        <v>technology</v>
      </c>
      <c r="R1015" t="str">
        <f t="shared" si="63"/>
        <v>wearables</v>
      </c>
    </row>
    <row r="1016" spans="1:18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tr">
        <f t="shared" si="62"/>
        <v>technology</v>
      </c>
      <c r="R1016" t="str">
        <f t="shared" si="63"/>
        <v>wearables</v>
      </c>
    </row>
    <row r="1017" spans="1:18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tr">
        <f t="shared" si="62"/>
        <v>technology</v>
      </c>
      <c r="R1017" t="str">
        <f t="shared" si="63"/>
        <v>wearables</v>
      </c>
    </row>
    <row r="1018" spans="1:18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tr">
        <f t="shared" si="62"/>
        <v>technology</v>
      </c>
      <c r="R1018" t="str">
        <f t="shared" si="63"/>
        <v>wearables</v>
      </c>
    </row>
    <row r="1019" spans="1:18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tr">
        <f t="shared" si="62"/>
        <v>technology</v>
      </c>
      <c r="R1019" t="str">
        <f t="shared" si="63"/>
        <v>wearables</v>
      </c>
    </row>
    <row r="1020" spans="1:18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tr">
        <f t="shared" si="62"/>
        <v>technology</v>
      </c>
      <c r="R1020" t="str">
        <f t="shared" si="63"/>
        <v>wearables</v>
      </c>
    </row>
    <row r="1021" spans="1:18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tr">
        <f t="shared" si="62"/>
        <v>technology</v>
      </c>
      <c r="R1021" t="str">
        <f t="shared" si="63"/>
        <v>wearables</v>
      </c>
    </row>
    <row r="1022" spans="1:18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tr">
        <f t="shared" si="62"/>
        <v>music</v>
      </c>
      <c r="R1022" t="str">
        <f t="shared" si="63"/>
        <v>electronic music</v>
      </c>
    </row>
    <row r="1023" spans="1:18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tr">
        <f t="shared" si="62"/>
        <v>music</v>
      </c>
      <c r="R1023" t="str">
        <f t="shared" si="63"/>
        <v>electronic music</v>
      </c>
    </row>
    <row r="1024" spans="1:18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tr">
        <f t="shared" si="62"/>
        <v>music</v>
      </c>
      <c r="R1024" t="str">
        <f t="shared" si="63"/>
        <v>electronic music</v>
      </c>
    </row>
    <row r="1025" spans="1:18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tr">
        <f t="shared" si="62"/>
        <v>music</v>
      </c>
      <c r="R1025" t="str">
        <f t="shared" si="63"/>
        <v>electronic music</v>
      </c>
    </row>
    <row r="1026" spans="1:18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388.9762295081967</v>
      </c>
      <c r="Q1026" t="str">
        <f t="shared" si="62"/>
        <v>music</v>
      </c>
      <c r="R1026" t="str">
        <f t="shared" si="63"/>
        <v>electronic music</v>
      </c>
    </row>
    <row r="1027" spans="1:18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E1027/D1027*100</f>
        <v>109.92831428571431</v>
      </c>
      <c r="P1027">
        <f t="shared" ref="P1027:P1090" si="65">E1027/L1027</f>
        <v>71.848571428571432</v>
      </c>
      <c r="Q1027" t="str">
        <f t="shared" ref="Q1027:Q1090" si="66">LEFT(N1027,_xlfn.NUMBERVALUE(FIND("/",N1027)-1))</f>
        <v>music</v>
      </c>
      <c r="R1027" t="str">
        <f t="shared" ref="R1027:R1090" si="67">RIGHT(N1027,LEN(N1027)-LEN(Q1027)-1)</f>
        <v>electronic music</v>
      </c>
    </row>
    <row r="1028" spans="1:18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tr">
        <f t="shared" si="66"/>
        <v>music</v>
      </c>
      <c r="R1028" t="str">
        <f t="shared" si="67"/>
        <v>electronic music</v>
      </c>
    </row>
    <row r="1029" spans="1:18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tr">
        <f t="shared" si="66"/>
        <v>music</v>
      </c>
      <c r="R1029" t="str">
        <f t="shared" si="67"/>
        <v>electronic music</v>
      </c>
    </row>
    <row r="1030" spans="1:18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tr">
        <f t="shared" si="66"/>
        <v>music</v>
      </c>
      <c r="R1030" t="str">
        <f t="shared" si="67"/>
        <v>electronic music</v>
      </c>
    </row>
    <row r="1031" spans="1:18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tr">
        <f t="shared" si="66"/>
        <v>music</v>
      </c>
      <c r="R1031" t="str">
        <f t="shared" si="67"/>
        <v>electronic music</v>
      </c>
    </row>
    <row r="1032" spans="1:18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tr">
        <f t="shared" si="66"/>
        <v>music</v>
      </c>
      <c r="R1032" t="str">
        <f t="shared" si="67"/>
        <v>electronic music</v>
      </c>
    </row>
    <row r="1033" spans="1:18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tr">
        <f t="shared" si="66"/>
        <v>music</v>
      </c>
      <c r="R1033" t="str">
        <f t="shared" si="67"/>
        <v>electronic music</v>
      </c>
    </row>
    <row r="1034" spans="1: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tr">
        <f t="shared" si="66"/>
        <v>music</v>
      </c>
      <c r="R1034" t="str">
        <f t="shared" si="67"/>
        <v>electronic music</v>
      </c>
    </row>
    <row r="1035" spans="1:18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tr">
        <f t="shared" si="66"/>
        <v>music</v>
      </c>
      <c r="R1035" t="str">
        <f t="shared" si="67"/>
        <v>electronic music</v>
      </c>
    </row>
    <row r="1036" spans="1:18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tr">
        <f t="shared" si="66"/>
        <v>music</v>
      </c>
      <c r="R1036" t="str">
        <f t="shared" si="67"/>
        <v>electronic music</v>
      </c>
    </row>
    <row r="1037" spans="1:18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tr">
        <f t="shared" si="66"/>
        <v>music</v>
      </c>
      <c r="R1037" t="str">
        <f t="shared" si="67"/>
        <v>electronic music</v>
      </c>
    </row>
    <row r="1038" spans="1:18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tr">
        <f t="shared" si="66"/>
        <v>music</v>
      </c>
      <c r="R1038" t="str">
        <f t="shared" si="67"/>
        <v>electronic music</v>
      </c>
    </row>
    <row r="1039" spans="1:18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tr">
        <f t="shared" si="66"/>
        <v>music</v>
      </c>
      <c r="R1039" t="str">
        <f t="shared" si="67"/>
        <v>electronic music</v>
      </c>
    </row>
    <row r="1040" spans="1:18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tr">
        <f t="shared" si="66"/>
        <v>music</v>
      </c>
      <c r="R1040" t="str">
        <f t="shared" si="67"/>
        <v>electronic music</v>
      </c>
    </row>
    <row r="1041" spans="1:18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tr">
        <f t="shared" si="66"/>
        <v>music</v>
      </c>
      <c r="R1041" t="str">
        <f t="shared" si="67"/>
        <v>electronic music</v>
      </c>
    </row>
    <row r="1042" spans="1:18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tr">
        <f t="shared" si="66"/>
        <v>journalism</v>
      </c>
      <c r="R1042" t="str">
        <f t="shared" si="67"/>
        <v>audio</v>
      </c>
    </row>
    <row r="1043" spans="1:18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tr">
        <f t="shared" si="66"/>
        <v>journalism</v>
      </c>
      <c r="R1043" t="str">
        <f t="shared" si="67"/>
        <v>audio</v>
      </c>
    </row>
    <row r="1044" spans="1:18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tr">
        <f t="shared" si="66"/>
        <v>journalism</v>
      </c>
      <c r="R1044" t="str">
        <f t="shared" si="67"/>
        <v>audio</v>
      </c>
    </row>
    <row r="1045" spans="1:18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tr">
        <f t="shared" si="66"/>
        <v>journalism</v>
      </c>
      <c r="R1045" t="str">
        <f t="shared" si="67"/>
        <v>audio</v>
      </c>
    </row>
    <row r="1046" spans="1:18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tr">
        <f t="shared" si="66"/>
        <v>journalism</v>
      </c>
      <c r="R1046" t="str">
        <f t="shared" si="67"/>
        <v>audio</v>
      </c>
    </row>
    <row r="1047" spans="1:18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tr">
        <f t="shared" si="66"/>
        <v>journalism</v>
      </c>
      <c r="R1047" t="str">
        <f t="shared" si="67"/>
        <v>audio</v>
      </c>
    </row>
    <row r="1048" spans="1:18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tr">
        <f t="shared" si="66"/>
        <v>journalism</v>
      </c>
      <c r="R1048" t="str">
        <f t="shared" si="67"/>
        <v>audio</v>
      </c>
    </row>
    <row r="1049" spans="1:18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tr">
        <f t="shared" si="66"/>
        <v>journalism</v>
      </c>
      <c r="R1049" t="str">
        <f t="shared" si="67"/>
        <v>audio</v>
      </c>
    </row>
    <row r="1050" spans="1:18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tr">
        <f t="shared" si="66"/>
        <v>journalism</v>
      </c>
      <c r="R1050" t="str">
        <f t="shared" si="67"/>
        <v>audio</v>
      </c>
    </row>
    <row r="1051" spans="1: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tr">
        <f t="shared" si="66"/>
        <v>journalism</v>
      </c>
      <c r="R1051" t="str">
        <f t="shared" si="67"/>
        <v>audio</v>
      </c>
    </row>
    <row r="1052" spans="1:18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tr">
        <f t="shared" si="66"/>
        <v>journalism</v>
      </c>
      <c r="R1052" t="str">
        <f t="shared" si="67"/>
        <v>audio</v>
      </c>
    </row>
    <row r="1053" spans="1:18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tr">
        <f t="shared" si="66"/>
        <v>journalism</v>
      </c>
      <c r="R1053" t="str">
        <f t="shared" si="67"/>
        <v>audio</v>
      </c>
    </row>
    <row r="1054" spans="1:18" ht="6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tr">
        <f t="shared" si="66"/>
        <v>journalism</v>
      </c>
      <c r="R1054" t="str">
        <f t="shared" si="67"/>
        <v>audio</v>
      </c>
    </row>
    <row r="1055" spans="1:18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tr">
        <f t="shared" si="66"/>
        <v>journalism</v>
      </c>
      <c r="R1055" t="str">
        <f t="shared" si="67"/>
        <v>audio</v>
      </c>
    </row>
    <row r="1056" spans="1:18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tr">
        <f t="shared" si="66"/>
        <v>journalism</v>
      </c>
      <c r="R1056" t="str">
        <f t="shared" si="67"/>
        <v>audio</v>
      </c>
    </row>
    <row r="1057" spans="1:18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tr">
        <f t="shared" si="66"/>
        <v>journalism</v>
      </c>
      <c r="R1057" t="str">
        <f t="shared" si="67"/>
        <v>audio</v>
      </c>
    </row>
    <row r="1058" spans="1:18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tr">
        <f t="shared" si="66"/>
        <v>journalism</v>
      </c>
      <c r="R1058" t="str">
        <f t="shared" si="67"/>
        <v>audio</v>
      </c>
    </row>
    <row r="1059" spans="1:18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tr">
        <f t="shared" si="66"/>
        <v>journalism</v>
      </c>
      <c r="R1059" t="str">
        <f t="shared" si="67"/>
        <v>audio</v>
      </c>
    </row>
    <row r="1060" spans="1:18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tr">
        <f t="shared" si="66"/>
        <v>journalism</v>
      </c>
      <c r="R1060" t="str">
        <f t="shared" si="67"/>
        <v>audio</v>
      </c>
    </row>
    <row r="1061" spans="1: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tr">
        <f t="shared" si="66"/>
        <v>journalism</v>
      </c>
      <c r="R1061" t="str">
        <f t="shared" si="67"/>
        <v>audio</v>
      </c>
    </row>
    <row r="1062" spans="1:18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tr">
        <f t="shared" si="66"/>
        <v>journalism</v>
      </c>
      <c r="R1062" t="str">
        <f t="shared" si="67"/>
        <v>audio</v>
      </c>
    </row>
    <row r="1063" spans="1:18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tr">
        <f t="shared" si="66"/>
        <v>journalism</v>
      </c>
      <c r="R1063" t="str">
        <f t="shared" si="67"/>
        <v>audio</v>
      </c>
    </row>
    <row r="1064" spans="1:18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tr">
        <f t="shared" si="66"/>
        <v>journalism</v>
      </c>
      <c r="R1064" t="str">
        <f t="shared" si="67"/>
        <v>audio</v>
      </c>
    </row>
    <row r="1065" spans="1:18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tr">
        <f t="shared" si="66"/>
        <v>journalism</v>
      </c>
      <c r="R1065" t="str">
        <f t="shared" si="67"/>
        <v>audio</v>
      </c>
    </row>
    <row r="1066" spans="1:18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tr">
        <f t="shared" si="66"/>
        <v>games</v>
      </c>
      <c r="R1066" t="str">
        <f t="shared" si="67"/>
        <v>video games</v>
      </c>
    </row>
    <row r="1067" spans="1:18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tr">
        <f t="shared" si="66"/>
        <v>games</v>
      </c>
      <c r="R1067" t="str">
        <f t="shared" si="67"/>
        <v>video games</v>
      </c>
    </row>
    <row r="1068" spans="1:18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tr">
        <f t="shared" si="66"/>
        <v>games</v>
      </c>
      <c r="R1068" t="str">
        <f t="shared" si="67"/>
        <v>video games</v>
      </c>
    </row>
    <row r="1069" spans="1:18" ht="4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tr">
        <f t="shared" si="66"/>
        <v>games</v>
      </c>
      <c r="R1069" t="str">
        <f t="shared" si="67"/>
        <v>video games</v>
      </c>
    </row>
    <row r="1070" spans="1:18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tr">
        <f t="shared" si="66"/>
        <v>games</v>
      </c>
      <c r="R1070" t="str">
        <f t="shared" si="67"/>
        <v>video games</v>
      </c>
    </row>
    <row r="1071" spans="1:18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tr">
        <f t="shared" si="66"/>
        <v>games</v>
      </c>
      <c r="R1071" t="str">
        <f t="shared" si="67"/>
        <v>video games</v>
      </c>
    </row>
    <row r="1072" spans="1:18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tr">
        <f t="shared" si="66"/>
        <v>games</v>
      </c>
      <c r="R1072" t="str">
        <f t="shared" si="67"/>
        <v>video games</v>
      </c>
    </row>
    <row r="1073" spans="1:18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tr">
        <f t="shared" si="66"/>
        <v>games</v>
      </c>
      <c r="R1073" t="str">
        <f t="shared" si="67"/>
        <v>video games</v>
      </c>
    </row>
    <row r="1074" spans="1:18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tr">
        <f t="shared" si="66"/>
        <v>games</v>
      </c>
      <c r="R1074" t="str">
        <f t="shared" si="67"/>
        <v>video games</v>
      </c>
    </row>
    <row r="1075" spans="1:18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tr">
        <f t="shared" si="66"/>
        <v>games</v>
      </c>
      <c r="R1075" t="str">
        <f t="shared" si="67"/>
        <v>video games</v>
      </c>
    </row>
    <row r="1076" spans="1:18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tr">
        <f t="shared" si="66"/>
        <v>games</v>
      </c>
      <c r="R1076" t="str">
        <f t="shared" si="67"/>
        <v>video games</v>
      </c>
    </row>
    <row r="1077" spans="1:18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tr">
        <f t="shared" si="66"/>
        <v>games</v>
      </c>
      <c r="R1077" t="str">
        <f t="shared" si="67"/>
        <v>video games</v>
      </c>
    </row>
    <row r="1078" spans="1:18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tr">
        <f t="shared" si="66"/>
        <v>games</v>
      </c>
      <c r="R1078" t="str">
        <f t="shared" si="67"/>
        <v>video games</v>
      </c>
    </row>
    <row r="1079" spans="1:18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tr">
        <f t="shared" si="66"/>
        <v>games</v>
      </c>
      <c r="R1079" t="str">
        <f t="shared" si="67"/>
        <v>video games</v>
      </c>
    </row>
    <row r="1080" spans="1:18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tr">
        <f t="shared" si="66"/>
        <v>games</v>
      </c>
      <c r="R1080" t="str">
        <f t="shared" si="67"/>
        <v>video games</v>
      </c>
    </row>
    <row r="1081" spans="1:18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tr">
        <f t="shared" si="66"/>
        <v>games</v>
      </c>
      <c r="R1081" t="str">
        <f t="shared" si="67"/>
        <v>video games</v>
      </c>
    </row>
    <row r="1082" spans="1:18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tr">
        <f t="shared" si="66"/>
        <v>games</v>
      </c>
      <c r="R1082" t="str">
        <f t="shared" si="67"/>
        <v>video games</v>
      </c>
    </row>
    <row r="1083" spans="1:18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tr">
        <f t="shared" si="66"/>
        <v>games</v>
      </c>
      <c r="R1083" t="str">
        <f t="shared" si="67"/>
        <v>video games</v>
      </c>
    </row>
    <row r="1084" spans="1:18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tr">
        <f t="shared" si="66"/>
        <v>games</v>
      </c>
      <c r="R1084" t="str">
        <f t="shared" si="67"/>
        <v>video games</v>
      </c>
    </row>
    <row r="1085" spans="1:18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tr">
        <f t="shared" si="66"/>
        <v>games</v>
      </c>
      <c r="R1085" t="str">
        <f t="shared" si="67"/>
        <v>video games</v>
      </c>
    </row>
    <row r="1086" spans="1: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tr">
        <f t="shared" si="66"/>
        <v>games</v>
      </c>
      <c r="R1086" t="str">
        <f t="shared" si="67"/>
        <v>video games</v>
      </c>
    </row>
    <row r="1087" spans="1:18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tr">
        <f t="shared" si="66"/>
        <v>games</v>
      </c>
      <c r="R1087" t="str">
        <f t="shared" si="67"/>
        <v>video games</v>
      </c>
    </row>
    <row r="1088" spans="1: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tr">
        <f t="shared" si="66"/>
        <v>games</v>
      </c>
      <c r="R1088" t="str">
        <f t="shared" si="67"/>
        <v>video games</v>
      </c>
    </row>
    <row r="1089" spans="1:18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tr">
        <f t="shared" si="66"/>
        <v>games</v>
      </c>
      <c r="R1089" t="str">
        <f t="shared" si="67"/>
        <v>video games</v>
      </c>
    </row>
    <row r="1090" spans="1:18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t="str">
        <f t="shared" si="66"/>
        <v>games</v>
      </c>
      <c r="R1090" t="str">
        <f t="shared" si="67"/>
        <v>video games</v>
      </c>
    </row>
    <row r="1091" spans="1:18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E1091/D1091*100</f>
        <v>7.8266666666666662</v>
      </c>
      <c r="P1091">
        <f t="shared" ref="P1091:P1154" si="69">E1091/L1091</f>
        <v>23.959183673469386</v>
      </c>
      <c r="Q1091" t="str">
        <f t="shared" ref="Q1091:Q1154" si="70">LEFT(N1091,_xlfn.NUMBERVALUE(FIND("/",N1091)-1))</f>
        <v>games</v>
      </c>
      <c r="R1091" t="str">
        <f t="shared" ref="R1091:R1154" si="71">RIGHT(N1091,LEN(N1091)-LEN(Q1091)-1)</f>
        <v>video games</v>
      </c>
    </row>
    <row r="1092" spans="1:18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tr">
        <f t="shared" si="70"/>
        <v>games</v>
      </c>
      <c r="R1092" t="str">
        <f t="shared" si="71"/>
        <v>video games</v>
      </c>
    </row>
    <row r="1093" spans="1:18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tr">
        <f t="shared" si="70"/>
        <v>games</v>
      </c>
      <c r="R1093" t="str">
        <f t="shared" si="71"/>
        <v>video games</v>
      </c>
    </row>
    <row r="1094" spans="1:18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tr">
        <f t="shared" si="70"/>
        <v>games</v>
      </c>
      <c r="R1094" t="str">
        <f t="shared" si="71"/>
        <v>video games</v>
      </c>
    </row>
    <row r="1095" spans="1:18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tr">
        <f t="shared" si="70"/>
        <v>games</v>
      </c>
      <c r="R1095" t="str">
        <f t="shared" si="71"/>
        <v>video games</v>
      </c>
    </row>
    <row r="1096" spans="1:18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tr">
        <f t="shared" si="70"/>
        <v>games</v>
      </c>
      <c r="R1096" t="str">
        <f t="shared" si="71"/>
        <v>video games</v>
      </c>
    </row>
    <row r="1097" spans="1:18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tr">
        <f t="shared" si="70"/>
        <v>games</v>
      </c>
      <c r="R1097" t="str">
        <f t="shared" si="71"/>
        <v>video games</v>
      </c>
    </row>
    <row r="1098" spans="1:18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tr">
        <f t="shared" si="70"/>
        <v>games</v>
      </c>
      <c r="R1098" t="str">
        <f t="shared" si="71"/>
        <v>video games</v>
      </c>
    </row>
    <row r="1099" spans="1:18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tr">
        <f t="shared" si="70"/>
        <v>games</v>
      </c>
      <c r="R1099" t="str">
        <f t="shared" si="71"/>
        <v>video games</v>
      </c>
    </row>
    <row r="1100" spans="1:18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tr">
        <f t="shared" si="70"/>
        <v>games</v>
      </c>
      <c r="R1100" t="str">
        <f t="shared" si="71"/>
        <v>video games</v>
      </c>
    </row>
    <row r="1101" spans="1:18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tr">
        <f t="shared" si="70"/>
        <v>games</v>
      </c>
      <c r="R1101" t="str">
        <f t="shared" si="71"/>
        <v>video games</v>
      </c>
    </row>
    <row r="1102" spans="1:18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tr">
        <f t="shared" si="70"/>
        <v>games</v>
      </c>
      <c r="R1102" t="str">
        <f t="shared" si="71"/>
        <v>video games</v>
      </c>
    </row>
    <row r="1103" spans="1:18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tr">
        <f t="shared" si="70"/>
        <v>games</v>
      </c>
      <c r="R1103" t="str">
        <f t="shared" si="71"/>
        <v>video games</v>
      </c>
    </row>
    <row r="1104" spans="1:18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tr">
        <f t="shared" si="70"/>
        <v>games</v>
      </c>
      <c r="R1104" t="str">
        <f t="shared" si="71"/>
        <v>video games</v>
      </c>
    </row>
    <row r="1105" spans="1:18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tr">
        <f t="shared" si="70"/>
        <v>games</v>
      </c>
      <c r="R1105" t="str">
        <f t="shared" si="71"/>
        <v>video games</v>
      </c>
    </row>
    <row r="1106" spans="1:18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tr">
        <f t="shared" si="70"/>
        <v>games</v>
      </c>
      <c r="R1106" t="str">
        <f t="shared" si="71"/>
        <v>video games</v>
      </c>
    </row>
    <row r="1107" spans="1:18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tr">
        <f t="shared" si="70"/>
        <v>games</v>
      </c>
      <c r="R1107" t="str">
        <f t="shared" si="71"/>
        <v>video games</v>
      </c>
    </row>
    <row r="1108" spans="1:18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tr">
        <f t="shared" si="70"/>
        <v>games</v>
      </c>
      <c r="R1108" t="str">
        <f t="shared" si="71"/>
        <v>video games</v>
      </c>
    </row>
    <row r="1109" spans="1:18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tr">
        <f t="shared" si="70"/>
        <v>games</v>
      </c>
      <c r="R1109" t="str">
        <f t="shared" si="71"/>
        <v>video games</v>
      </c>
    </row>
    <row r="1110" spans="1:18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tr">
        <f t="shared" si="70"/>
        <v>games</v>
      </c>
      <c r="R1110" t="str">
        <f t="shared" si="71"/>
        <v>video games</v>
      </c>
    </row>
    <row r="1111" spans="1:18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tr">
        <f t="shared" si="70"/>
        <v>games</v>
      </c>
      <c r="R1111" t="str">
        <f t="shared" si="71"/>
        <v>video games</v>
      </c>
    </row>
    <row r="1112" spans="1:18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tr">
        <f t="shared" si="70"/>
        <v>games</v>
      </c>
      <c r="R1112" t="str">
        <f t="shared" si="71"/>
        <v>video games</v>
      </c>
    </row>
    <row r="1113" spans="1:18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tr">
        <f t="shared" si="70"/>
        <v>games</v>
      </c>
      <c r="R1113" t="str">
        <f t="shared" si="71"/>
        <v>video games</v>
      </c>
    </row>
    <row r="1114" spans="1:18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tr">
        <f t="shared" si="70"/>
        <v>games</v>
      </c>
      <c r="R1114" t="str">
        <f t="shared" si="71"/>
        <v>video games</v>
      </c>
    </row>
    <row r="1115" spans="1:18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tr">
        <f t="shared" si="70"/>
        <v>games</v>
      </c>
      <c r="R1115" t="str">
        <f t="shared" si="71"/>
        <v>video games</v>
      </c>
    </row>
    <row r="1116" spans="1:18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tr">
        <f t="shared" si="70"/>
        <v>games</v>
      </c>
      <c r="R1116" t="str">
        <f t="shared" si="71"/>
        <v>video games</v>
      </c>
    </row>
    <row r="1117" spans="1:18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tr">
        <f t="shared" si="70"/>
        <v>games</v>
      </c>
      <c r="R1117" t="str">
        <f t="shared" si="71"/>
        <v>video games</v>
      </c>
    </row>
    <row r="1118" spans="1:18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tr">
        <f t="shared" si="70"/>
        <v>games</v>
      </c>
      <c r="R1118" t="str">
        <f t="shared" si="71"/>
        <v>video games</v>
      </c>
    </row>
    <row r="1119" spans="1:18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tr">
        <f t="shared" si="70"/>
        <v>games</v>
      </c>
      <c r="R1119" t="str">
        <f t="shared" si="71"/>
        <v>video games</v>
      </c>
    </row>
    <row r="1120" spans="1:18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tr">
        <f t="shared" si="70"/>
        <v>games</v>
      </c>
      <c r="R1120" t="str">
        <f t="shared" si="71"/>
        <v>video games</v>
      </c>
    </row>
    <row r="1121" spans="1:18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tr">
        <f t="shared" si="70"/>
        <v>games</v>
      </c>
      <c r="R1121" t="str">
        <f t="shared" si="71"/>
        <v>video games</v>
      </c>
    </row>
    <row r="1122" spans="1:18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tr">
        <f t="shared" si="70"/>
        <v>games</v>
      </c>
      <c r="R1122" t="str">
        <f t="shared" si="71"/>
        <v>video games</v>
      </c>
    </row>
    <row r="1123" spans="1:18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tr">
        <f t="shared" si="70"/>
        <v>games</v>
      </c>
      <c r="R1123" t="str">
        <f t="shared" si="71"/>
        <v>video games</v>
      </c>
    </row>
    <row r="1124" spans="1:18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tr">
        <f t="shared" si="70"/>
        <v>games</v>
      </c>
      <c r="R1124" t="str">
        <f t="shared" si="71"/>
        <v>video games</v>
      </c>
    </row>
    <row r="1125" spans="1:18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tr">
        <f t="shared" si="70"/>
        <v>games</v>
      </c>
      <c r="R1125" t="str">
        <f t="shared" si="71"/>
        <v>video games</v>
      </c>
    </row>
    <row r="1126" spans="1:18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tr">
        <f t="shared" si="70"/>
        <v>games</v>
      </c>
      <c r="R1126" t="str">
        <f t="shared" si="71"/>
        <v>mobile games</v>
      </c>
    </row>
    <row r="1127" spans="1:18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tr">
        <f t="shared" si="70"/>
        <v>games</v>
      </c>
      <c r="R1127" t="str">
        <f t="shared" si="71"/>
        <v>mobile games</v>
      </c>
    </row>
    <row r="1128" spans="1:18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tr">
        <f t="shared" si="70"/>
        <v>games</v>
      </c>
      <c r="R1128" t="str">
        <f t="shared" si="71"/>
        <v>mobile games</v>
      </c>
    </row>
    <row r="1129" spans="1:18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tr">
        <f t="shared" si="70"/>
        <v>games</v>
      </c>
      <c r="R1129" t="str">
        <f t="shared" si="71"/>
        <v>mobile games</v>
      </c>
    </row>
    <row r="1130" spans="1: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tr">
        <f t="shared" si="70"/>
        <v>games</v>
      </c>
      <c r="R1130" t="str">
        <f t="shared" si="71"/>
        <v>mobile games</v>
      </c>
    </row>
    <row r="1131" spans="1:18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tr">
        <f t="shared" si="70"/>
        <v>games</v>
      </c>
      <c r="R1131" t="str">
        <f t="shared" si="71"/>
        <v>mobile games</v>
      </c>
    </row>
    <row r="1132" spans="1:18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tr">
        <f t="shared" si="70"/>
        <v>games</v>
      </c>
      <c r="R1132" t="str">
        <f t="shared" si="71"/>
        <v>mobile games</v>
      </c>
    </row>
    <row r="1133" spans="1:18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tr">
        <f t="shared" si="70"/>
        <v>games</v>
      </c>
      <c r="R1133" t="str">
        <f t="shared" si="71"/>
        <v>mobile games</v>
      </c>
    </row>
    <row r="1134" spans="1:18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tr">
        <f t="shared" si="70"/>
        <v>games</v>
      </c>
      <c r="R1134" t="str">
        <f t="shared" si="71"/>
        <v>mobile games</v>
      </c>
    </row>
    <row r="1135" spans="1:18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tr">
        <f t="shared" si="70"/>
        <v>games</v>
      </c>
      <c r="R1135" t="str">
        <f t="shared" si="71"/>
        <v>mobile games</v>
      </c>
    </row>
    <row r="1136" spans="1:18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tr">
        <f t="shared" si="70"/>
        <v>games</v>
      </c>
      <c r="R1136" t="str">
        <f t="shared" si="71"/>
        <v>mobile games</v>
      </c>
    </row>
    <row r="1137" spans="1:18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tr">
        <f t="shared" si="70"/>
        <v>games</v>
      </c>
      <c r="R1137" t="str">
        <f t="shared" si="71"/>
        <v>mobile games</v>
      </c>
    </row>
    <row r="1138" spans="1:18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tr">
        <f t="shared" si="70"/>
        <v>games</v>
      </c>
      <c r="R1138" t="str">
        <f t="shared" si="71"/>
        <v>mobile games</v>
      </c>
    </row>
    <row r="1139" spans="1:18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tr">
        <f t="shared" si="70"/>
        <v>games</v>
      </c>
      <c r="R1139" t="str">
        <f t="shared" si="71"/>
        <v>mobile games</v>
      </c>
    </row>
    <row r="1140" spans="1:18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tr">
        <f t="shared" si="70"/>
        <v>games</v>
      </c>
      <c r="R1140" t="str">
        <f t="shared" si="71"/>
        <v>mobile games</v>
      </c>
    </row>
    <row r="1141" spans="1:18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tr">
        <f t="shared" si="70"/>
        <v>games</v>
      </c>
      <c r="R1141" t="str">
        <f t="shared" si="71"/>
        <v>mobile games</v>
      </c>
    </row>
    <row r="1142" spans="1:18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tr">
        <f t="shared" si="70"/>
        <v>games</v>
      </c>
      <c r="R1142" t="str">
        <f t="shared" si="71"/>
        <v>mobile games</v>
      </c>
    </row>
    <row r="1143" spans="1: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tr">
        <f t="shared" si="70"/>
        <v>games</v>
      </c>
      <c r="R1143" t="str">
        <f t="shared" si="71"/>
        <v>mobile games</v>
      </c>
    </row>
    <row r="1144" spans="1:18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tr">
        <f t="shared" si="70"/>
        <v>games</v>
      </c>
      <c r="R1144" t="str">
        <f t="shared" si="71"/>
        <v>mobile games</v>
      </c>
    </row>
    <row r="1145" spans="1:18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tr">
        <f t="shared" si="70"/>
        <v>games</v>
      </c>
      <c r="R1145" t="str">
        <f t="shared" si="71"/>
        <v>mobile games</v>
      </c>
    </row>
    <row r="1146" spans="1:18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tr">
        <f t="shared" si="70"/>
        <v>food</v>
      </c>
      <c r="R1146" t="str">
        <f t="shared" si="71"/>
        <v>food trucks</v>
      </c>
    </row>
    <row r="1147" spans="1:18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tr">
        <f t="shared" si="70"/>
        <v>food</v>
      </c>
      <c r="R1147" t="str">
        <f t="shared" si="71"/>
        <v>food trucks</v>
      </c>
    </row>
    <row r="1148" spans="1:18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tr">
        <f t="shared" si="70"/>
        <v>food</v>
      </c>
      <c r="R1148" t="str">
        <f t="shared" si="71"/>
        <v>food trucks</v>
      </c>
    </row>
    <row r="1149" spans="1:18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tr">
        <f t="shared" si="70"/>
        <v>food</v>
      </c>
      <c r="R1149" t="str">
        <f t="shared" si="71"/>
        <v>food trucks</v>
      </c>
    </row>
    <row r="1150" spans="1:18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tr">
        <f t="shared" si="70"/>
        <v>food</v>
      </c>
      <c r="R1150" t="str">
        <f t="shared" si="71"/>
        <v>food trucks</v>
      </c>
    </row>
    <row r="1151" spans="1:18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tr">
        <f t="shared" si="70"/>
        <v>food</v>
      </c>
      <c r="R1151" t="str">
        <f t="shared" si="71"/>
        <v>food trucks</v>
      </c>
    </row>
    <row r="1152" spans="1:18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tr">
        <f t="shared" si="70"/>
        <v>food</v>
      </c>
      <c r="R1152" t="str">
        <f t="shared" si="71"/>
        <v>food trucks</v>
      </c>
    </row>
    <row r="1153" spans="1:18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tr">
        <f t="shared" si="70"/>
        <v>food</v>
      </c>
      <c r="R1153" t="str">
        <f t="shared" si="71"/>
        <v>food trucks</v>
      </c>
    </row>
    <row r="1154" spans="1: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60.733333333333334</v>
      </c>
      <c r="Q1154" t="str">
        <f t="shared" si="70"/>
        <v>food</v>
      </c>
      <c r="R1154" t="str">
        <f t="shared" si="71"/>
        <v>food trucks</v>
      </c>
    </row>
    <row r="1155" spans="1:18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E1155/D1155*100</f>
        <v>0.625</v>
      </c>
      <c r="P1155">
        <f t="shared" ref="P1155:P1218" si="73">E1155/L1155</f>
        <v>50</v>
      </c>
      <c r="Q1155" t="str">
        <f t="shared" ref="Q1155:Q1218" si="74">LEFT(N1155,_xlfn.NUMBERVALUE(FIND("/",N1155)-1))</f>
        <v>food</v>
      </c>
      <c r="R1155" t="str">
        <f t="shared" ref="R1155:R1218" si="75">RIGHT(N1155,LEN(N1155)-LEN(Q1155)-1)</f>
        <v>food trucks</v>
      </c>
    </row>
    <row r="1156" spans="1:18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tr">
        <f t="shared" si="74"/>
        <v>food</v>
      </c>
      <c r="R1156" t="str">
        <f t="shared" si="75"/>
        <v>food trucks</v>
      </c>
    </row>
    <row r="1157" spans="1:18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tr">
        <f t="shared" si="74"/>
        <v>food</v>
      </c>
      <c r="R1157" t="str">
        <f t="shared" si="75"/>
        <v>food trucks</v>
      </c>
    </row>
    <row r="1158" spans="1:18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tr">
        <f t="shared" si="74"/>
        <v>food</v>
      </c>
      <c r="R1158" t="str">
        <f t="shared" si="75"/>
        <v>food trucks</v>
      </c>
    </row>
    <row r="1159" spans="1:18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tr">
        <f t="shared" si="74"/>
        <v>food</v>
      </c>
      <c r="R1159" t="str">
        <f t="shared" si="75"/>
        <v>food trucks</v>
      </c>
    </row>
    <row r="1160" spans="1:18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tr">
        <f t="shared" si="74"/>
        <v>food</v>
      </c>
      <c r="R1160" t="str">
        <f t="shared" si="75"/>
        <v>food trucks</v>
      </c>
    </row>
    <row r="1161" spans="1:18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tr">
        <f t="shared" si="74"/>
        <v>food</v>
      </c>
      <c r="R1161" t="str">
        <f t="shared" si="75"/>
        <v>food trucks</v>
      </c>
    </row>
    <row r="1162" spans="1:18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tr">
        <f t="shared" si="74"/>
        <v>food</v>
      </c>
      <c r="R1162" t="str">
        <f t="shared" si="75"/>
        <v>food trucks</v>
      </c>
    </row>
    <row r="1163" spans="1:18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tr">
        <f t="shared" si="74"/>
        <v>food</v>
      </c>
      <c r="R1163" t="str">
        <f t="shared" si="75"/>
        <v>food trucks</v>
      </c>
    </row>
    <row r="1164" spans="1:18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tr">
        <f t="shared" si="74"/>
        <v>food</v>
      </c>
      <c r="R1164" t="str">
        <f t="shared" si="75"/>
        <v>food trucks</v>
      </c>
    </row>
    <row r="1165" spans="1:18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tr">
        <f t="shared" si="74"/>
        <v>food</v>
      </c>
      <c r="R1165" t="str">
        <f t="shared" si="75"/>
        <v>food trucks</v>
      </c>
    </row>
    <row r="1166" spans="1:18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tr">
        <f t="shared" si="74"/>
        <v>food</v>
      </c>
      <c r="R1166" t="str">
        <f t="shared" si="75"/>
        <v>food trucks</v>
      </c>
    </row>
    <row r="1167" spans="1:18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tr">
        <f t="shared" si="74"/>
        <v>food</v>
      </c>
      <c r="R1167" t="str">
        <f t="shared" si="75"/>
        <v>food trucks</v>
      </c>
    </row>
    <row r="1168" spans="1:18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tr">
        <f t="shared" si="74"/>
        <v>food</v>
      </c>
      <c r="R1168" t="str">
        <f t="shared" si="75"/>
        <v>food trucks</v>
      </c>
    </row>
    <row r="1169" spans="1:18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tr">
        <f t="shared" si="74"/>
        <v>food</v>
      </c>
      <c r="R1169" t="str">
        <f t="shared" si="75"/>
        <v>food trucks</v>
      </c>
    </row>
    <row r="1170" spans="1:18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tr">
        <f t="shared" si="74"/>
        <v>food</v>
      </c>
      <c r="R1170" t="str">
        <f t="shared" si="75"/>
        <v>food trucks</v>
      </c>
    </row>
    <row r="1171" spans="1:18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tr">
        <f t="shared" si="74"/>
        <v>food</v>
      </c>
      <c r="R1171" t="str">
        <f t="shared" si="75"/>
        <v>food trucks</v>
      </c>
    </row>
    <row r="1172" spans="1:18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tr">
        <f t="shared" si="74"/>
        <v>food</v>
      </c>
      <c r="R1172" t="str">
        <f t="shared" si="75"/>
        <v>food trucks</v>
      </c>
    </row>
    <row r="1173" spans="1:18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tr">
        <f t="shared" si="74"/>
        <v>food</v>
      </c>
      <c r="R1173" t="str">
        <f t="shared" si="75"/>
        <v>food trucks</v>
      </c>
    </row>
    <row r="1174" spans="1:18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tr">
        <f t="shared" si="74"/>
        <v>food</v>
      </c>
      <c r="R1174" t="str">
        <f t="shared" si="75"/>
        <v>food trucks</v>
      </c>
    </row>
    <row r="1175" spans="1:18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tr">
        <f t="shared" si="74"/>
        <v>food</v>
      </c>
      <c r="R1175" t="str">
        <f t="shared" si="75"/>
        <v>food trucks</v>
      </c>
    </row>
    <row r="1176" spans="1:18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tr">
        <f t="shared" si="74"/>
        <v>food</v>
      </c>
      <c r="R1176" t="str">
        <f t="shared" si="75"/>
        <v>food trucks</v>
      </c>
    </row>
    <row r="1177" spans="1:18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tr">
        <f t="shared" si="74"/>
        <v>food</v>
      </c>
      <c r="R1177" t="str">
        <f t="shared" si="75"/>
        <v>food trucks</v>
      </c>
    </row>
    <row r="1178" spans="1:18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tr">
        <f t="shared" si="74"/>
        <v>food</v>
      </c>
      <c r="R1178" t="str">
        <f t="shared" si="75"/>
        <v>food trucks</v>
      </c>
    </row>
    <row r="1179" spans="1:18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tr">
        <f t="shared" si="74"/>
        <v>food</v>
      </c>
      <c r="R1179" t="str">
        <f t="shared" si="75"/>
        <v>food trucks</v>
      </c>
    </row>
    <row r="1180" spans="1:18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tr">
        <f t="shared" si="74"/>
        <v>food</v>
      </c>
      <c r="R1180" t="str">
        <f t="shared" si="75"/>
        <v>food trucks</v>
      </c>
    </row>
    <row r="1181" spans="1:18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tr">
        <f t="shared" si="74"/>
        <v>food</v>
      </c>
      <c r="R1181" t="str">
        <f t="shared" si="75"/>
        <v>food trucks</v>
      </c>
    </row>
    <row r="1182" spans="1:18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tr">
        <f t="shared" si="74"/>
        <v>food</v>
      </c>
      <c r="R1182" t="str">
        <f t="shared" si="75"/>
        <v>food trucks</v>
      </c>
    </row>
    <row r="1183" spans="1:18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tr">
        <f t="shared" si="74"/>
        <v>food</v>
      </c>
      <c r="R1183" t="str">
        <f t="shared" si="75"/>
        <v>food trucks</v>
      </c>
    </row>
    <row r="1184" spans="1:18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tr">
        <f t="shared" si="74"/>
        <v>food</v>
      </c>
      <c r="R1184" t="str">
        <f t="shared" si="75"/>
        <v>food trucks</v>
      </c>
    </row>
    <row r="1185" spans="1:18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tr">
        <f t="shared" si="74"/>
        <v>food</v>
      </c>
      <c r="R1185" t="str">
        <f t="shared" si="75"/>
        <v>food trucks</v>
      </c>
    </row>
    <row r="1186" spans="1:18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tr">
        <f t="shared" si="74"/>
        <v>photography</v>
      </c>
      <c r="R1186" t="str">
        <f t="shared" si="75"/>
        <v>photobooks</v>
      </c>
    </row>
    <row r="1187" spans="1:18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tr">
        <f t="shared" si="74"/>
        <v>photography</v>
      </c>
      <c r="R1187" t="str">
        <f t="shared" si="75"/>
        <v>photobooks</v>
      </c>
    </row>
    <row r="1188" spans="1:18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tr">
        <f t="shared" si="74"/>
        <v>photography</v>
      </c>
      <c r="R1188" t="str">
        <f t="shared" si="75"/>
        <v>photobooks</v>
      </c>
    </row>
    <row r="1189" spans="1:18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tr">
        <f t="shared" si="74"/>
        <v>photography</v>
      </c>
      <c r="R1189" t="str">
        <f t="shared" si="75"/>
        <v>photobooks</v>
      </c>
    </row>
    <row r="1190" spans="1:18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tr">
        <f t="shared" si="74"/>
        <v>photography</v>
      </c>
      <c r="R1190" t="str">
        <f t="shared" si="75"/>
        <v>photobooks</v>
      </c>
    </row>
    <row r="1191" spans="1:18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tr">
        <f t="shared" si="74"/>
        <v>photography</v>
      </c>
      <c r="R1191" t="str">
        <f t="shared" si="75"/>
        <v>photobooks</v>
      </c>
    </row>
    <row r="1192" spans="1:18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tr">
        <f t="shared" si="74"/>
        <v>photography</v>
      </c>
      <c r="R1192" t="str">
        <f t="shared" si="75"/>
        <v>photobooks</v>
      </c>
    </row>
    <row r="1193" spans="1:18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tr">
        <f t="shared" si="74"/>
        <v>photography</v>
      </c>
      <c r="R1193" t="str">
        <f t="shared" si="75"/>
        <v>photobooks</v>
      </c>
    </row>
    <row r="1194" spans="1:18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tr">
        <f t="shared" si="74"/>
        <v>photography</v>
      </c>
      <c r="R1194" t="str">
        <f t="shared" si="75"/>
        <v>photobooks</v>
      </c>
    </row>
    <row r="1195" spans="1:18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tr">
        <f t="shared" si="74"/>
        <v>photography</v>
      </c>
      <c r="R1195" t="str">
        <f t="shared" si="75"/>
        <v>photobooks</v>
      </c>
    </row>
    <row r="1196" spans="1:18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tr">
        <f t="shared" si="74"/>
        <v>photography</v>
      </c>
      <c r="R1196" t="str">
        <f t="shared" si="75"/>
        <v>photobooks</v>
      </c>
    </row>
    <row r="1197" spans="1:18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tr">
        <f t="shared" si="74"/>
        <v>photography</v>
      </c>
      <c r="R1197" t="str">
        <f t="shared" si="75"/>
        <v>photobooks</v>
      </c>
    </row>
    <row r="1198" spans="1:18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tr">
        <f t="shared" si="74"/>
        <v>photography</v>
      </c>
      <c r="R1198" t="str">
        <f t="shared" si="75"/>
        <v>photobooks</v>
      </c>
    </row>
    <row r="1199" spans="1:18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tr">
        <f t="shared" si="74"/>
        <v>photography</v>
      </c>
      <c r="R1199" t="str">
        <f t="shared" si="75"/>
        <v>photobooks</v>
      </c>
    </row>
    <row r="1200" spans="1:18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tr">
        <f t="shared" si="74"/>
        <v>photography</v>
      </c>
      <c r="R1200" t="str">
        <f t="shared" si="75"/>
        <v>photobooks</v>
      </c>
    </row>
    <row r="1201" spans="1:18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tr">
        <f t="shared" si="74"/>
        <v>photography</v>
      </c>
      <c r="R1201" t="str">
        <f t="shared" si="75"/>
        <v>photobooks</v>
      </c>
    </row>
    <row r="1202" spans="1:18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tr">
        <f t="shared" si="74"/>
        <v>photography</v>
      </c>
      <c r="R1202" t="str">
        <f t="shared" si="75"/>
        <v>photobooks</v>
      </c>
    </row>
    <row r="1203" spans="1:18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tr">
        <f t="shared" si="74"/>
        <v>photography</v>
      </c>
      <c r="R1203" t="str">
        <f t="shared" si="75"/>
        <v>photobooks</v>
      </c>
    </row>
    <row r="1204" spans="1:18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tr">
        <f t="shared" si="74"/>
        <v>photography</v>
      </c>
      <c r="R1204" t="str">
        <f t="shared" si="75"/>
        <v>photobooks</v>
      </c>
    </row>
    <row r="1205" spans="1:18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tr">
        <f t="shared" si="74"/>
        <v>photography</v>
      </c>
      <c r="R1205" t="str">
        <f t="shared" si="75"/>
        <v>photobooks</v>
      </c>
    </row>
    <row r="1206" spans="1:18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tr">
        <f t="shared" si="74"/>
        <v>photography</v>
      </c>
      <c r="R1206" t="str">
        <f t="shared" si="75"/>
        <v>photobooks</v>
      </c>
    </row>
    <row r="1207" spans="1:18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tr">
        <f t="shared" si="74"/>
        <v>photography</v>
      </c>
      <c r="R1207" t="str">
        <f t="shared" si="75"/>
        <v>photobooks</v>
      </c>
    </row>
    <row r="1208" spans="1:18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tr">
        <f t="shared" si="74"/>
        <v>photography</v>
      </c>
      <c r="R1208" t="str">
        <f t="shared" si="75"/>
        <v>photobooks</v>
      </c>
    </row>
    <row r="1209" spans="1:18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tr">
        <f t="shared" si="74"/>
        <v>photography</v>
      </c>
      <c r="R1209" t="str">
        <f t="shared" si="75"/>
        <v>photobooks</v>
      </c>
    </row>
    <row r="1210" spans="1:18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tr">
        <f t="shared" si="74"/>
        <v>photography</v>
      </c>
      <c r="R1210" t="str">
        <f t="shared" si="75"/>
        <v>photobooks</v>
      </c>
    </row>
    <row r="1211" spans="1:18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tr">
        <f t="shared" si="74"/>
        <v>photography</v>
      </c>
      <c r="R1211" t="str">
        <f t="shared" si="75"/>
        <v>photobooks</v>
      </c>
    </row>
    <row r="1212" spans="1:18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tr">
        <f t="shared" si="74"/>
        <v>photography</v>
      </c>
      <c r="R1212" t="str">
        <f t="shared" si="75"/>
        <v>photobooks</v>
      </c>
    </row>
    <row r="1213" spans="1:18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tr">
        <f t="shared" si="74"/>
        <v>photography</v>
      </c>
      <c r="R1213" t="str">
        <f t="shared" si="75"/>
        <v>photobooks</v>
      </c>
    </row>
    <row r="1214" spans="1:18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tr">
        <f t="shared" si="74"/>
        <v>photography</v>
      </c>
      <c r="R1214" t="str">
        <f t="shared" si="75"/>
        <v>photobooks</v>
      </c>
    </row>
    <row r="1215" spans="1:18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tr">
        <f t="shared" si="74"/>
        <v>photography</v>
      </c>
      <c r="R1215" t="str">
        <f t="shared" si="75"/>
        <v>photobooks</v>
      </c>
    </row>
    <row r="1216" spans="1:18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tr">
        <f t="shared" si="74"/>
        <v>photography</v>
      </c>
      <c r="R1216" t="str">
        <f t="shared" si="75"/>
        <v>photobooks</v>
      </c>
    </row>
    <row r="1217" spans="1:18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tr">
        <f t="shared" si="74"/>
        <v>photography</v>
      </c>
      <c r="R1217" t="str">
        <f t="shared" si="75"/>
        <v>photobooks</v>
      </c>
    </row>
    <row r="1218" spans="1:18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91.882882882882882</v>
      </c>
      <c r="Q1218" t="str">
        <f t="shared" si="74"/>
        <v>photography</v>
      </c>
      <c r="R1218" t="str">
        <f t="shared" si="75"/>
        <v>photobooks</v>
      </c>
    </row>
    <row r="1219" spans="1:18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E1219/D1219*100</f>
        <v>102.60000000000001</v>
      </c>
      <c r="P1219">
        <f t="shared" ref="P1219:P1282" si="77">E1219/L1219</f>
        <v>148.57377049180329</v>
      </c>
      <c r="Q1219" t="str">
        <f t="shared" ref="Q1219:Q1282" si="78">LEFT(N1219,_xlfn.NUMBERVALUE(FIND("/",N1219)-1))</f>
        <v>photography</v>
      </c>
      <c r="R1219" t="str">
        <f t="shared" ref="R1219:R1282" si="79">RIGHT(N1219,LEN(N1219)-LEN(Q1219)-1)</f>
        <v>photobooks</v>
      </c>
    </row>
    <row r="1220" spans="1:18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tr">
        <f t="shared" si="78"/>
        <v>photography</v>
      </c>
      <c r="R1220" t="str">
        <f t="shared" si="79"/>
        <v>photobooks</v>
      </c>
    </row>
    <row r="1221" spans="1:18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tr">
        <f t="shared" si="78"/>
        <v>photography</v>
      </c>
      <c r="R1221" t="str">
        <f t="shared" si="79"/>
        <v>photobooks</v>
      </c>
    </row>
    <row r="1222" spans="1:18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tr">
        <f t="shared" si="78"/>
        <v>photography</v>
      </c>
      <c r="R1222" t="str">
        <f t="shared" si="79"/>
        <v>photobooks</v>
      </c>
    </row>
    <row r="1223" spans="1:18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tr">
        <f t="shared" si="78"/>
        <v>photography</v>
      </c>
      <c r="R1223" t="str">
        <f t="shared" si="79"/>
        <v>photobooks</v>
      </c>
    </row>
    <row r="1224" spans="1:18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tr">
        <f t="shared" si="78"/>
        <v>photography</v>
      </c>
      <c r="R1224" t="str">
        <f t="shared" si="79"/>
        <v>photobooks</v>
      </c>
    </row>
    <row r="1225" spans="1:18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tr">
        <f t="shared" si="78"/>
        <v>photography</v>
      </c>
      <c r="R1225" t="str">
        <f t="shared" si="79"/>
        <v>photobooks</v>
      </c>
    </row>
    <row r="1226" spans="1:18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tr">
        <f t="shared" si="78"/>
        <v>music</v>
      </c>
      <c r="R1226" t="str">
        <f t="shared" si="79"/>
        <v>world music</v>
      </c>
    </row>
    <row r="1227" spans="1:18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tr">
        <f t="shared" si="78"/>
        <v>music</v>
      </c>
      <c r="R1227" t="str">
        <f t="shared" si="79"/>
        <v>world music</v>
      </c>
    </row>
    <row r="1228" spans="1:18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tr">
        <f t="shared" si="78"/>
        <v>music</v>
      </c>
      <c r="R1228" t="str">
        <f t="shared" si="79"/>
        <v>world music</v>
      </c>
    </row>
    <row r="1229" spans="1:18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tr">
        <f t="shared" si="78"/>
        <v>music</v>
      </c>
      <c r="R1229" t="str">
        <f t="shared" si="79"/>
        <v>world music</v>
      </c>
    </row>
    <row r="1230" spans="1:18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tr">
        <f t="shared" si="78"/>
        <v>music</v>
      </c>
      <c r="R1230" t="str">
        <f t="shared" si="79"/>
        <v>world music</v>
      </c>
    </row>
    <row r="1231" spans="1:18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tr">
        <f t="shared" si="78"/>
        <v>music</v>
      </c>
      <c r="R1231" t="str">
        <f t="shared" si="79"/>
        <v>world music</v>
      </c>
    </row>
    <row r="1232" spans="1:18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tr">
        <f t="shared" si="78"/>
        <v>music</v>
      </c>
      <c r="R1232" t="str">
        <f t="shared" si="79"/>
        <v>world music</v>
      </c>
    </row>
    <row r="1233" spans="1:18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tr">
        <f t="shared" si="78"/>
        <v>music</v>
      </c>
      <c r="R1233" t="str">
        <f t="shared" si="79"/>
        <v>world music</v>
      </c>
    </row>
    <row r="1234" spans="1:18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tr">
        <f t="shared" si="78"/>
        <v>music</v>
      </c>
      <c r="R1234" t="str">
        <f t="shared" si="79"/>
        <v>world music</v>
      </c>
    </row>
    <row r="1235" spans="1:18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tr">
        <f t="shared" si="78"/>
        <v>music</v>
      </c>
      <c r="R1235" t="str">
        <f t="shared" si="79"/>
        <v>world music</v>
      </c>
    </row>
    <row r="1236" spans="1:18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tr">
        <f t="shared" si="78"/>
        <v>music</v>
      </c>
      <c r="R1236" t="str">
        <f t="shared" si="79"/>
        <v>world music</v>
      </c>
    </row>
    <row r="1237" spans="1:18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tr">
        <f t="shared" si="78"/>
        <v>music</v>
      </c>
      <c r="R1237" t="str">
        <f t="shared" si="79"/>
        <v>world music</v>
      </c>
    </row>
    <row r="1238" spans="1:18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tr">
        <f t="shared" si="78"/>
        <v>music</v>
      </c>
      <c r="R1238" t="str">
        <f t="shared" si="79"/>
        <v>world music</v>
      </c>
    </row>
    <row r="1239" spans="1:18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tr">
        <f t="shared" si="78"/>
        <v>music</v>
      </c>
      <c r="R1239" t="str">
        <f t="shared" si="79"/>
        <v>world music</v>
      </c>
    </row>
    <row r="1240" spans="1:18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tr">
        <f t="shared" si="78"/>
        <v>music</v>
      </c>
      <c r="R1240" t="str">
        <f t="shared" si="79"/>
        <v>world music</v>
      </c>
    </row>
    <row r="1241" spans="1:18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tr">
        <f t="shared" si="78"/>
        <v>music</v>
      </c>
      <c r="R1241" t="str">
        <f t="shared" si="79"/>
        <v>world music</v>
      </c>
    </row>
    <row r="1242" spans="1:18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tr">
        <f t="shared" si="78"/>
        <v>music</v>
      </c>
      <c r="R1242" t="str">
        <f t="shared" si="79"/>
        <v>world music</v>
      </c>
    </row>
    <row r="1243" spans="1:18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tr">
        <f t="shared" si="78"/>
        <v>music</v>
      </c>
      <c r="R1243" t="str">
        <f t="shared" si="79"/>
        <v>world music</v>
      </c>
    </row>
    <row r="1244" spans="1:18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tr">
        <f t="shared" si="78"/>
        <v>music</v>
      </c>
      <c r="R1244" t="str">
        <f t="shared" si="79"/>
        <v>world music</v>
      </c>
    </row>
    <row r="1245" spans="1:18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tr">
        <f t="shared" si="78"/>
        <v>music</v>
      </c>
      <c r="R1245" t="str">
        <f t="shared" si="79"/>
        <v>world music</v>
      </c>
    </row>
    <row r="1246" spans="1:18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tr">
        <f t="shared" si="78"/>
        <v>music</v>
      </c>
      <c r="R1246" t="str">
        <f t="shared" si="79"/>
        <v>rock</v>
      </c>
    </row>
    <row r="1247" spans="1:18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tr">
        <f t="shared" si="78"/>
        <v>music</v>
      </c>
      <c r="R1247" t="str">
        <f t="shared" si="79"/>
        <v>rock</v>
      </c>
    </row>
    <row r="1248" spans="1:18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tr">
        <f t="shared" si="78"/>
        <v>music</v>
      </c>
      <c r="R1248" t="str">
        <f t="shared" si="79"/>
        <v>rock</v>
      </c>
    </row>
    <row r="1249" spans="1:18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tr">
        <f t="shared" si="78"/>
        <v>music</v>
      </c>
      <c r="R1249" t="str">
        <f t="shared" si="79"/>
        <v>rock</v>
      </c>
    </row>
    <row r="1250" spans="1:18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tr">
        <f t="shared" si="78"/>
        <v>music</v>
      </c>
      <c r="R1250" t="str">
        <f t="shared" si="79"/>
        <v>rock</v>
      </c>
    </row>
    <row r="1251" spans="1:18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tr">
        <f t="shared" si="78"/>
        <v>music</v>
      </c>
      <c r="R1251" t="str">
        <f t="shared" si="79"/>
        <v>rock</v>
      </c>
    </row>
    <row r="1252" spans="1:18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tr">
        <f t="shared" si="78"/>
        <v>music</v>
      </c>
      <c r="R1252" t="str">
        <f t="shared" si="79"/>
        <v>rock</v>
      </c>
    </row>
    <row r="1253" spans="1:18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tr">
        <f t="shared" si="78"/>
        <v>music</v>
      </c>
      <c r="R1253" t="str">
        <f t="shared" si="79"/>
        <v>rock</v>
      </c>
    </row>
    <row r="1254" spans="1:18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tr">
        <f t="shared" si="78"/>
        <v>music</v>
      </c>
      <c r="R1254" t="str">
        <f t="shared" si="79"/>
        <v>rock</v>
      </c>
    </row>
    <row r="1255" spans="1:18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tr">
        <f t="shared" si="78"/>
        <v>music</v>
      </c>
      <c r="R1255" t="str">
        <f t="shared" si="79"/>
        <v>rock</v>
      </c>
    </row>
    <row r="1256" spans="1:18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tr">
        <f t="shared" si="78"/>
        <v>music</v>
      </c>
      <c r="R1256" t="str">
        <f t="shared" si="79"/>
        <v>rock</v>
      </c>
    </row>
    <row r="1257" spans="1:18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tr">
        <f t="shared" si="78"/>
        <v>music</v>
      </c>
      <c r="R1257" t="str">
        <f t="shared" si="79"/>
        <v>rock</v>
      </c>
    </row>
    <row r="1258" spans="1:18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tr">
        <f t="shared" si="78"/>
        <v>music</v>
      </c>
      <c r="R1258" t="str">
        <f t="shared" si="79"/>
        <v>rock</v>
      </c>
    </row>
    <row r="1259" spans="1:18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tr">
        <f t="shared" si="78"/>
        <v>music</v>
      </c>
      <c r="R1259" t="str">
        <f t="shared" si="79"/>
        <v>rock</v>
      </c>
    </row>
    <row r="1260" spans="1:18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tr">
        <f t="shared" si="78"/>
        <v>music</v>
      </c>
      <c r="R1260" t="str">
        <f t="shared" si="79"/>
        <v>rock</v>
      </c>
    </row>
    <row r="1261" spans="1:18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tr">
        <f t="shared" si="78"/>
        <v>music</v>
      </c>
      <c r="R1261" t="str">
        <f t="shared" si="79"/>
        <v>rock</v>
      </c>
    </row>
    <row r="1262" spans="1:18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tr">
        <f t="shared" si="78"/>
        <v>music</v>
      </c>
      <c r="R1262" t="str">
        <f t="shared" si="79"/>
        <v>rock</v>
      </c>
    </row>
    <row r="1263" spans="1:18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tr">
        <f t="shared" si="78"/>
        <v>music</v>
      </c>
      <c r="R1263" t="str">
        <f t="shared" si="79"/>
        <v>rock</v>
      </c>
    </row>
    <row r="1264" spans="1:18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tr">
        <f t="shared" si="78"/>
        <v>music</v>
      </c>
      <c r="R1264" t="str">
        <f t="shared" si="79"/>
        <v>rock</v>
      </c>
    </row>
    <row r="1265" spans="1:18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tr">
        <f t="shared" si="78"/>
        <v>music</v>
      </c>
      <c r="R1265" t="str">
        <f t="shared" si="79"/>
        <v>rock</v>
      </c>
    </row>
    <row r="1266" spans="1:18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tr">
        <f t="shared" si="78"/>
        <v>music</v>
      </c>
      <c r="R1266" t="str">
        <f t="shared" si="79"/>
        <v>rock</v>
      </c>
    </row>
    <row r="1267" spans="1:18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tr">
        <f t="shared" si="78"/>
        <v>music</v>
      </c>
      <c r="R1267" t="str">
        <f t="shared" si="79"/>
        <v>rock</v>
      </c>
    </row>
    <row r="1268" spans="1:18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tr">
        <f t="shared" si="78"/>
        <v>music</v>
      </c>
      <c r="R1268" t="str">
        <f t="shared" si="79"/>
        <v>rock</v>
      </c>
    </row>
    <row r="1269" spans="1:18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tr">
        <f t="shared" si="78"/>
        <v>music</v>
      </c>
      <c r="R1269" t="str">
        <f t="shared" si="79"/>
        <v>rock</v>
      </c>
    </row>
    <row r="1270" spans="1:18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tr">
        <f t="shared" si="78"/>
        <v>music</v>
      </c>
      <c r="R1270" t="str">
        <f t="shared" si="79"/>
        <v>rock</v>
      </c>
    </row>
    <row r="1271" spans="1:18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tr">
        <f t="shared" si="78"/>
        <v>music</v>
      </c>
      <c r="R1271" t="str">
        <f t="shared" si="79"/>
        <v>rock</v>
      </c>
    </row>
    <row r="1272" spans="1:18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tr">
        <f t="shared" si="78"/>
        <v>music</v>
      </c>
      <c r="R1272" t="str">
        <f t="shared" si="79"/>
        <v>rock</v>
      </c>
    </row>
    <row r="1273" spans="1:18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tr">
        <f t="shared" si="78"/>
        <v>music</v>
      </c>
      <c r="R1273" t="str">
        <f t="shared" si="79"/>
        <v>rock</v>
      </c>
    </row>
    <row r="1274" spans="1:18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tr">
        <f t="shared" si="78"/>
        <v>music</v>
      </c>
      <c r="R1274" t="str">
        <f t="shared" si="79"/>
        <v>rock</v>
      </c>
    </row>
    <row r="1275" spans="1:18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tr">
        <f t="shared" si="78"/>
        <v>music</v>
      </c>
      <c r="R1275" t="str">
        <f t="shared" si="79"/>
        <v>rock</v>
      </c>
    </row>
    <row r="1276" spans="1:18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tr">
        <f t="shared" si="78"/>
        <v>music</v>
      </c>
      <c r="R1276" t="str">
        <f t="shared" si="79"/>
        <v>rock</v>
      </c>
    </row>
    <row r="1277" spans="1:18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tr">
        <f t="shared" si="78"/>
        <v>music</v>
      </c>
      <c r="R1277" t="str">
        <f t="shared" si="79"/>
        <v>rock</v>
      </c>
    </row>
    <row r="1278" spans="1:18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tr">
        <f t="shared" si="78"/>
        <v>music</v>
      </c>
      <c r="R1278" t="str">
        <f t="shared" si="79"/>
        <v>rock</v>
      </c>
    </row>
    <row r="1279" spans="1:18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tr">
        <f t="shared" si="78"/>
        <v>music</v>
      </c>
      <c r="R1279" t="str">
        <f t="shared" si="79"/>
        <v>rock</v>
      </c>
    </row>
    <row r="1280" spans="1:18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tr">
        <f t="shared" si="78"/>
        <v>music</v>
      </c>
      <c r="R1280" t="str">
        <f t="shared" si="79"/>
        <v>rock</v>
      </c>
    </row>
    <row r="1281" spans="1:18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tr">
        <f t="shared" si="78"/>
        <v>music</v>
      </c>
      <c r="R1281" t="str">
        <f t="shared" si="79"/>
        <v>rock</v>
      </c>
    </row>
    <row r="1282" spans="1:18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127.97523076923076</v>
      </c>
      <c r="Q1282" t="str">
        <f t="shared" si="78"/>
        <v>music</v>
      </c>
      <c r="R1282" t="str">
        <f t="shared" si="79"/>
        <v>rock</v>
      </c>
    </row>
    <row r="1283" spans="1:18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E1283/D1283*100</f>
        <v>110.71428571428572</v>
      </c>
      <c r="P1283">
        <f t="shared" ref="P1283:P1346" si="81">E1283/L1283</f>
        <v>104.72972972972973</v>
      </c>
      <c r="Q1283" t="str">
        <f t="shared" ref="Q1283:Q1346" si="82">LEFT(N1283,_xlfn.NUMBERVALUE(FIND("/",N1283)-1))</f>
        <v>music</v>
      </c>
      <c r="R1283" t="str">
        <f t="shared" ref="R1283:R1346" si="83">RIGHT(N1283,LEN(N1283)-LEN(Q1283)-1)</f>
        <v>rock</v>
      </c>
    </row>
    <row r="1284" spans="1:18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tr">
        <f t="shared" si="82"/>
        <v>music</v>
      </c>
      <c r="R1284" t="str">
        <f t="shared" si="83"/>
        <v>rock</v>
      </c>
    </row>
    <row r="1285" spans="1:18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tr">
        <f t="shared" si="82"/>
        <v>music</v>
      </c>
      <c r="R1285" t="str">
        <f t="shared" si="83"/>
        <v>rock</v>
      </c>
    </row>
    <row r="1286" spans="1:18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tr">
        <f t="shared" si="82"/>
        <v>theater</v>
      </c>
      <c r="R1286" t="str">
        <f t="shared" si="83"/>
        <v>plays</v>
      </c>
    </row>
    <row r="1287" spans="1:18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tr">
        <f t="shared" si="82"/>
        <v>theater</v>
      </c>
      <c r="R1287" t="str">
        <f t="shared" si="83"/>
        <v>plays</v>
      </c>
    </row>
    <row r="1288" spans="1:18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tr">
        <f t="shared" si="82"/>
        <v>theater</v>
      </c>
      <c r="R1288" t="str">
        <f t="shared" si="83"/>
        <v>plays</v>
      </c>
    </row>
    <row r="1289" spans="1:18" ht="7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tr">
        <f t="shared" si="82"/>
        <v>theater</v>
      </c>
      <c r="R1289" t="str">
        <f t="shared" si="83"/>
        <v>plays</v>
      </c>
    </row>
    <row r="1290" spans="1:18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tr">
        <f t="shared" si="82"/>
        <v>theater</v>
      </c>
      <c r="R1290" t="str">
        <f t="shared" si="83"/>
        <v>plays</v>
      </c>
    </row>
    <row r="1291" spans="1:18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tr">
        <f t="shared" si="82"/>
        <v>theater</v>
      </c>
      <c r="R1291" t="str">
        <f t="shared" si="83"/>
        <v>plays</v>
      </c>
    </row>
    <row r="1292" spans="1:18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tr">
        <f t="shared" si="82"/>
        <v>theater</v>
      </c>
      <c r="R1292" t="str">
        <f t="shared" si="83"/>
        <v>plays</v>
      </c>
    </row>
    <row r="1293" spans="1:18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tr">
        <f t="shared" si="82"/>
        <v>theater</v>
      </c>
      <c r="R1293" t="str">
        <f t="shared" si="83"/>
        <v>plays</v>
      </c>
    </row>
    <row r="1294" spans="1:18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tr">
        <f t="shared" si="82"/>
        <v>theater</v>
      </c>
      <c r="R1294" t="str">
        <f t="shared" si="83"/>
        <v>plays</v>
      </c>
    </row>
    <row r="1295" spans="1:18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tr">
        <f t="shared" si="82"/>
        <v>theater</v>
      </c>
      <c r="R1295" t="str">
        <f t="shared" si="83"/>
        <v>plays</v>
      </c>
    </row>
    <row r="1296" spans="1:18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tr">
        <f t="shared" si="82"/>
        <v>theater</v>
      </c>
      <c r="R1296" t="str">
        <f t="shared" si="83"/>
        <v>plays</v>
      </c>
    </row>
    <row r="1297" spans="1:18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tr">
        <f t="shared" si="82"/>
        <v>theater</v>
      </c>
      <c r="R1297" t="str">
        <f t="shared" si="83"/>
        <v>plays</v>
      </c>
    </row>
    <row r="1298" spans="1:18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tr">
        <f t="shared" si="82"/>
        <v>theater</v>
      </c>
      <c r="R1298" t="str">
        <f t="shared" si="83"/>
        <v>plays</v>
      </c>
    </row>
    <row r="1299" spans="1:18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tr">
        <f t="shared" si="82"/>
        <v>theater</v>
      </c>
      <c r="R1299" t="str">
        <f t="shared" si="83"/>
        <v>plays</v>
      </c>
    </row>
    <row r="1300" spans="1:18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tr">
        <f t="shared" si="82"/>
        <v>theater</v>
      </c>
      <c r="R1300" t="str">
        <f t="shared" si="83"/>
        <v>plays</v>
      </c>
    </row>
    <row r="1301" spans="1:18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tr">
        <f t="shared" si="82"/>
        <v>theater</v>
      </c>
      <c r="R1301" t="str">
        <f t="shared" si="83"/>
        <v>plays</v>
      </c>
    </row>
    <row r="1302" spans="1:18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tr">
        <f t="shared" si="82"/>
        <v>theater</v>
      </c>
      <c r="R1302" t="str">
        <f t="shared" si="83"/>
        <v>plays</v>
      </c>
    </row>
    <row r="1303" spans="1:18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tr">
        <f t="shared" si="82"/>
        <v>theater</v>
      </c>
      <c r="R1303" t="str">
        <f t="shared" si="83"/>
        <v>plays</v>
      </c>
    </row>
    <row r="1304" spans="1:18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tr">
        <f t="shared" si="82"/>
        <v>theater</v>
      </c>
      <c r="R1304" t="str">
        <f t="shared" si="83"/>
        <v>plays</v>
      </c>
    </row>
    <row r="1305" spans="1:18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tr">
        <f t="shared" si="82"/>
        <v>theater</v>
      </c>
      <c r="R1305" t="str">
        <f t="shared" si="83"/>
        <v>plays</v>
      </c>
    </row>
    <row r="1306" spans="1:18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tr">
        <f t="shared" si="82"/>
        <v>technology</v>
      </c>
      <c r="R1306" t="str">
        <f t="shared" si="83"/>
        <v>wearables</v>
      </c>
    </row>
    <row r="1307" spans="1:18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tr">
        <f t="shared" si="82"/>
        <v>technology</v>
      </c>
      <c r="R1307" t="str">
        <f t="shared" si="83"/>
        <v>wearables</v>
      </c>
    </row>
    <row r="1308" spans="1:18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tr">
        <f t="shared" si="82"/>
        <v>technology</v>
      </c>
      <c r="R1308" t="str">
        <f t="shared" si="83"/>
        <v>wearables</v>
      </c>
    </row>
    <row r="1309" spans="1:18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tr">
        <f t="shared" si="82"/>
        <v>technology</v>
      </c>
      <c r="R1309" t="str">
        <f t="shared" si="83"/>
        <v>wearables</v>
      </c>
    </row>
    <row r="1310" spans="1:18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tr">
        <f t="shared" si="82"/>
        <v>technology</v>
      </c>
      <c r="R1310" t="str">
        <f t="shared" si="83"/>
        <v>wearables</v>
      </c>
    </row>
    <row r="1311" spans="1:18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tr">
        <f t="shared" si="82"/>
        <v>technology</v>
      </c>
      <c r="R1311" t="str">
        <f t="shared" si="83"/>
        <v>wearables</v>
      </c>
    </row>
    <row r="1312" spans="1:18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tr">
        <f t="shared" si="82"/>
        <v>technology</v>
      </c>
      <c r="R1312" t="str">
        <f t="shared" si="83"/>
        <v>wearables</v>
      </c>
    </row>
    <row r="1313" spans="1:18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tr">
        <f t="shared" si="82"/>
        <v>technology</v>
      </c>
      <c r="R1313" t="str">
        <f t="shared" si="83"/>
        <v>wearables</v>
      </c>
    </row>
    <row r="1314" spans="1:18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tr">
        <f t="shared" si="82"/>
        <v>technology</v>
      </c>
      <c r="R1314" t="str">
        <f t="shared" si="83"/>
        <v>wearables</v>
      </c>
    </row>
    <row r="1315" spans="1:18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tr">
        <f t="shared" si="82"/>
        <v>technology</v>
      </c>
      <c r="R1315" t="str">
        <f t="shared" si="83"/>
        <v>wearables</v>
      </c>
    </row>
    <row r="1316" spans="1:18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tr">
        <f t="shared" si="82"/>
        <v>technology</v>
      </c>
      <c r="R1316" t="str">
        <f t="shared" si="83"/>
        <v>wearables</v>
      </c>
    </row>
    <row r="1317" spans="1:18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tr">
        <f t="shared" si="82"/>
        <v>technology</v>
      </c>
      <c r="R1317" t="str">
        <f t="shared" si="83"/>
        <v>wearables</v>
      </c>
    </row>
    <row r="1318" spans="1:18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tr">
        <f t="shared" si="82"/>
        <v>technology</v>
      </c>
      <c r="R1318" t="str">
        <f t="shared" si="83"/>
        <v>wearables</v>
      </c>
    </row>
    <row r="1319" spans="1:18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tr">
        <f t="shared" si="82"/>
        <v>technology</v>
      </c>
      <c r="R1319" t="str">
        <f t="shared" si="83"/>
        <v>wearables</v>
      </c>
    </row>
    <row r="1320" spans="1:18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tr">
        <f t="shared" si="82"/>
        <v>technology</v>
      </c>
      <c r="R1320" t="str">
        <f t="shared" si="83"/>
        <v>wearables</v>
      </c>
    </row>
    <row r="1321" spans="1:18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tr">
        <f t="shared" si="82"/>
        <v>technology</v>
      </c>
      <c r="R1321" t="str">
        <f t="shared" si="83"/>
        <v>wearables</v>
      </c>
    </row>
    <row r="1322" spans="1:18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tr">
        <f t="shared" si="82"/>
        <v>technology</v>
      </c>
      <c r="R1322" t="str">
        <f t="shared" si="83"/>
        <v>wearables</v>
      </c>
    </row>
    <row r="1323" spans="1:18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tr">
        <f t="shared" si="82"/>
        <v>technology</v>
      </c>
      <c r="R1323" t="str">
        <f t="shared" si="83"/>
        <v>wearables</v>
      </c>
    </row>
    <row r="1324" spans="1:18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tr">
        <f t="shared" si="82"/>
        <v>technology</v>
      </c>
      <c r="R1324" t="str">
        <f t="shared" si="83"/>
        <v>wearables</v>
      </c>
    </row>
    <row r="1325" spans="1:18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tr">
        <f t="shared" si="82"/>
        <v>technology</v>
      </c>
      <c r="R1325" t="str">
        <f t="shared" si="83"/>
        <v>wearables</v>
      </c>
    </row>
    <row r="1326" spans="1:18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tr">
        <f t="shared" si="82"/>
        <v>technology</v>
      </c>
      <c r="R1326" t="str">
        <f t="shared" si="83"/>
        <v>wearables</v>
      </c>
    </row>
    <row r="1327" spans="1:18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tr">
        <f t="shared" si="82"/>
        <v>technology</v>
      </c>
      <c r="R1327" t="str">
        <f t="shared" si="83"/>
        <v>wearables</v>
      </c>
    </row>
    <row r="1328" spans="1:18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tr">
        <f t="shared" si="82"/>
        <v>technology</v>
      </c>
      <c r="R1328" t="str">
        <f t="shared" si="83"/>
        <v>wearables</v>
      </c>
    </row>
    <row r="1329" spans="1:18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tr">
        <f t="shared" si="82"/>
        <v>technology</v>
      </c>
      <c r="R1329" t="str">
        <f t="shared" si="83"/>
        <v>wearables</v>
      </c>
    </row>
    <row r="1330" spans="1:18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tr">
        <f t="shared" si="82"/>
        <v>technology</v>
      </c>
      <c r="R1330" t="str">
        <f t="shared" si="83"/>
        <v>wearables</v>
      </c>
    </row>
    <row r="1331" spans="1:18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tr">
        <f t="shared" si="82"/>
        <v>technology</v>
      </c>
      <c r="R1331" t="str">
        <f t="shared" si="83"/>
        <v>wearables</v>
      </c>
    </row>
    <row r="1332" spans="1:18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tr">
        <f t="shared" si="82"/>
        <v>technology</v>
      </c>
      <c r="R1332" t="str">
        <f t="shared" si="83"/>
        <v>wearables</v>
      </c>
    </row>
    <row r="1333" spans="1:18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tr">
        <f t="shared" si="82"/>
        <v>technology</v>
      </c>
      <c r="R1333" t="str">
        <f t="shared" si="83"/>
        <v>wearables</v>
      </c>
    </row>
    <row r="1334" spans="1:18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tr">
        <f t="shared" si="82"/>
        <v>technology</v>
      </c>
      <c r="R1334" t="str">
        <f t="shared" si="83"/>
        <v>wearables</v>
      </c>
    </row>
    <row r="1335" spans="1:18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tr">
        <f t="shared" si="82"/>
        <v>technology</v>
      </c>
      <c r="R1335" t="str">
        <f t="shared" si="83"/>
        <v>wearables</v>
      </c>
    </row>
    <row r="1336" spans="1:18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tr">
        <f t="shared" si="82"/>
        <v>technology</v>
      </c>
      <c r="R1336" t="str">
        <f t="shared" si="83"/>
        <v>wearables</v>
      </c>
    </row>
    <row r="1337" spans="1:18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tr">
        <f t="shared" si="82"/>
        <v>technology</v>
      </c>
      <c r="R1337" t="str">
        <f t="shared" si="83"/>
        <v>wearables</v>
      </c>
    </row>
    <row r="1338" spans="1:18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tr">
        <f t="shared" si="82"/>
        <v>technology</v>
      </c>
      <c r="R1338" t="str">
        <f t="shared" si="83"/>
        <v>wearables</v>
      </c>
    </row>
    <row r="1339" spans="1:18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tr">
        <f t="shared" si="82"/>
        <v>technology</v>
      </c>
      <c r="R1339" t="str">
        <f t="shared" si="83"/>
        <v>wearables</v>
      </c>
    </row>
    <row r="1340" spans="1:18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tr">
        <f t="shared" si="82"/>
        <v>technology</v>
      </c>
      <c r="R1340" t="str">
        <f t="shared" si="83"/>
        <v>wearables</v>
      </c>
    </row>
    <row r="1341" spans="1:18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tr">
        <f t="shared" si="82"/>
        <v>technology</v>
      </c>
      <c r="R1341" t="str">
        <f t="shared" si="83"/>
        <v>wearables</v>
      </c>
    </row>
    <row r="1342" spans="1:18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tr">
        <f t="shared" si="82"/>
        <v>technology</v>
      </c>
      <c r="R1342" t="str">
        <f t="shared" si="83"/>
        <v>wearables</v>
      </c>
    </row>
    <row r="1343" spans="1:18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tr">
        <f t="shared" si="82"/>
        <v>technology</v>
      </c>
      <c r="R1343" t="str">
        <f t="shared" si="83"/>
        <v>wearables</v>
      </c>
    </row>
    <row r="1344" spans="1:18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tr">
        <f t="shared" si="82"/>
        <v>technology</v>
      </c>
      <c r="R1344" t="str">
        <f t="shared" si="83"/>
        <v>wearables</v>
      </c>
    </row>
    <row r="1345" spans="1:18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tr">
        <f t="shared" si="82"/>
        <v>technology</v>
      </c>
      <c r="R1345" t="str">
        <f t="shared" si="83"/>
        <v>wearables</v>
      </c>
    </row>
    <row r="1346" spans="1:18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t="str">
        <f t="shared" si="82"/>
        <v>publishing</v>
      </c>
      <c r="R1346" t="str">
        <f t="shared" si="83"/>
        <v>nonfiction</v>
      </c>
    </row>
    <row r="1347" spans="1:18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E1347/D1347*100</f>
        <v>125</v>
      </c>
      <c r="P1347">
        <f t="shared" ref="P1347:P1410" si="85">E1347/L1347</f>
        <v>53.571428571428569</v>
      </c>
      <c r="Q1347" t="str">
        <f t="shared" ref="Q1347:Q1410" si="86">LEFT(N1347,_xlfn.NUMBERVALUE(FIND("/",N1347)-1))</f>
        <v>publishing</v>
      </c>
      <c r="R1347" t="str">
        <f t="shared" ref="R1347:R1410" si="87">RIGHT(N1347,LEN(N1347)-LEN(Q1347)-1)</f>
        <v>nonfiction</v>
      </c>
    </row>
    <row r="1348" spans="1:18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tr">
        <f t="shared" si="86"/>
        <v>publishing</v>
      </c>
      <c r="R1348" t="str">
        <f t="shared" si="87"/>
        <v>nonfiction</v>
      </c>
    </row>
    <row r="1349" spans="1:18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tr">
        <f t="shared" si="86"/>
        <v>publishing</v>
      </c>
      <c r="R1349" t="str">
        <f t="shared" si="87"/>
        <v>nonfiction</v>
      </c>
    </row>
    <row r="1350" spans="1:18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tr">
        <f t="shared" si="86"/>
        <v>publishing</v>
      </c>
      <c r="R1350" t="str">
        <f t="shared" si="87"/>
        <v>nonfiction</v>
      </c>
    </row>
    <row r="1351" spans="1:18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tr">
        <f t="shared" si="86"/>
        <v>publishing</v>
      </c>
      <c r="R1351" t="str">
        <f t="shared" si="87"/>
        <v>nonfiction</v>
      </c>
    </row>
    <row r="1352" spans="1:18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tr">
        <f t="shared" si="86"/>
        <v>publishing</v>
      </c>
      <c r="R1352" t="str">
        <f t="shared" si="87"/>
        <v>nonfiction</v>
      </c>
    </row>
    <row r="1353" spans="1:18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tr">
        <f t="shared" si="86"/>
        <v>publishing</v>
      </c>
      <c r="R1353" t="str">
        <f t="shared" si="87"/>
        <v>nonfiction</v>
      </c>
    </row>
    <row r="1354" spans="1:18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tr">
        <f t="shared" si="86"/>
        <v>publishing</v>
      </c>
      <c r="R1354" t="str">
        <f t="shared" si="87"/>
        <v>nonfiction</v>
      </c>
    </row>
    <row r="1355" spans="1:18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tr">
        <f t="shared" si="86"/>
        <v>publishing</v>
      </c>
      <c r="R1355" t="str">
        <f t="shared" si="87"/>
        <v>nonfiction</v>
      </c>
    </row>
    <row r="1356" spans="1:18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tr">
        <f t="shared" si="86"/>
        <v>publishing</v>
      </c>
      <c r="R1356" t="str">
        <f t="shared" si="87"/>
        <v>nonfiction</v>
      </c>
    </row>
    <row r="1357" spans="1:18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tr">
        <f t="shared" si="86"/>
        <v>publishing</v>
      </c>
      <c r="R1357" t="str">
        <f t="shared" si="87"/>
        <v>nonfiction</v>
      </c>
    </row>
    <row r="1358" spans="1:18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tr">
        <f t="shared" si="86"/>
        <v>publishing</v>
      </c>
      <c r="R1358" t="str">
        <f t="shared" si="87"/>
        <v>nonfiction</v>
      </c>
    </row>
    <row r="1359" spans="1:18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tr">
        <f t="shared" si="86"/>
        <v>publishing</v>
      </c>
      <c r="R1359" t="str">
        <f t="shared" si="87"/>
        <v>nonfiction</v>
      </c>
    </row>
    <row r="1360" spans="1:18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tr">
        <f t="shared" si="86"/>
        <v>publishing</v>
      </c>
      <c r="R1360" t="str">
        <f t="shared" si="87"/>
        <v>nonfiction</v>
      </c>
    </row>
    <row r="1361" spans="1:18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tr">
        <f t="shared" si="86"/>
        <v>publishing</v>
      </c>
      <c r="R1361" t="str">
        <f t="shared" si="87"/>
        <v>nonfiction</v>
      </c>
    </row>
    <row r="1362" spans="1:18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tr">
        <f t="shared" si="86"/>
        <v>publishing</v>
      </c>
      <c r="R1362" t="str">
        <f t="shared" si="87"/>
        <v>nonfiction</v>
      </c>
    </row>
    <row r="1363" spans="1:18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tr">
        <f t="shared" si="86"/>
        <v>publishing</v>
      </c>
      <c r="R1363" t="str">
        <f t="shared" si="87"/>
        <v>nonfiction</v>
      </c>
    </row>
    <row r="1364" spans="1:18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tr">
        <f t="shared" si="86"/>
        <v>publishing</v>
      </c>
      <c r="R1364" t="str">
        <f t="shared" si="87"/>
        <v>nonfiction</v>
      </c>
    </row>
    <row r="1365" spans="1:18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tr">
        <f t="shared" si="86"/>
        <v>publishing</v>
      </c>
      <c r="R1365" t="str">
        <f t="shared" si="87"/>
        <v>nonfiction</v>
      </c>
    </row>
    <row r="1366" spans="1:18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tr">
        <f t="shared" si="86"/>
        <v>music</v>
      </c>
      <c r="R1366" t="str">
        <f t="shared" si="87"/>
        <v>rock</v>
      </c>
    </row>
    <row r="1367" spans="1:18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tr">
        <f t="shared" si="86"/>
        <v>music</v>
      </c>
      <c r="R1367" t="str">
        <f t="shared" si="87"/>
        <v>rock</v>
      </c>
    </row>
    <row r="1368" spans="1: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tr">
        <f t="shared" si="86"/>
        <v>music</v>
      </c>
      <c r="R1368" t="str">
        <f t="shared" si="87"/>
        <v>rock</v>
      </c>
    </row>
    <row r="1369" spans="1:18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tr">
        <f t="shared" si="86"/>
        <v>music</v>
      </c>
      <c r="R1369" t="str">
        <f t="shared" si="87"/>
        <v>rock</v>
      </c>
    </row>
    <row r="1370" spans="1:18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tr">
        <f t="shared" si="86"/>
        <v>music</v>
      </c>
      <c r="R1370" t="str">
        <f t="shared" si="87"/>
        <v>rock</v>
      </c>
    </row>
    <row r="1371" spans="1:18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tr">
        <f t="shared" si="86"/>
        <v>music</v>
      </c>
      <c r="R1371" t="str">
        <f t="shared" si="87"/>
        <v>rock</v>
      </c>
    </row>
    <row r="1372" spans="1:18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tr">
        <f t="shared" si="86"/>
        <v>music</v>
      </c>
      <c r="R1372" t="str">
        <f t="shared" si="87"/>
        <v>rock</v>
      </c>
    </row>
    <row r="1373" spans="1:18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tr">
        <f t="shared" si="86"/>
        <v>music</v>
      </c>
      <c r="R1373" t="str">
        <f t="shared" si="87"/>
        <v>rock</v>
      </c>
    </row>
    <row r="1374" spans="1:18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tr">
        <f t="shared" si="86"/>
        <v>music</v>
      </c>
      <c r="R1374" t="str">
        <f t="shared" si="87"/>
        <v>rock</v>
      </c>
    </row>
    <row r="1375" spans="1:18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tr">
        <f t="shared" si="86"/>
        <v>music</v>
      </c>
      <c r="R1375" t="str">
        <f t="shared" si="87"/>
        <v>rock</v>
      </c>
    </row>
    <row r="1376" spans="1:18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tr">
        <f t="shared" si="86"/>
        <v>music</v>
      </c>
      <c r="R1376" t="str">
        <f t="shared" si="87"/>
        <v>rock</v>
      </c>
    </row>
    <row r="1377" spans="1:18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tr">
        <f t="shared" si="86"/>
        <v>music</v>
      </c>
      <c r="R1377" t="str">
        <f t="shared" si="87"/>
        <v>rock</v>
      </c>
    </row>
    <row r="1378" spans="1:18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tr">
        <f t="shared" si="86"/>
        <v>music</v>
      </c>
      <c r="R1378" t="str">
        <f t="shared" si="87"/>
        <v>rock</v>
      </c>
    </row>
    <row r="1379" spans="1:18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tr">
        <f t="shared" si="86"/>
        <v>music</v>
      </c>
      <c r="R1379" t="str">
        <f t="shared" si="87"/>
        <v>rock</v>
      </c>
    </row>
    <row r="1380" spans="1: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tr">
        <f t="shared" si="86"/>
        <v>music</v>
      </c>
      <c r="R1380" t="str">
        <f t="shared" si="87"/>
        <v>rock</v>
      </c>
    </row>
    <row r="1381" spans="1:18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tr">
        <f t="shared" si="86"/>
        <v>music</v>
      </c>
      <c r="R1381" t="str">
        <f t="shared" si="87"/>
        <v>rock</v>
      </c>
    </row>
    <row r="1382" spans="1:18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tr">
        <f t="shared" si="86"/>
        <v>music</v>
      </c>
      <c r="R1382" t="str">
        <f t="shared" si="87"/>
        <v>rock</v>
      </c>
    </row>
    <row r="1383" spans="1:18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tr">
        <f t="shared" si="86"/>
        <v>music</v>
      </c>
      <c r="R1383" t="str">
        <f t="shared" si="87"/>
        <v>rock</v>
      </c>
    </row>
    <row r="1384" spans="1:18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tr">
        <f t="shared" si="86"/>
        <v>music</v>
      </c>
      <c r="R1384" t="str">
        <f t="shared" si="87"/>
        <v>rock</v>
      </c>
    </row>
    <row r="1385" spans="1:18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tr">
        <f t="shared" si="86"/>
        <v>music</v>
      </c>
      <c r="R1385" t="str">
        <f t="shared" si="87"/>
        <v>rock</v>
      </c>
    </row>
    <row r="1386" spans="1:18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tr">
        <f t="shared" si="86"/>
        <v>music</v>
      </c>
      <c r="R1386" t="str">
        <f t="shared" si="87"/>
        <v>rock</v>
      </c>
    </row>
    <row r="1387" spans="1:18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tr">
        <f t="shared" si="86"/>
        <v>music</v>
      </c>
      <c r="R1387" t="str">
        <f t="shared" si="87"/>
        <v>rock</v>
      </c>
    </row>
    <row r="1388" spans="1:18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tr">
        <f t="shared" si="86"/>
        <v>music</v>
      </c>
      <c r="R1388" t="str">
        <f t="shared" si="87"/>
        <v>rock</v>
      </c>
    </row>
    <row r="1389" spans="1:18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tr">
        <f t="shared" si="86"/>
        <v>music</v>
      </c>
      <c r="R1389" t="str">
        <f t="shared" si="87"/>
        <v>rock</v>
      </c>
    </row>
    <row r="1390" spans="1:18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tr">
        <f t="shared" si="86"/>
        <v>music</v>
      </c>
      <c r="R1390" t="str">
        <f t="shared" si="87"/>
        <v>rock</v>
      </c>
    </row>
    <row r="1391" spans="1:18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tr">
        <f t="shared" si="86"/>
        <v>music</v>
      </c>
      <c r="R1391" t="str">
        <f t="shared" si="87"/>
        <v>rock</v>
      </c>
    </row>
    <row r="1392" spans="1:18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tr">
        <f t="shared" si="86"/>
        <v>music</v>
      </c>
      <c r="R1392" t="str">
        <f t="shared" si="87"/>
        <v>rock</v>
      </c>
    </row>
    <row r="1393" spans="1:18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tr">
        <f t="shared" si="86"/>
        <v>music</v>
      </c>
      <c r="R1393" t="str">
        <f t="shared" si="87"/>
        <v>rock</v>
      </c>
    </row>
    <row r="1394" spans="1:18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tr">
        <f t="shared" si="86"/>
        <v>music</v>
      </c>
      <c r="R1394" t="str">
        <f t="shared" si="87"/>
        <v>rock</v>
      </c>
    </row>
    <row r="1395" spans="1:18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tr">
        <f t="shared" si="86"/>
        <v>music</v>
      </c>
      <c r="R1395" t="str">
        <f t="shared" si="87"/>
        <v>rock</v>
      </c>
    </row>
    <row r="1396" spans="1:18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tr">
        <f t="shared" si="86"/>
        <v>music</v>
      </c>
      <c r="R1396" t="str">
        <f t="shared" si="87"/>
        <v>rock</v>
      </c>
    </row>
    <row r="1397" spans="1: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tr">
        <f t="shared" si="86"/>
        <v>music</v>
      </c>
      <c r="R1397" t="str">
        <f t="shared" si="87"/>
        <v>rock</v>
      </c>
    </row>
    <row r="1398" spans="1:18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tr">
        <f t="shared" si="86"/>
        <v>music</v>
      </c>
      <c r="R1398" t="str">
        <f t="shared" si="87"/>
        <v>rock</v>
      </c>
    </row>
    <row r="1399" spans="1:18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tr">
        <f t="shared" si="86"/>
        <v>music</v>
      </c>
      <c r="R1399" t="str">
        <f t="shared" si="87"/>
        <v>rock</v>
      </c>
    </row>
    <row r="1400" spans="1:18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tr">
        <f t="shared" si="86"/>
        <v>music</v>
      </c>
      <c r="R1400" t="str">
        <f t="shared" si="87"/>
        <v>rock</v>
      </c>
    </row>
    <row r="1401" spans="1:18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tr">
        <f t="shared" si="86"/>
        <v>music</v>
      </c>
      <c r="R1401" t="str">
        <f t="shared" si="87"/>
        <v>rock</v>
      </c>
    </row>
    <row r="1402" spans="1:18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tr">
        <f t="shared" si="86"/>
        <v>music</v>
      </c>
      <c r="R1402" t="str">
        <f t="shared" si="87"/>
        <v>rock</v>
      </c>
    </row>
    <row r="1403" spans="1:18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tr">
        <f t="shared" si="86"/>
        <v>music</v>
      </c>
      <c r="R1403" t="str">
        <f t="shared" si="87"/>
        <v>rock</v>
      </c>
    </row>
    <row r="1404" spans="1:18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tr">
        <f t="shared" si="86"/>
        <v>music</v>
      </c>
      <c r="R1404" t="str">
        <f t="shared" si="87"/>
        <v>rock</v>
      </c>
    </row>
    <row r="1405" spans="1:18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tr">
        <f t="shared" si="86"/>
        <v>music</v>
      </c>
      <c r="R1405" t="str">
        <f t="shared" si="87"/>
        <v>rock</v>
      </c>
    </row>
    <row r="1406" spans="1:18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tr">
        <f t="shared" si="86"/>
        <v>publishing</v>
      </c>
      <c r="R1406" t="str">
        <f t="shared" si="87"/>
        <v>translations</v>
      </c>
    </row>
    <row r="1407" spans="1:18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tr">
        <f t="shared" si="86"/>
        <v>publishing</v>
      </c>
      <c r="R1407" t="str">
        <f t="shared" si="87"/>
        <v>translations</v>
      </c>
    </row>
    <row r="1408" spans="1: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tr">
        <f t="shared" si="86"/>
        <v>publishing</v>
      </c>
      <c r="R1408" t="str">
        <f t="shared" si="87"/>
        <v>translations</v>
      </c>
    </row>
    <row r="1409" spans="1:18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tr">
        <f t="shared" si="86"/>
        <v>publishing</v>
      </c>
      <c r="R1409" t="str">
        <f t="shared" si="87"/>
        <v>translations</v>
      </c>
    </row>
    <row r="1410" spans="1:18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t="str">
        <f t="shared" si="86"/>
        <v>publishing</v>
      </c>
      <c r="R1410" t="str">
        <f t="shared" si="87"/>
        <v>translations</v>
      </c>
    </row>
    <row r="1411" spans="1:18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E1411/D1411*100</f>
        <v>0</v>
      </c>
      <c r="P1411" t="e">
        <f t="shared" ref="P1411:P1474" si="89">E1411/L1411</f>
        <v>#DIV/0!</v>
      </c>
      <c r="Q1411" t="str">
        <f t="shared" ref="Q1411:Q1474" si="90">LEFT(N1411,_xlfn.NUMBERVALUE(FIND("/",N1411)-1))</f>
        <v>publishing</v>
      </c>
      <c r="R1411" t="str">
        <f t="shared" ref="R1411:R1474" si="91">RIGHT(N1411,LEN(N1411)-LEN(Q1411)-1)</f>
        <v>translations</v>
      </c>
    </row>
    <row r="1412" spans="1:18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tr">
        <f t="shared" si="90"/>
        <v>publishing</v>
      </c>
      <c r="R1412" t="str">
        <f t="shared" si="91"/>
        <v>translations</v>
      </c>
    </row>
    <row r="1413" spans="1:18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tr">
        <f t="shared" si="90"/>
        <v>publishing</v>
      </c>
      <c r="R1413" t="str">
        <f t="shared" si="91"/>
        <v>translations</v>
      </c>
    </row>
    <row r="1414" spans="1:18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tr">
        <f t="shared" si="90"/>
        <v>publishing</v>
      </c>
      <c r="R1414" t="str">
        <f t="shared" si="91"/>
        <v>translations</v>
      </c>
    </row>
    <row r="1415" spans="1:18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tr">
        <f t="shared" si="90"/>
        <v>publishing</v>
      </c>
      <c r="R1415" t="str">
        <f t="shared" si="91"/>
        <v>translations</v>
      </c>
    </row>
    <row r="1416" spans="1:18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tr">
        <f t="shared" si="90"/>
        <v>publishing</v>
      </c>
      <c r="R1416" t="str">
        <f t="shared" si="91"/>
        <v>translations</v>
      </c>
    </row>
    <row r="1417" spans="1:18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tr">
        <f t="shared" si="90"/>
        <v>publishing</v>
      </c>
      <c r="R1417" t="str">
        <f t="shared" si="91"/>
        <v>translations</v>
      </c>
    </row>
    <row r="1418" spans="1:18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tr">
        <f t="shared" si="90"/>
        <v>publishing</v>
      </c>
      <c r="R1418" t="str">
        <f t="shared" si="91"/>
        <v>translations</v>
      </c>
    </row>
    <row r="1419" spans="1:18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tr">
        <f t="shared" si="90"/>
        <v>publishing</v>
      </c>
      <c r="R1419" t="str">
        <f t="shared" si="91"/>
        <v>translations</v>
      </c>
    </row>
    <row r="1420" spans="1:18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tr">
        <f t="shared" si="90"/>
        <v>publishing</v>
      </c>
      <c r="R1420" t="str">
        <f t="shared" si="91"/>
        <v>translations</v>
      </c>
    </row>
    <row r="1421" spans="1:18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tr">
        <f t="shared" si="90"/>
        <v>publishing</v>
      </c>
      <c r="R1421" t="str">
        <f t="shared" si="91"/>
        <v>translations</v>
      </c>
    </row>
    <row r="1422" spans="1:18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tr">
        <f t="shared" si="90"/>
        <v>publishing</v>
      </c>
      <c r="R1422" t="str">
        <f t="shared" si="91"/>
        <v>translations</v>
      </c>
    </row>
    <row r="1423" spans="1:18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tr">
        <f t="shared" si="90"/>
        <v>publishing</v>
      </c>
      <c r="R1423" t="str">
        <f t="shared" si="91"/>
        <v>translations</v>
      </c>
    </row>
    <row r="1424" spans="1:18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tr">
        <f t="shared" si="90"/>
        <v>publishing</v>
      </c>
      <c r="R1424" t="str">
        <f t="shared" si="91"/>
        <v>translations</v>
      </c>
    </row>
    <row r="1425" spans="1:18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tr">
        <f t="shared" si="90"/>
        <v>publishing</v>
      </c>
      <c r="R1425" t="str">
        <f t="shared" si="91"/>
        <v>translations</v>
      </c>
    </row>
    <row r="1426" spans="1:18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tr">
        <f t="shared" si="90"/>
        <v>publishing</v>
      </c>
      <c r="R1426" t="str">
        <f t="shared" si="91"/>
        <v>translations</v>
      </c>
    </row>
    <row r="1427" spans="1:18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tr">
        <f t="shared" si="90"/>
        <v>publishing</v>
      </c>
      <c r="R1427" t="str">
        <f t="shared" si="91"/>
        <v>translations</v>
      </c>
    </row>
    <row r="1428" spans="1:18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tr">
        <f t="shared" si="90"/>
        <v>publishing</v>
      </c>
      <c r="R1428" t="str">
        <f t="shared" si="91"/>
        <v>translations</v>
      </c>
    </row>
    <row r="1429" spans="1:18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tr">
        <f t="shared" si="90"/>
        <v>publishing</v>
      </c>
      <c r="R1429" t="str">
        <f t="shared" si="91"/>
        <v>translations</v>
      </c>
    </row>
    <row r="1430" spans="1:18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tr">
        <f t="shared" si="90"/>
        <v>publishing</v>
      </c>
      <c r="R1430" t="str">
        <f t="shared" si="91"/>
        <v>translations</v>
      </c>
    </row>
    <row r="1431" spans="1:18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tr">
        <f t="shared" si="90"/>
        <v>publishing</v>
      </c>
      <c r="R1431" t="str">
        <f t="shared" si="91"/>
        <v>translations</v>
      </c>
    </row>
    <row r="1432" spans="1:18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tr">
        <f t="shared" si="90"/>
        <v>publishing</v>
      </c>
      <c r="R1432" t="str">
        <f t="shared" si="91"/>
        <v>translations</v>
      </c>
    </row>
    <row r="1433" spans="1:18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tr">
        <f t="shared" si="90"/>
        <v>publishing</v>
      </c>
      <c r="R1433" t="str">
        <f t="shared" si="91"/>
        <v>translations</v>
      </c>
    </row>
    <row r="1434" spans="1:18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tr">
        <f t="shared" si="90"/>
        <v>publishing</v>
      </c>
      <c r="R1434" t="str">
        <f t="shared" si="91"/>
        <v>translations</v>
      </c>
    </row>
    <row r="1435" spans="1:18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tr">
        <f t="shared" si="90"/>
        <v>publishing</v>
      </c>
      <c r="R1435" t="str">
        <f t="shared" si="91"/>
        <v>translations</v>
      </c>
    </row>
    <row r="1436" spans="1:18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tr">
        <f t="shared" si="90"/>
        <v>publishing</v>
      </c>
      <c r="R1436" t="str">
        <f t="shared" si="91"/>
        <v>translations</v>
      </c>
    </row>
    <row r="1437" spans="1:18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tr">
        <f t="shared" si="90"/>
        <v>publishing</v>
      </c>
      <c r="R1437" t="str">
        <f t="shared" si="91"/>
        <v>translations</v>
      </c>
    </row>
    <row r="1438" spans="1:18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tr">
        <f t="shared" si="90"/>
        <v>publishing</v>
      </c>
      <c r="R1438" t="str">
        <f t="shared" si="91"/>
        <v>translations</v>
      </c>
    </row>
    <row r="1439" spans="1:18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tr">
        <f t="shared" si="90"/>
        <v>publishing</v>
      </c>
      <c r="R1439" t="str">
        <f t="shared" si="91"/>
        <v>translations</v>
      </c>
    </row>
    <row r="1440" spans="1:18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tr">
        <f t="shared" si="90"/>
        <v>publishing</v>
      </c>
      <c r="R1440" t="str">
        <f t="shared" si="91"/>
        <v>translations</v>
      </c>
    </row>
    <row r="1441" spans="1:18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tr">
        <f t="shared" si="90"/>
        <v>publishing</v>
      </c>
      <c r="R1441" t="str">
        <f t="shared" si="91"/>
        <v>translations</v>
      </c>
    </row>
    <row r="1442" spans="1:18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tr">
        <f t="shared" si="90"/>
        <v>publishing</v>
      </c>
      <c r="R1442" t="str">
        <f t="shared" si="91"/>
        <v>translations</v>
      </c>
    </row>
    <row r="1443" spans="1:18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tr">
        <f t="shared" si="90"/>
        <v>publishing</v>
      </c>
      <c r="R1443" t="str">
        <f t="shared" si="91"/>
        <v>translations</v>
      </c>
    </row>
    <row r="1444" spans="1:18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tr">
        <f t="shared" si="90"/>
        <v>publishing</v>
      </c>
      <c r="R1444" t="str">
        <f t="shared" si="91"/>
        <v>translations</v>
      </c>
    </row>
    <row r="1445" spans="1:18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tr">
        <f t="shared" si="90"/>
        <v>publishing</v>
      </c>
      <c r="R1445" t="str">
        <f t="shared" si="91"/>
        <v>translations</v>
      </c>
    </row>
    <row r="1446" spans="1:18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tr">
        <f t="shared" si="90"/>
        <v>publishing</v>
      </c>
      <c r="R1446" t="str">
        <f t="shared" si="91"/>
        <v>translations</v>
      </c>
    </row>
    <row r="1447" spans="1:18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tr">
        <f t="shared" si="90"/>
        <v>publishing</v>
      </c>
      <c r="R1447" t="str">
        <f t="shared" si="91"/>
        <v>translations</v>
      </c>
    </row>
    <row r="1448" spans="1:18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tr">
        <f t="shared" si="90"/>
        <v>publishing</v>
      </c>
      <c r="R1448" t="str">
        <f t="shared" si="91"/>
        <v>translations</v>
      </c>
    </row>
    <row r="1449" spans="1:18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tr">
        <f t="shared" si="90"/>
        <v>publishing</v>
      </c>
      <c r="R1449" t="str">
        <f t="shared" si="91"/>
        <v>translations</v>
      </c>
    </row>
    <row r="1450" spans="1:18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tr">
        <f t="shared" si="90"/>
        <v>publishing</v>
      </c>
      <c r="R1450" t="str">
        <f t="shared" si="91"/>
        <v>translations</v>
      </c>
    </row>
    <row r="1451" spans="1:18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tr">
        <f t="shared" si="90"/>
        <v>publishing</v>
      </c>
      <c r="R1451" t="str">
        <f t="shared" si="91"/>
        <v>translations</v>
      </c>
    </row>
    <row r="1452" spans="1:18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tr">
        <f t="shared" si="90"/>
        <v>publishing</v>
      </c>
      <c r="R1452" t="str">
        <f t="shared" si="91"/>
        <v>translations</v>
      </c>
    </row>
    <row r="1453" spans="1:18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tr">
        <f t="shared" si="90"/>
        <v>publishing</v>
      </c>
      <c r="R1453" t="str">
        <f t="shared" si="91"/>
        <v>translations</v>
      </c>
    </row>
    <row r="1454" spans="1:18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tr">
        <f t="shared" si="90"/>
        <v>publishing</v>
      </c>
      <c r="R1454" t="str">
        <f t="shared" si="91"/>
        <v>translations</v>
      </c>
    </row>
    <row r="1455" spans="1:18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tr">
        <f t="shared" si="90"/>
        <v>publishing</v>
      </c>
      <c r="R1455" t="str">
        <f t="shared" si="91"/>
        <v>translations</v>
      </c>
    </row>
    <row r="1456" spans="1:18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tr">
        <f t="shared" si="90"/>
        <v>publishing</v>
      </c>
      <c r="R1456" t="str">
        <f t="shared" si="91"/>
        <v>translations</v>
      </c>
    </row>
    <row r="1457" spans="1:18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tr">
        <f t="shared" si="90"/>
        <v>publishing</v>
      </c>
      <c r="R1457" t="str">
        <f t="shared" si="91"/>
        <v>translations</v>
      </c>
    </row>
    <row r="1458" spans="1:18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tr">
        <f t="shared" si="90"/>
        <v>publishing</v>
      </c>
      <c r="R1458" t="str">
        <f t="shared" si="91"/>
        <v>translations</v>
      </c>
    </row>
    <row r="1459" spans="1:18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tr">
        <f t="shared" si="90"/>
        <v>publishing</v>
      </c>
      <c r="R1459" t="str">
        <f t="shared" si="91"/>
        <v>translations</v>
      </c>
    </row>
    <row r="1460" spans="1:18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tr">
        <f t="shared" si="90"/>
        <v>publishing</v>
      </c>
      <c r="R1460" t="str">
        <f t="shared" si="91"/>
        <v>translations</v>
      </c>
    </row>
    <row r="1461" spans="1:18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tr">
        <f t="shared" si="90"/>
        <v>publishing</v>
      </c>
      <c r="R1461" t="str">
        <f t="shared" si="91"/>
        <v>translations</v>
      </c>
    </row>
    <row r="1462" spans="1:18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tr">
        <f t="shared" si="90"/>
        <v>publishing</v>
      </c>
      <c r="R1462" t="str">
        <f t="shared" si="91"/>
        <v>translations</v>
      </c>
    </row>
    <row r="1463" spans="1:18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tr">
        <f t="shared" si="90"/>
        <v>publishing</v>
      </c>
      <c r="R1463" t="str">
        <f t="shared" si="91"/>
        <v>radio &amp; podcasts</v>
      </c>
    </row>
    <row r="1464" spans="1:18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tr">
        <f t="shared" si="90"/>
        <v>publishing</v>
      </c>
      <c r="R1464" t="str">
        <f t="shared" si="91"/>
        <v>radio &amp; podcasts</v>
      </c>
    </row>
    <row r="1465" spans="1:18" ht="4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tr">
        <f t="shared" si="90"/>
        <v>publishing</v>
      </c>
      <c r="R1465" t="str">
        <f t="shared" si="91"/>
        <v>radio &amp; podcasts</v>
      </c>
    </row>
    <row r="1466" spans="1: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tr">
        <f t="shared" si="90"/>
        <v>publishing</v>
      </c>
      <c r="R1466" t="str">
        <f t="shared" si="91"/>
        <v>radio &amp; podcasts</v>
      </c>
    </row>
    <row r="1467" spans="1:18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tr">
        <f t="shared" si="90"/>
        <v>publishing</v>
      </c>
      <c r="R1467" t="str">
        <f t="shared" si="91"/>
        <v>radio &amp; podcasts</v>
      </c>
    </row>
    <row r="1468" spans="1:18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tr">
        <f t="shared" si="90"/>
        <v>publishing</v>
      </c>
      <c r="R1468" t="str">
        <f t="shared" si="91"/>
        <v>radio &amp; podcasts</v>
      </c>
    </row>
    <row r="1469" spans="1:18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tr">
        <f t="shared" si="90"/>
        <v>publishing</v>
      </c>
      <c r="R1469" t="str">
        <f t="shared" si="91"/>
        <v>radio &amp; podcasts</v>
      </c>
    </row>
    <row r="1470" spans="1:18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tr">
        <f t="shared" si="90"/>
        <v>publishing</v>
      </c>
      <c r="R1470" t="str">
        <f t="shared" si="91"/>
        <v>radio &amp; podcasts</v>
      </c>
    </row>
    <row r="1471" spans="1:18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tr">
        <f t="shared" si="90"/>
        <v>publishing</v>
      </c>
      <c r="R1471" t="str">
        <f t="shared" si="91"/>
        <v>radio &amp; podcasts</v>
      </c>
    </row>
    <row r="1472" spans="1:18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tr">
        <f t="shared" si="90"/>
        <v>publishing</v>
      </c>
      <c r="R1472" t="str">
        <f t="shared" si="91"/>
        <v>radio &amp; podcasts</v>
      </c>
    </row>
    <row r="1473" spans="1:18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tr">
        <f t="shared" si="90"/>
        <v>publishing</v>
      </c>
      <c r="R1473" t="str">
        <f t="shared" si="91"/>
        <v>radio &amp; podcasts</v>
      </c>
    </row>
    <row r="1474" spans="1:18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t="str">
        <f t="shared" si="90"/>
        <v>publishing</v>
      </c>
      <c r="R1474" t="str">
        <f t="shared" si="91"/>
        <v>radio &amp; podcasts</v>
      </c>
    </row>
    <row r="1475" spans="1: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E1475/D1475*100</f>
        <v>120.51600000000001</v>
      </c>
      <c r="P1475">
        <f t="shared" ref="P1475:P1538" si="93">E1475/L1475</f>
        <v>38.462553191489363</v>
      </c>
      <c r="Q1475" t="str">
        <f t="shared" ref="Q1475:Q1538" si="94">LEFT(N1475,_xlfn.NUMBERVALUE(FIND("/",N1475)-1))</f>
        <v>publishing</v>
      </c>
      <c r="R1475" t="str">
        <f t="shared" ref="R1475:R1538" si="95">RIGHT(N1475,LEN(N1475)-LEN(Q1475)-1)</f>
        <v>radio &amp; podcasts</v>
      </c>
    </row>
    <row r="1476" spans="1:18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tr">
        <f t="shared" si="94"/>
        <v>publishing</v>
      </c>
      <c r="R1476" t="str">
        <f t="shared" si="95"/>
        <v>radio &amp; podcasts</v>
      </c>
    </row>
    <row r="1477" spans="1:18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tr">
        <f t="shared" si="94"/>
        <v>publishing</v>
      </c>
      <c r="R1477" t="str">
        <f t="shared" si="95"/>
        <v>radio &amp; podcasts</v>
      </c>
    </row>
    <row r="1478" spans="1:18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tr">
        <f t="shared" si="94"/>
        <v>publishing</v>
      </c>
      <c r="R1478" t="str">
        <f t="shared" si="95"/>
        <v>radio &amp; podcasts</v>
      </c>
    </row>
    <row r="1479" spans="1:18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tr">
        <f t="shared" si="94"/>
        <v>publishing</v>
      </c>
      <c r="R1479" t="str">
        <f t="shared" si="95"/>
        <v>radio &amp; podcasts</v>
      </c>
    </row>
    <row r="1480" spans="1:18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tr">
        <f t="shared" si="94"/>
        <v>publishing</v>
      </c>
      <c r="R1480" t="str">
        <f t="shared" si="95"/>
        <v>radio &amp; podcasts</v>
      </c>
    </row>
    <row r="1481" spans="1:18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tr">
        <f t="shared" si="94"/>
        <v>publishing</v>
      </c>
      <c r="R1481" t="str">
        <f t="shared" si="95"/>
        <v>radio &amp; podcasts</v>
      </c>
    </row>
    <row r="1482" spans="1:18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tr">
        <f t="shared" si="94"/>
        <v>publishing</v>
      </c>
      <c r="R1482" t="str">
        <f t="shared" si="95"/>
        <v>radio &amp; podcasts</v>
      </c>
    </row>
    <row r="1483" spans="1:18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tr">
        <f t="shared" si="94"/>
        <v>publishing</v>
      </c>
      <c r="R1483" t="str">
        <f t="shared" si="95"/>
        <v>fiction</v>
      </c>
    </row>
    <row r="1484" spans="1:18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tr">
        <f t="shared" si="94"/>
        <v>publishing</v>
      </c>
      <c r="R1484" t="str">
        <f t="shared" si="95"/>
        <v>fiction</v>
      </c>
    </row>
    <row r="1485" spans="1:18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tr">
        <f t="shared" si="94"/>
        <v>publishing</v>
      </c>
      <c r="R1485" t="str">
        <f t="shared" si="95"/>
        <v>fiction</v>
      </c>
    </row>
    <row r="1486" spans="1: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tr">
        <f t="shared" si="94"/>
        <v>publishing</v>
      </c>
      <c r="R1486" t="str">
        <f t="shared" si="95"/>
        <v>fiction</v>
      </c>
    </row>
    <row r="1487" spans="1:18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tr">
        <f t="shared" si="94"/>
        <v>publishing</v>
      </c>
      <c r="R1487" t="str">
        <f t="shared" si="95"/>
        <v>fiction</v>
      </c>
    </row>
    <row r="1488" spans="1:18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tr">
        <f t="shared" si="94"/>
        <v>publishing</v>
      </c>
      <c r="R1488" t="str">
        <f t="shared" si="95"/>
        <v>fiction</v>
      </c>
    </row>
    <row r="1489" spans="1:18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tr">
        <f t="shared" si="94"/>
        <v>publishing</v>
      </c>
      <c r="R1489" t="str">
        <f t="shared" si="95"/>
        <v>fiction</v>
      </c>
    </row>
    <row r="1490" spans="1:18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tr">
        <f t="shared" si="94"/>
        <v>publishing</v>
      </c>
      <c r="R1490" t="str">
        <f t="shared" si="95"/>
        <v>fiction</v>
      </c>
    </row>
    <row r="1491" spans="1:18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tr">
        <f t="shared" si="94"/>
        <v>publishing</v>
      </c>
      <c r="R1491" t="str">
        <f t="shared" si="95"/>
        <v>fiction</v>
      </c>
    </row>
    <row r="1492" spans="1:18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tr">
        <f t="shared" si="94"/>
        <v>publishing</v>
      </c>
      <c r="R1492" t="str">
        <f t="shared" si="95"/>
        <v>fiction</v>
      </c>
    </row>
    <row r="1493" spans="1:18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tr">
        <f t="shared" si="94"/>
        <v>publishing</v>
      </c>
      <c r="R1493" t="str">
        <f t="shared" si="95"/>
        <v>fiction</v>
      </c>
    </row>
    <row r="1494" spans="1:18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tr">
        <f t="shared" si="94"/>
        <v>publishing</v>
      </c>
      <c r="R1494" t="str">
        <f t="shared" si="95"/>
        <v>fiction</v>
      </c>
    </row>
    <row r="1495" spans="1:18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tr">
        <f t="shared" si="94"/>
        <v>publishing</v>
      </c>
      <c r="R1495" t="str">
        <f t="shared" si="95"/>
        <v>fiction</v>
      </c>
    </row>
    <row r="1496" spans="1:18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tr">
        <f t="shared" si="94"/>
        <v>publishing</v>
      </c>
      <c r="R1496" t="str">
        <f t="shared" si="95"/>
        <v>fiction</v>
      </c>
    </row>
    <row r="1497" spans="1:18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tr">
        <f t="shared" si="94"/>
        <v>publishing</v>
      </c>
      <c r="R1497" t="str">
        <f t="shared" si="95"/>
        <v>fiction</v>
      </c>
    </row>
    <row r="1498" spans="1:18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tr">
        <f t="shared" si="94"/>
        <v>publishing</v>
      </c>
      <c r="R1498" t="str">
        <f t="shared" si="95"/>
        <v>fiction</v>
      </c>
    </row>
    <row r="1499" spans="1:18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tr">
        <f t="shared" si="94"/>
        <v>publishing</v>
      </c>
      <c r="R1499" t="str">
        <f t="shared" si="95"/>
        <v>fiction</v>
      </c>
    </row>
    <row r="1500" spans="1:18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tr">
        <f t="shared" si="94"/>
        <v>publishing</v>
      </c>
      <c r="R1500" t="str">
        <f t="shared" si="95"/>
        <v>fiction</v>
      </c>
    </row>
    <row r="1501" spans="1:18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tr">
        <f t="shared" si="94"/>
        <v>publishing</v>
      </c>
      <c r="R1501" t="str">
        <f t="shared" si="95"/>
        <v>fiction</v>
      </c>
    </row>
    <row r="1502" spans="1:18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tr">
        <f t="shared" si="94"/>
        <v>publishing</v>
      </c>
      <c r="R1502" t="str">
        <f t="shared" si="95"/>
        <v>fiction</v>
      </c>
    </row>
    <row r="1503" spans="1:18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tr">
        <f t="shared" si="94"/>
        <v>photography</v>
      </c>
      <c r="R1503" t="str">
        <f t="shared" si="95"/>
        <v>photobooks</v>
      </c>
    </row>
    <row r="1504" spans="1:18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tr">
        <f t="shared" si="94"/>
        <v>photography</v>
      </c>
      <c r="R1504" t="str">
        <f t="shared" si="95"/>
        <v>photobooks</v>
      </c>
    </row>
    <row r="1505" spans="1:18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tr">
        <f t="shared" si="94"/>
        <v>photography</v>
      </c>
      <c r="R1505" t="str">
        <f t="shared" si="95"/>
        <v>photobooks</v>
      </c>
    </row>
    <row r="1506" spans="1:18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tr">
        <f t="shared" si="94"/>
        <v>photography</v>
      </c>
      <c r="R1506" t="str">
        <f t="shared" si="95"/>
        <v>photobooks</v>
      </c>
    </row>
    <row r="1507" spans="1:18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tr">
        <f t="shared" si="94"/>
        <v>photography</v>
      </c>
      <c r="R1507" t="str">
        <f t="shared" si="95"/>
        <v>photobooks</v>
      </c>
    </row>
    <row r="1508" spans="1:18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tr">
        <f t="shared" si="94"/>
        <v>photography</v>
      </c>
      <c r="R1508" t="str">
        <f t="shared" si="95"/>
        <v>photobooks</v>
      </c>
    </row>
    <row r="1509" spans="1:18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tr">
        <f t="shared" si="94"/>
        <v>photography</v>
      </c>
      <c r="R1509" t="str">
        <f t="shared" si="95"/>
        <v>photobooks</v>
      </c>
    </row>
    <row r="1510" spans="1:18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tr">
        <f t="shared" si="94"/>
        <v>photography</v>
      </c>
      <c r="R1510" t="str">
        <f t="shared" si="95"/>
        <v>photobooks</v>
      </c>
    </row>
    <row r="1511" spans="1:18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tr">
        <f t="shared" si="94"/>
        <v>photography</v>
      </c>
      <c r="R1511" t="str">
        <f t="shared" si="95"/>
        <v>photobooks</v>
      </c>
    </row>
    <row r="1512" spans="1:18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tr">
        <f t="shared" si="94"/>
        <v>photography</v>
      </c>
      <c r="R1512" t="str">
        <f t="shared" si="95"/>
        <v>photobooks</v>
      </c>
    </row>
    <row r="1513" spans="1:18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tr">
        <f t="shared" si="94"/>
        <v>photography</v>
      </c>
      <c r="R1513" t="str">
        <f t="shared" si="95"/>
        <v>photobooks</v>
      </c>
    </row>
    <row r="1514" spans="1:18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tr">
        <f t="shared" si="94"/>
        <v>photography</v>
      </c>
      <c r="R1514" t="str">
        <f t="shared" si="95"/>
        <v>photobooks</v>
      </c>
    </row>
    <row r="1515" spans="1:18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tr">
        <f t="shared" si="94"/>
        <v>photography</v>
      </c>
      <c r="R1515" t="str">
        <f t="shared" si="95"/>
        <v>photobooks</v>
      </c>
    </row>
    <row r="1516" spans="1:18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tr">
        <f t="shared" si="94"/>
        <v>photography</v>
      </c>
      <c r="R1516" t="str">
        <f t="shared" si="95"/>
        <v>photobooks</v>
      </c>
    </row>
    <row r="1517" spans="1:18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tr">
        <f t="shared" si="94"/>
        <v>photography</v>
      </c>
      <c r="R1517" t="str">
        <f t="shared" si="95"/>
        <v>photobooks</v>
      </c>
    </row>
    <row r="1518" spans="1:18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tr">
        <f t="shared" si="94"/>
        <v>photography</v>
      </c>
      <c r="R1518" t="str">
        <f t="shared" si="95"/>
        <v>photobooks</v>
      </c>
    </row>
    <row r="1519" spans="1:18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tr">
        <f t="shared" si="94"/>
        <v>photography</v>
      </c>
      <c r="R1519" t="str">
        <f t="shared" si="95"/>
        <v>photobooks</v>
      </c>
    </row>
    <row r="1520" spans="1:18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tr">
        <f t="shared" si="94"/>
        <v>photography</v>
      </c>
      <c r="R1520" t="str">
        <f t="shared" si="95"/>
        <v>photobooks</v>
      </c>
    </row>
    <row r="1521" spans="1:18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tr">
        <f t="shared" si="94"/>
        <v>photography</v>
      </c>
      <c r="R1521" t="str">
        <f t="shared" si="95"/>
        <v>photobooks</v>
      </c>
    </row>
    <row r="1522" spans="1:18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tr">
        <f t="shared" si="94"/>
        <v>photography</v>
      </c>
      <c r="R1522" t="str">
        <f t="shared" si="95"/>
        <v>photobooks</v>
      </c>
    </row>
    <row r="1523" spans="1:18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tr">
        <f t="shared" si="94"/>
        <v>photography</v>
      </c>
      <c r="R1523" t="str">
        <f t="shared" si="95"/>
        <v>photobooks</v>
      </c>
    </row>
    <row r="1524" spans="1:18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tr">
        <f t="shared" si="94"/>
        <v>photography</v>
      </c>
      <c r="R1524" t="str">
        <f t="shared" si="95"/>
        <v>photobooks</v>
      </c>
    </row>
    <row r="1525" spans="1:18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tr">
        <f t="shared" si="94"/>
        <v>photography</v>
      </c>
      <c r="R1525" t="str">
        <f t="shared" si="95"/>
        <v>photobooks</v>
      </c>
    </row>
    <row r="1526" spans="1:18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tr">
        <f t="shared" si="94"/>
        <v>photography</v>
      </c>
      <c r="R1526" t="str">
        <f t="shared" si="95"/>
        <v>photobooks</v>
      </c>
    </row>
    <row r="1527" spans="1:18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tr">
        <f t="shared" si="94"/>
        <v>photography</v>
      </c>
      <c r="R1527" t="str">
        <f t="shared" si="95"/>
        <v>photobooks</v>
      </c>
    </row>
    <row r="1528" spans="1:18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tr">
        <f t="shared" si="94"/>
        <v>photography</v>
      </c>
      <c r="R1528" t="str">
        <f t="shared" si="95"/>
        <v>photobooks</v>
      </c>
    </row>
    <row r="1529" spans="1:18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tr">
        <f t="shared" si="94"/>
        <v>photography</v>
      </c>
      <c r="R1529" t="str">
        <f t="shared" si="95"/>
        <v>photobooks</v>
      </c>
    </row>
    <row r="1530" spans="1:18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tr">
        <f t="shared" si="94"/>
        <v>photography</v>
      </c>
      <c r="R1530" t="str">
        <f t="shared" si="95"/>
        <v>photobooks</v>
      </c>
    </row>
    <row r="1531" spans="1:18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tr">
        <f t="shared" si="94"/>
        <v>photography</v>
      </c>
      <c r="R1531" t="str">
        <f t="shared" si="95"/>
        <v>photobooks</v>
      </c>
    </row>
    <row r="1532" spans="1:18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tr">
        <f t="shared" si="94"/>
        <v>photography</v>
      </c>
      <c r="R1532" t="str">
        <f t="shared" si="95"/>
        <v>photobooks</v>
      </c>
    </row>
    <row r="1533" spans="1:18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tr">
        <f t="shared" si="94"/>
        <v>photography</v>
      </c>
      <c r="R1533" t="str">
        <f t="shared" si="95"/>
        <v>photobooks</v>
      </c>
    </row>
    <row r="1534" spans="1:18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tr">
        <f t="shared" si="94"/>
        <v>photography</v>
      </c>
      <c r="R1534" t="str">
        <f t="shared" si="95"/>
        <v>photobooks</v>
      </c>
    </row>
    <row r="1535" spans="1:18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tr">
        <f t="shared" si="94"/>
        <v>photography</v>
      </c>
      <c r="R1535" t="str">
        <f t="shared" si="95"/>
        <v>photobooks</v>
      </c>
    </row>
    <row r="1536" spans="1:18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tr">
        <f t="shared" si="94"/>
        <v>photography</v>
      </c>
      <c r="R1536" t="str">
        <f t="shared" si="95"/>
        <v>photobooks</v>
      </c>
    </row>
    <row r="1537" spans="1:18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tr">
        <f t="shared" si="94"/>
        <v>photography</v>
      </c>
      <c r="R1537" t="str">
        <f t="shared" si="95"/>
        <v>photobooks</v>
      </c>
    </row>
    <row r="1538" spans="1:18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t="str">
        <f t="shared" si="94"/>
        <v>photography</v>
      </c>
      <c r="R1538" t="str">
        <f t="shared" si="95"/>
        <v>photobooks</v>
      </c>
    </row>
    <row r="1539" spans="1:18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E1539/D1539*100</f>
        <v>179.9</v>
      </c>
      <c r="P1539">
        <f t="shared" ref="P1539:P1602" si="97">E1539/L1539</f>
        <v>96.375</v>
      </c>
      <c r="Q1539" t="str">
        <f t="shared" ref="Q1539:Q1602" si="98">LEFT(N1539,_xlfn.NUMBERVALUE(FIND("/",N1539)-1))</f>
        <v>photography</v>
      </c>
      <c r="R1539" t="str">
        <f t="shared" ref="R1539:R1602" si="99">RIGHT(N1539,LEN(N1539)-LEN(Q1539)-1)</f>
        <v>photobooks</v>
      </c>
    </row>
    <row r="1540" spans="1:18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tr">
        <f t="shared" si="98"/>
        <v>photography</v>
      </c>
      <c r="R1540" t="str">
        <f t="shared" si="99"/>
        <v>photobooks</v>
      </c>
    </row>
    <row r="1541" spans="1:18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tr">
        <f t="shared" si="98"/>
        <v>photography</v>
      </c>
      <c r="R1541" t="str">
        <f t="shared" si="99"/>
        <v>photobooks</v>
      </c>
    </row>
    <row r="1542" spans="1:18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tr">
        <f t="shared" si="98"/>
        <v>photography</v>
      </c>
      <c r="R1542" t="str">
        <f t="shared" si="99"/>
        <v>photobooks</v>
      </c>
    </row>
    <row r="1543" spans="1:18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tr">
        <f t="shared" si="98"/>
        <v>photography</v>
      </c>
      <c r="R1543" t="str">
        <f t="shared" si="99"/>
        <v>nature</v>
      </c>
    </row>
    <row r="1544" spans="1:18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tr">
        <f t="shared" si="98"/>
        <v>photography</v>
      </c>
      <c r="R1544" t="str">
        <f t="shared" si="99"/>
        <v>nature</v>
      </c>
    </row>
    <row r="1545" spans="1:18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tr">
        <f t="shared" si="98"/>
        <v>photography</v>
      </c>
      <c r="R1545" t="str">
        <f t="shared" si="99"/>
        <v>nature</v>
      </c>
    </row>
    <row r="1546" spans="1:18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tr">
        <f t="shared" si="98"/>
        <v>photography</v>
      </c>
      <c r="R1546" t="str">
        <f t="shared" si="99"/>
        <v>nature</v>
      </c>
    </row>
    <row r="1547" spans="1:18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tr">
        <f t="shared" si="98"/>
        <v>photography</v>
      </c>
      <c r="R1547" t="str">
        <f t="shared" si="99"/>
        <v>nature</v>
      </c>
    </row>
    <row r="1548" spans="1:18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tr">
        <f t="shared" si="98"/>
        <v>photography</v>
      </c>
      <c r="R1548" t="str">
        <f t="shared" si="99"/>
        <v>nature</v>
      </c>
    </row>
    <row r="1549" spans="1:18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tr">
        <f t="shared" si="98"/>
        <v>photography</v>
      </c>
      <c r="R1549" t="str">
        <f t="shared" si="99"/>
        <v>nature</v>
      </c>
    </row>
    <row r="1550" spans="1:18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tr">
        <f t="shared" si="98"/>
        <v>photography</v>
      </c>
      <c r="R1550" t="str">
        <f t="shared" si="99"/>
        <v>nature</v>
      </c>
    </row>
    <row r="1551" spans="1:18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tr">
        <f t="shared" si="98"/>
        <v>photography</v>
      </c>
      <c r="R1551" t="str">
        <f t="shared" si="99"/>
        <v>nature</v>
      </c>
    </row>
    <row r="1552" spans="1:18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tr">
        <f t="shared" si="98"/>
        <v>photography</v>
      </c>
      <c r="R1552" t="str">
        <f t="shared" si="99"/>
        <v>nature</v>
      </c>
    </row>
    <row r="1553" spans="1:18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tr">
        <f t="shared" si="98"/>
        <v>photography</v>
      </c>
      <c r="R1553" t="str">
        <f t="shared" si="99"/>
        <v>nature</v>
      </c>
    </row>
    <row r="1554" spans="1:18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tr">
        <f t="shared" si="98"/>
        <v>photography</v>
      </c>
      <c r="R1554" t="str">
        <f t="shared" si="99"/>
        <v>nature</v>
      </c>
    </row>
    <row r="1555" spans="1:18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tr">
        <f t="shared" si="98"/>
        <v>photography</v>
      </c>
      <c r="R1555" t="str">
        <f t="shared" si="99"/>
        <v>nature</v>
      </c>
    </row>
    <row r="1556" spans="1:18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tr">
        <f t="shared" si="98"/>
        <v>photography</v>
      </c>
      <c r="R1556" t="str">
        <f t="shared" si="99"/>
        <v>nature</v>
      </c>
    </row>
    <row r="1557" spans="1:18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tr">
        <f t="shared" si="98"/>
        <v>photography</v>
      </c>
      <c r="R1557" t="str">
        <f t="shared" si="99"/>
        <v>nature</v>
      </c>
    </row>
    <row r="1558" spans="1:18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tr">
        <f t="shared" si="98"/>
        <v>photography</v>
      </c>
      <c r="R1558" t="str">
        <f t="shared" si="99"/>
        <v>nature</v>
      </c>
    </row>
    <row r="1559" spans="1:18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tr">
        <f t="shared" si="98"/>
        <v>photography</v>
      </c>
      <c r="R1559" t="str">
        <f t="shared" si="99"/>
        <v>nature</v>
      </c>
    </row>
    <row r="1560" spans="1:18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tr">
        <f t="shared" si="98"/>
        <v>photography</v>
      </c>
      <c r="R1560" t="str">
        <f t="shared" si="99"/>
        <v>nature</v>
      </c>
    </row>
    <row r="1561" spans="1:18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tr">
        <f t="shared" si="98"/>
        <v>photography</v>
      </c>
      <c r="R1561" t="str">
        <f t="shared" si="99"/>
        <v>nature</v>
      </c>
    </row>
    <row r="1562" spans="1:18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tr">
        <f t="shared" si="98"/>
        <v>photography</v>
      </c>
      <c r="R1562" t="str">
        <f t="shared" si="99"/>
        <v>nature</v>
      </c>
    </row>
    <row r="1563" spans="1:18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tr">
        <f t="shared" si="98"/>
        <v>publishing</v>
      </c>
      <c r="R1563" t="str">
        <f t="shared" si="99"/>
        <v>art books</v>
      </c>
    </row>
    <row r="1564" spans="1:18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tr">
        <f t="shared" si="98"/>
        <v>publishing</v>
      </c>
      <c r="R1564" t="str">
        <f t="shared" si="99"/>
        <v>art books</v>
      </c>
    </row>
    <row r="1565" spans="1:18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tr">
        <f t="shared" si="98"/>
        <v>publishing</v>
      </c>
      <c r="R1565" t="str">
        <f t="shared" si="99"/>
        <v>art books</v>
      </c>
    </row>
    <row r="1566" spans="1:18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tr">
        <f t="shared" si="98"/>
        <v>publishing</v>
      </c>
      <c r="R1566" t="str">
        <f t="shared" si="99"/>
        <v>art books</v>
      </c>
    </row>
    <row r="1567" spans="1:18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tr">
        <f t="shared" si="98"/>
        <v>publishing</v>
      </c>
      <c r="R1567" t="str">
        <f t="shared" si="99"/>
        <v>art books</v>
      </c>
    </row>
    <row r="1568" spans="1:18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tr">
        <f t="shared" si="98"/>
        <v>publishing</v>
      </c>
      <c r="R1568" t="str">
        <f t="shared" si="99"/>
        <v>art books</v>
      </c>
    </row>
    <row r="1569" spans="1:18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tr">
        <f t="shared" si="98"/>
        <v>publishing</v>
      </c>
      <c r="R1569" t="str">
        <f t="shared" si="99"/>
        <v>art books</v>
      </c>
    </row>
    <row r="1570" spans="1:18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tr">
        <f t="shared" si="98"/>
        <v>publishing</v>
      </c>
      <c r="R1570" t="str">
        <f t="shared" si="99"/>
        <v>art books</v>
      </c>
    </row>
    <row r="1571" spans="1: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tr">
        <f t="shared" si="98"/>
        <v>publishing</v>
      </c>
      <c r="R1571" t="str">
        <f t="shared" si="99"/>
        <v>art books</v>
      </c>
    </row>
    <row r="1572" spans="1:18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tr">
        <f t="shared" si="98"/>
        <v>publishing</v>
      </c>
      <c r="R1572" t="str">
        <f t="shared" si="99"/>
        <v>art books</v>
      </c>
    </row>
    <row r="1573" spans="1:18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tr">
        <f t="shared" si="98"/>
        <v>publishing</v>
      </c>
      <c r="R1573" t="str">
        <f t="shared" si="99"/>
        <v>art books</v>
      </c>
    </row>
    <row r="1574" spans="1:18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tr">
        <f t="shared" si="98"/>
        <v>publishing</v>
      </c>
      <c r="R1574" t="str">
        <f t="shared" si="99"/>
        <v>art books</v>
      </c>
    </row>
    <row r="1575" spans="1:18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tr">
        <f t="shared" si="98"/>
        <v>publishing</v>
      </c>
      <c r="R1575" t="str">
        <f t="shared" si="99"/>
        <v>art books</v>
      </c>
    </row>
    <row r="1576" spans="1:18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tr">
        <f t="shared" si="98"/>
        <v>publishing</v>
      </c>
      <c r="R1576" t="str">
        <f t="shared" si="99"/>
        <v>art books</v>
      </c>
    </row>
    <row r="1577" spans="1:18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tr">
        <f t="shared" si="98"/>
        <v>publishing</v>
      </c>
      <c r="R1577" t="str">
        <f t="shared" si="99"/>
        <v>art books</v>
      </c>
    </row>
    <row r="1578" spans="1:18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tr">
        <f t="shared" si="98"/>
        <v>publishing</v>
      </c>
      <c r="R1578" t="str">
        <f t="shared" si="99"/>
        <v>art books</v>
      </c>
    </row>
    <row r="1579" spans="1:18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tr">
        <f t="shared" si="98"/>
        <v>publishing</v>
      </c>
      <c r="R1579" t="str">
        <f t="shared" si="99"/>
        <v>art books</v>
      </c>
    </row>
    <row r="1580" spans="1:18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tr">
        <f t="shared" si="98"/>
        <v>publishing</v>
      </c>
      <c r="R1580" t="str">
        <f t="shared" si="99"/>
        <v>art books</v>
      </c>
    </row>
    <row r="1581" spans="1:18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tr">
        <f t="shared" si="98"/>
        <v>publishing</v>
      </c>
      <c r="R1581" t="str">
        <f t="shared" si="99"/>
        <v>art books</v>
      </c>
    </row>
    <row r="1582" spans="1:18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tr">
        <f t="shared" si="98"/>
        <v>publishing</v>
      </c>
      <c r="R1582" t="str">
        <f t="shared" si="99"/>
        <v>art books</v>
      </c>
    </row>
    <row r="1583" spans="1:18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tr">
        <f t="shared" si="98"/>
        <v>photography</v>
      </c>
      <c r="R1583" t="str">
        <f t="shared" si="99"/>
        <v>places</v>
      </c>
    </row>
    <row r="1584" spans="1:18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tr">
        <f t="shared" si="98"/>
        <v>photography</v>
      </c>
      <c r="R1584" t="str">
        <f t="shared" si="99"/>
        <v>places</v>
      </c>
    </row>
    <row r="1585" spans="1:18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tr">
        <f t="shared" si="98"/>
        <v>photography</v>
      </c>
      <c r="R1585" t="str">
        <f t="shared" si="99"/>
        <v>places</v>
      </c>
    </row>
    <row r="1586" spans="1:18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tr">
        <f t="shared" si="98"/>
        <v>photography</v>
      </c>
      <c r="R1586" t="str">
        <f t="shared" si="99"/>
        <v>places</v>
      </c>
    </row>
    <row r="1587" spans="1:18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tr">
        <f t="shared" si="98"/>
        <v>photography</v>
      </c>
      <c r="R1587" t="str">
        <f t="shared" si="99"/>
        <v>places</v>
      </c>
    </row>
    <row r="1588" spans="1:18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tr">
        <f t="shared" si="98"/>
        <v>photography</v>
      </c>
      <c r="R1588" t="str">
        <f t="shared" si="99"/>
        <v>places</v>
      </c>
    </row>
    <row r="1589" spans="1:18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tr">
        <f t="shared" si="98"/>
        <v>photography</v>
      </c>
      <c r="R1589" t="str">
        <f t="shared" si="99"/>
        <v>places</v>
      </c>
    </row>
    <row r="1590" spans="1:18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tr">
        <f t="shared" si="98"/>
        <v>photography</v>
      </c>
      <c r="R1590" t="str">
        <f t="shared" si="99"/>
        <v>places</v>
      </c>
    </row>
    <row r="1591" spans="1:18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tr">
        <f t="shared" si="98"/>
        <v>photography</v>
      </c>
      <c r="R1591" t="str">
        <f t="shared" si="99"/>
        <v>places</v>
      </c>
    </row>
    <row r="1592" spans="1: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tr">
        <f t="shared" si="98"/>
        <v>photography</v>
      </c>
      <c r="R1592" t="str">
        <f t="shared" si="99"/>
        <v>places</v>
      </c>
    </row>
    <row r="1593" spans="1:18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tr">
        <f t="shared" si="98"/>
        <v>photography</v>
      </c>
      <c r="R1593" t="str">
        <f t="shared" si="99"/>
        <v>places</v>
      </c>
    </row>
    <row r="1594" spans="1:18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tr">
        <f t="shared" si="98"/>
        <v>photography</v>
      </c>
      <c r="R1594" t="str">
        <f t="shared" si="99"/>
        <v>places</v>
      </c>
    </row>
    <row r="1595" spans="1:18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tr">
        <f t="shared" si="98"/>
        <v>photography</v>
      </c>
      <c r="R1595" t="str">
        <f t="shared" si="99"/>
        <v>places</v>
      </c>
    </row>
    <row r="1596" spans="1:18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tr">
        <f t="shared" si="98"/>
        <v>photography</v>
      </c>
      <c r="R1596" t="str">
        <f t="shared" si="99"/>
        <v>places</v>
      </c>
    </row>
    <row r="1597" spans="1:18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tr">
        <f t="shared" si="98"/>
        <v>photography</v>
      </c>
      <c r="R1597" t="str">
        <f t="shared" si="99"/>
        <v>places</v>
      </c>
    </row>
    <row r="1598" spans="1:18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tr">
        <f t="shared" si="98"/>
        <v>photography</v>
      </c>
      <c r="R1598" t="str">
        <f t="shared" si="99"/>
        <v>places</v>
      </c>
    </row>
    <row r="1599" spans="1:18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tr">
        <f t="shared" si="98"/>
        <v>photography</v>
      </c>
      <c r="R1599" t="str">
        <f t="shared" si="99"/>
        <v>places</v>
      </c>
    </row>
    <row r="1600" spans="1:18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tr">
        <f t="shared" si="98"/>
        <v>photography</v>
      </c>
      <c r="R1600" t="str">
        <f t="shared" si="99"/>
        <v>places</v>
      </c>
    </row>
    <row r="1601" spans="1:18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tr">
        <f t="shared" si="98"/>
        <v>photography</v>
      </c>
      <c r="R1601" t="str">
        <f t="shared" si="99"/>
        <v>places</v>
      </c>
    </row>
    <row r="1602" spans="1:18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40.777777777777779</v>
      </c>
      <c r="Q1602" t="str">
        <f t="shared" si="98"/>
        <v>photography</v>
      </c>
      <c r="R1602" t="str">
        <f t="shared" si="99"/>
        <v>places</v>
      </c>
    </row>
    <row r="1603" spans="1:18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E1603/D1603*100</f>
        <v>108.2492</v>
      </c>
      <c r="P1603">
        <f t="shared" ref="P1603:P1666" si="101">E1603/L1603</f>
        <v>48.325535714285714</v>
      </c>
      <c r="Q1603" t="str">
        <f t="shared" ref="Q1603:Q1666" si="102">LEFT(N1603,_xlfn.NUMBERVALUE(FIND("/",N1603)-1))</f>
        <v>music</v>
      </c>
      <c r="R1603" t="str">
        <f t="shared" ref="R1603:R1666" si="103">RIGHT(N1603,LEN(N1603)-LEN(Q1603)-1)</f>
        <v>rock</v>
      </c>
    </row>
    <row r="1604" spans="1:18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tr">
        <f t="shared" si="102"/>
        <v>music</v>
      </c>
      <c r="R1604" t="str">
        <f t="shared" si="103"/>
        <v>rock</v>
      </c>
    </row>
    <row r="1605" spans="1:18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tr">
        <f t="shared" si="102"/>
        <v>music</v>
      </c>
      <c r="R1605" t="str">
        <f t="shared" si="103"/>
        <v>rock</v>
      </c>
    </row>
    <row r="1606" spans="1:18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tr">
        <f t="shared" si="102"/>
        <v>music</v>
      </c>
      <c r="R1606" t="str">
        <f t="shared" si="103"/>
        <v>rock</v>
      </c>
    </row>
    <row r="1607" spans="1:18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tr">
        <f t="shared" si="102"/>
        <v>music</v>
      </c>
      <c r="R1607" t="str">
        <f t="shared" si="103"/>
        <v>rock</v>
      </c>
    </row>
    <row r="1608" spans="1:18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tr">
        <f t="shared" si="102"/>
        <v>music</v>
      </c>
      <c r="R1608" t="str">
        <f t="shared" si="103"/>
        <v>rock</v>
      </c>
    </row>
    <row r="1609" spans="1:18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tr">
        <f t="shared" si="102"/>
        <v>music</v>
      </c>
      <c r="R1609" t="str">
        <f t="shared" si="103"/>
        <v>rock</v>
      </c>
    </row>
    <row r="1610" spans="1:18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tr">
        <f t="shared" si="102"/>
        <v>music</v>
      </c>
      <c r="R1610" t="str">
        <f t="shared" si="103"/>
        <v>rock</v>
      </c>
    </row>
    <row r="1611" spans="1:18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tr">
        <f t="shared" si="102"/>
        <v>music</v>
      </c>
      <c r="R1611" t="str">
        <f t="shared" si="103"/>
        <v>rock</v>
      </c>
    </row>
    <row r="1612" spans="1:18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tr">
        <f t="shared" si="102"/>
        <v>music</v>
      </c>
      <c r="R1612" t="str">
        <f t="shared" si="103"/>
        <v>rock</v>
      </c>
    </row>
    <row r="1613" spans="1: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tr">
        <f t="shared" si="102"/>
        <v>music</v>
      </c>
      <c r="R1613" t="str">
        <f t="shared" si="103"/>
        <v>rock</v>
      </c>
    </row>
    <row r="1614" spans="1:18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tr">
        <f t="shared" si="102"/>
        <v>music</v>
      </c>
      <c r="R1614" t="str">
        <f t="shared" si="103"/>
        <v>rock</v>
      </c>
    </row>
    <row r="1615" spans="1:18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tr">
        <f t="shared" si="102"/>
        <v>music</v>
      </c>
      <c r="R1615" t="str">
        <f t="shared" si="103"/>
        <v>rock</v>
      </c>
    </row>
    <row r="1616" spans="1:18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tr">
        <f t="shared" si="102"/>
        <v>music</v>
      </c>
      <c r="R1616" t="str">
        <f t="shared" si="103"/>
        <v>rock</v>
      </c>
    </row>
    <row r="1617" spans="1:18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tr">
        <f t="shared" si="102"/>
        <v>music</v>
      </c>
      <c r="R1617" t="str">
        <f t="shared" si="103"/>
        <v>rock</v>
      </c>
    </row>
    <row r="1618" spans="1:18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tr">
        <f t="shared" si="102"/>
        <v>music</v>
      </c>
      <c r="R1618" t="str">
        <f t="shared" si="103"/>
        <v>rock</v>
      </c>
    </row>
    <row r="1619" spans="1:18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tr">
        <f t="shared" si="102"/>
        <v>music</v>
      </c>
      <c r="R1619" t="str">
        <f t="shared" si="103"/>
        <v>rock</v>
      </c>
    </row>
    <row r="1620" spans="1:18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tr">
        <f t="shared" si="102"/>
        <v>music</v>
      </c>
      <c r="R1620" t="str">
        <f t="shared" si="103"/>
        <v>rock</v>
      </c>
    </row>
    <row r="1621" spans="1:18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tr">
        <f t="shared" si="102"/>
        <v>music</v>
      </c>
      <c r="R1621" t="str">
        <f t="shared" si="103"/>
        <v>rock</v>
      </c>
    </row>
    <row r="1622" spans="1:18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tr">
        <f t="shared" si="102"/>
        <v>music</v>
      </c>
      <c r="R1622" t="str">
        <f t="shared" si="103"/>
        <v>rock</v>
      </c>
    </row>
    <row r="1623" spans="1:18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tr">
        <f t="shared" si="102"/>
        <v>music</v>
      </c>
      <c r="R1623" t="str">
        <f t="shared" si="103"/>
        <v>rock</v>
      </c>
    </row>
    <row r="1624" spans="1:18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tr">
        <f t="shared" si="102"/>
        <v>music</v>
      </c>
      <c r="R1624" t="str">
        <f t="shared" si="103"/>
        <v>rock</v>
      </c>
    </row>
    <row r="1625" spans="1:18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tr">
        <f t="shared" si="102"/>
        <v>music</v>
      </c>
      <c r="R1625" t="str">
        <f t="shared" si="103"/>
        <v>rock</v>
      </c>
    </row>
    <row r="1626" spans="1:18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tr">
        <f t="shared" si="102"/>
        <v>music</v>
      </c>
      <c r="R1626" t="str">
        <f t="shared" si="103"/>
        <v>rock</v>
      </c>
    </row>
    <row r="1627" spans="1:18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tr">
        <f t="shared" si="102"/>
        <v>music</v>
      </c>
      <c r="R1627" t="str">
        <f t="shared" si="103"/>
        <v>rock</v>
      </c>
    </row>
    <row r="1628" spans="1:18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tr">
        <f t="shared" si="102"/>
        <v>music</v>
      </c>
      <c r="R1628" t="str">
        <f t="shared" si="103"/>
        <v>rock</v>
      </c>
    </row>
    <row r="1629" spans="1:18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tr">
        <f t="shared" si="102"/>
        <v>music</v>
      </c>
      <c r="R1629" t="str">
        <f t="shared" si="103"/>
        <v>rock</v>
      </c>
    </row>
    <row r="1630" spans="1:18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tr">
        <f t="shared" si="102"/>
        <v>music</v>
      </c>
      <c r="R1630" t="str">
        <f t="shared" si="103"/>
        <v>rock</v>
      </c>
    </row>
    <row r="1631" spans="1:18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tr">
        <f t="shared" si="102"/>
        <v>music</v>
      </c>
      <c r="R1631" t="str">
        <f t="shared" si="103"/>
        <v>rock</v>
      </c>
    </row>
    <row r="1632" spans="1:18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tr">
        <f t="shared" si="102"/>
        <v>music</v>
      </c>
      <c r="R1632" t="str">
        <f t="shared" si="103"/>
        <v>rock</v>
      </c>
    </row>
    <row r="1633" spans="1:18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tr">
        <f t="shared" si="102"/>
        <v>music</v>
      </c>
      <c r="R1633" t="str">
        <f t="shared" si="103"/>
        <v>rock</v>
      </c>
    </row>
    <row r="1634" spans="1:18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tr">
        <f t="shared" si="102"/>
        <v>music</v>
      </c>
      <c r="R1634" t="str">
        <f t="shared" si="103"/>
        <v>rock</v>
      </c>
    </row>
    <row r="1635" spans="1:18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tr">
        <f t="shared" si="102"/>
        <v>music</v>
      </c>
      <c r="R1635" t="str">
        <f t="shared" si="103"/>
        <v>rock</v>
      </c>
    </row>
    <row r="1636" spans="1:18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tr">
        <f t="shared" si="102"/>
        <v>music</v>
      </c>
      <c r="R1636" t="str">
        <f t="shared" si="103"/>
        <v>rock</v>
      </c>
    </row>
    <row r="1637" spans="1:18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tr">
        <f t="shared" si="102"/>
        <v>music</v>
      </c>
      <c r="R1637" t="str">
        <f t="shared" si="103"/>
        <v>rock</v>
      </c>
    </row>
    <row r="1638" spans="1:18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tr">
        <f t="shared" si="102"/>
        <v>music</v>
      </c>
      <c r="R1638" t="str">
        <f t="shared" si="103"/>
        <v>rock</v>
      </c>
    </row>
    <row r="1639" spans="1:18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tr">
        <f t="shared" si="102"/>
        <v>music</v>
      </c>
      <c r="R1639" t="str">
        <f t="shared" si="103"/>
        <v>rock</v>
      </c>
    </row>
    <row r="1640" spans="1:18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tr">
        <f t="shared" si="102"/>
        <v>music</v>
      </c>
      <c r="R1640" t="str">
        <f t="shared" si="103"/>
        <v>rock</v>
      </c>
    </row>
    <row r="1641" spans="1:18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tr">
        <f t="shared" si="102"/>
        <v>music</v>
      </c>
      <c r="R1641" t="str">
        <f t="shared" si="103"/>
        <v>rock</v>
      </c>
    </row>
    <row r="1642" spans="1:18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tr">
        <f t="shared" si="102"/>
        <v>music</v>
      </c>
      <c r="R1642" t="str">
        <f t="shared" si="103"/>
        <v>rock</v>
      </c>
    </row>
    <row r="1643" spans="1:18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tr">
        <f t="shared" si="102"/>
        <v>music</v>
      </c>
      <c r="R1643" t="str">
        <f t="shared" si="103"/>
        <v>pop</v>
      </c>
    </row>
    <row r="1644" spans="1:18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tr">
        <f t="shared" si="102"/>
        <v>music</v>
      </c>
      <c r="R1644" t="str">
        <f t="shared" si="103"/>
        <v>pop</v>
      </c>
    </row>
    <row r="1645" spans="1:18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tr">
        <f t="shared" si="102"/>
        <v>music</v>
      </c>
      <c r="R1645" t="str">
        <f t="shared" si="103"/>
        <v>pop</v>
      </c>
    </row>
    <row r="1646" spans="1:18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tr">
        <f t="shared" si="102"/>
        <v>music</v>
      </c>
      <c r="R1646" t="str">
        <f t="shared" si="103"/>
        <v>pop</v>
      </c>
    </row>
    <row r="1647" spans="1:18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tr">
        <f t="shared" si="102"/>
        <v>music</v>
      </c>
      <c r="R1647" t="str">
        <f t="shared" si="103"/>
        <v>pop</v>
      </c>
    </row>
    <row r="1648" spans="1:18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tr">
        <f t="shared" si="102"/>
        <v>music</v>
      </c>
      <c r="R1648" t="str">
        <f t="shared" si="103"/>
        <v>pop</v>
      </c>
    </row>
    <row r="1649" spans="1:18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tr">
        <f t="shared" si="102"/>
        <v>music</v>
      </c>
      <c r="R1649" t="str">
        <f t="shared" si="103"/>
        <v>pop</v>
      </c>
    </row>
    <row r="1650" spans="1:18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tr">
        <f t="shared" si="102"/>
        <v>music</v>
      </c>
      <c r="R1650" t="str">
        <f t="shared" si="103"/>
        <v>pop</v>
      </c>
    </row>
    <row r="1651" spans="1:18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tr">
        <f t="shared" si="102"/>
        <v>music</v>
      </c>
      <c r="R1651" t="str">
        <f t="shared" si="103"/>
        <v>pop</v>
      </c>
    </row>
    <row r="1652" spans="1:18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tr">
        <f t="shared" si="102"/>
        <v>music</v>
      </c>
      <c r="R1652" t="str">
        <f t="shared" si="103"/>
        <v>pop</v>
      </c>
    </row>
    <row r="1653" spans="1:18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tr">
        <f t="shared" si="102"/>
        <v>music</v>
      </c>
      <c r="R1653" t="str">
        <f t="shared" si="103"/>
        <v>pop</v>
      </c>
    </row>
    <row r="1654" spans="1:18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tr">
        <f t="shared" si="102"/>
        <v>music</v>
      </c>
      <c r="R1654" t="str">
        <f t="shared" si="103"/>
        <v>pop</v>
      </c>
    </row>
    <row r="1655" spans="1:18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tr">
        <f t="shared" si="102"/>
        <v>music</v>
      </c>
      <c r="R1655" t="str">
        <f t="shared" si="103"/>
        <v>pop</v>
      </c>
    </row>
    <row r="1656" spans="1:18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tr">
        <f t="shared" si="102"/>
        <v>music</v>
      </c>
      <c r="R1656" t="str">
        <f t="shared" si="103"/>
        <v>pop</v>
      </c>
    </row>
    <row r="1657" spans="1:18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tr">
        <f t="shared" si="102"/>
        <v>music</v>
      </c>
      <c r="R1657" t="str">
        <f t="shared" si="103"/>
        <v>pop</v>
      </c>
    </row>
    <row r="1658" spans="1:18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tr">
        <f t="shared" si="102"/>
        <v>music</v>
      </c>
      <c r="R1658" t="str">
        <f t="shared" si="103"/>
        <v>pop</v>
      </c>
    </row>
    <row r="1659" spans="1:18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tr">
        <f t="shared" si="102"/>
        <v>music</v>
      </c>
      <c r="R1659" t="str">
        <f t="shared" si="103"/>
        <v>pop</v>
      </c>
    </row>
    <row r="1660" spans="1:18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tr">
        <f t="shared" si="102"/>
        <v>music</v>
      </c>
      <c r="R1660" t="str">
        <f t="shared" si="103"/>
        <v>pop</v>
      </c>
    </row>
    <row r="1661" spans="1:18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tr">
        <f t="shared" si="102"/>
        <v>music</v>
      </c>
      <c r="R1661" t="str">
        <f t="shared" si="103"/>
        <v>pop</v>
      </c>
    </row>
    <row r="1662" spans="1:18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tr">
        <f t="shared" si="102"/>
        <v>music</v>
      </c>
      <c r="R1662" t="str">
        <f t="shared" si="103"/>
        <v>pop</v>
      </c>
    </row>
    <row r="1663" spans="1:18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tr">
        <f t="shared" si="102"/>
        <v>music</v>
      </c>
      <c r="R1663" t="str">
        <f t="shared" si="103"/>
        <v>pop</v>
      </c>
    </row>
    <row r="1664" spans="1:18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tr">
        <f t="shared" si="102"/>
        <v>music</v>
      </c>
      <c r="R1664" t="str">
        <f t="shared" si="103"/>
        <v>pop</v>
      </c>
    </row>
    <row r="1665" spans="1:18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tr">
        <f t="shared" si="102"/>
        <v>music</v>
      </c>
      <c r="R1665" t="str">
        <f t="shared" si="103"/>
        <v>pop</v>
      </c>
    </row>
    <row r="1666" spans="1:18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34.384494382022467</v>
      </c>
      <c r="Q1666" t="str">
        <f t="shared" si="102"/>
        <v>music</v>
      </c>
      <c r="R1666" t="str">
        <f t="shared" si="103"/>
        <v>pop</v>
      </c>
    </row>
    <row r="1667" spans="1:18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E1667/D1667*100</f>
        <v>119.45714285714286</v>
      </c>
      <c r="P1667">
        <f t="shared" ref="P1667:P1730" si="105">E1667/L1667</f>
        <v>44.956989247311824</v>
      </c>
      <c r="Q1667" t="str">
        <f t="shared" ref="Q1667:Q1730" si="106">LEFT(N1667,_xlfn.NUMBERVALUE(FIND("/",N1667)-1))</f>
        <v>music</v>
      </c>
      <c r="R1667" t="str">
        <f t="shared" ref="R1667:R1730" si="107">RIGHT(N1667,LEN(N1667)-LEN(Q1667)-1)</f>
        <v>pop</v>
      </c>
    </row>
    <row r="1668" spans="1:18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tr">
        <f t="shared" si="106"/>
        <v>music</v>
      </c>
      <c r="R1668" t="str">
        <f t="shared" si="107"/>
        <v>pop</v>
      </c>
    </row>
    <row r="1669" spans="1:18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tr">
        <f t="shared" si="106"/>
        <v>music</v>
      </c>
      <c r="R1669" t="str">
        <f t="shared" si="107"/>
        <v>pop</v>
      </c>
    </row>
    <row r="1670" spans="1:18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tr">
        <f t="shared" si="106"/>
        <v>music</v>
      </c>
      <c r="R1670" t="str">
        <f t="shared" si="107"/>
        <v>pop</v>
      </c>
    </row>
    <row r="1671" spans="1:18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tr">
        <f t="shared" si="106"/>
        <v>music</v>
      </c>
      <c r="R1671" t="str">
        <f t="shared" si="107"/>
        <v>pop</v>
      </c>
    </row>
    <row r="1672" spans="1:18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tr">
        <f t="shared" si="106"/>
        <v>music</v>
      </c>
      <c r="R1672" t="str">
        <f t="shared" si="107"/>
        <v>pop</v>
      </c>
    </row>
    <row r="1673" spans="1:18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tr">
        <f t="shared" si="106"/>
        <v>music</v>
      </c>
      <c r="R1673" t="str">
        <f t="shared" si="107"/>
        <v>pop</v>
      </c>
    </row>
    <row r="1674" spans="1:18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tr">
        <f t="shared" si="106"/>
        <v>music</v>
      </c>
      <c r="R1674" t="str">
        <f t="shared" si="107"/>
        <v>pop</v>
      </c>
    </row>
    <row r="1675" spans="1:18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tr">
        <f t="shared" si="106"/>
        <v>music</v>
      </c>
      <c r="R1675" t="str">
        <f t="shared" si="107"/>
        <v>pop</v>
      </c>
    </row>
    <row r="1676" spans="1:18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tr">
        <f t="shared" si="106"/>
        <v>music</v>
      </c>
      <c r="R1676" t="str">
        <f t="shared" si="107"/>
        <v>pop</v>
      </c>
    </row>
    <row r="1677" spans="1:18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tr">
        <f t="shared" si="106"/>
        <v>music</v>
      </c>
      <c r="R1677" t="str">
        <f t="shared" si="107"/>
        <v>pop</v>
      </c>
    </row>
    <row r="1678" spans="1:18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tr">
        <f t="shared" si="106"/>
        <v>music</v>
      </c>
      <c r="R1678" t="str">
        <f t="shared" si="107"/>
        <v>pop</v>
      </c>
    </row>
    <row r="1679" spans="1:18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tr">
        <f t="shared" si="106"/>
        <v>music</v>
      </c>
      <c r="R1679" t="str">
        <f t="shared" si="107"/>
        <v>pop</v>
      </c>
    </row>
    <row r="1680" spans="1:18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tr">
        <f t="shared" si="106"/>
        <v>music</v>
      </c>
      <c r="R1680" t="str">
        <f t="shared" si="107"/>
        <v>pop</v>
      </c>
    </row>
    <row r="1681" spans="1:18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tr">
        <f t="shared" si="106"/>
        <v>music</v>
      </c>
      <c r="R1681" t="str">
        <f t="shared" si="107"/>
        <v>pop</v>
      </c>
    </row>
    <row r="1682" spans="1:18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tr">
        <f t="shared" si="106"/>
        <v>music</v>
      </c>
      <c r="R1682" t="str">
        <f t="shared" si="107"/>
        <v>pop</v>
      </c>
    </row>
    <row r="1683" spans="1:18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tr">
        <f t="shared" si="106"/>
        <v>music</v>
      </c>
      <c r="R1683" t="str">
        <f t="shared" si="107"/>
        <v>faith</v>
      </c>
    </row>
    <row r="1684" spans="1:18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tr">
        <f t="shared" si="106"/>
        <v>music</v>
      </c>
      <c r="R1684" t="str">
        <f t="shared" si="107"/>
        <v>faith</v>
      </c>
    </row>
    <row r="1685" spans="1:18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tr">
        <f t="shared" si="106"/>
        <v>music</v>
      </c>
      <c r="R1685" t="str">
        <f t="shared" si="107"/>
        <v>faith</v>
      </c>
    </row>
    <row r="1686" spans="1:18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tr">
        <f t="shared" si="106"/>
        <v>music</v>
      </c>
      <c r="R1686" t="str">
        <f t="shared" si="107"/>
        <v>faith</v>
      </c>
    </row>
    <row r="1687" spans="1:18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tr">
        <f t="shared" si="106"/>
        <v>music</v>
      </c>
      <c r="R1687" t="str">
        <f t="shared" si="107"/>
        <v>faith</v>
      </c>
    </row>
    <row r="1688" spans="1:18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tr">
        <f t="shared" si="106"/>
        <v>music</v>
      </c>
      <c r="R1688" t="str">
        <f t="shared" si="107"/>
        <v>faith</v>
      </c>
    </row>
    <row r="1689" spans="1:18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tr">
        <f t="shared" si="106"/>
        <v>music</v>
      </c>
      <c r="R1689" t="str">
        <f t="shared" si="107"/>
        <v>faith</v>
      </c>
    </row>
    <row r="1690" spans="1:18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tr">
        <f t="shared" si="106"/>
        <v>music</v>
      </c>
      <c r="R1690" t="str">
        <f t="shared" si="107"/>
        <v>faith</v>
      </c>
    </row>
    <row r="1691" spans="1:18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tr">
        <f t="shared" si="106"/>
        <v>music</v>
      </c>
      <c r="R1691" t="str">
        <f t="shared" si="107"/>
        <v>faith</v>
      </c>
    </row>
    <row r="1692" spans="1:18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tr">
        <f t="shared" si="106"/>
        <v>music</v>
      </c>
      <c r="R1692" t="str">
        <f t="shared" si="107"/>
        <v>faith</v>
      </c>
    </row>
    <row r="1693" spans="1:18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tr">
        <f t="shared" si="106"/>
        <v>music</v>
      </c>
      <c r="R1693" t="str">
        <f t="shared" si="107"/>
        <v>faith</v>
      </c>
    </row>
    <row r="1694" spans="1:18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tr">
        <f t="shared" si="106"/>
        <v>music</v>
      </c>
      <c r="R1694" t="str">
        <f t="shared" si="107"/>
        <v>faith</v>
      </c>
    </row>
    <row r="1695" spans="1:18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tr">
        <f t="shared" si="106"/>
        <v>music</v>
      </c>
      <c r="R1695" t="str">
        <f t="shared" si="107"/>
        <v>faith</v>
      </c>
    </row>
    <row r="1696" spans="1:18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tr">
        <f t="shared" si="106"/>
        <v>music</v>
      </c>
      <c r="R1696" t="str">
        <f t="shared" si="107"/>
        <v>faith</v>
      </c>
    </row>
    <row r="1697" spans="1:18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tr">
        <f t="shared" si="106"/>
        <v>music</v>
      </c>
      <c r="R1697" t="str">
        <f t="shared" si="107"/>
        <v>faith</v>
      </c>
    </row>
    <row r="1698" spans="1:18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tr">
        <f t="shared" si="106"/>
        <v>music</v>
      </c>
      <c r="R1698" t="str">
        <f t="shared" si="107"/>
        <v>faith</v>
      </c>
    </row>
    <row r="1699" spans="1:18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tr">
        <f t="shared" si="106"/>
        <v>music</v>
      </c>
      <c r="R1699" t="str">
        <f t="shared" si="107"/>
        <v>faith</v>
      </c>
    </row>
    <row r="1700" spans="1:18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tr">
        <f t="shared" si="106"/>
        <v>music</v>
      </c>
      <c r="R1700" t="str">
        <f t="shared" si="107"/>
        <v>faith</v>
      </c>
    </row>
    <row r="1701" spans="1:18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tr">
        <f t="shared" si="106"/>
        <v>music</v>
      </c>
      <c r="R1701" t="str">
        <f t="shared" si="107"/>
        <v>faith</v>
      </c>
    </row>
    <row r="1702" spans="1:18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tr">
        <f t="shared" si="106"/>
        <v>music</v>
      </c>
      <c r="R1702" t="str">
        <f t="shared" si="107"/>
        <v>faith</v>
      </c>
    </row>
    <row r="1703" spans="1:18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tr">
        <f t="shared" si="106"/>
        <v>music</v>
      </c>
      <c r="R1703" t="str">
        <f t="shared" si="107"/>
        <v>faith</v>
      </c>
    </row>
    <row r="1704" spans="1:18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tr">
        <f t="shared" si="106"/>
        <v>music</v>
      </c>
      <c r="R1704" t="str">
        <f t="shared" si="107"/>
        <v>faith</v>
      </c>
    </row>
    <row r="1705" spans="1:18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tr">
        <f t="shared" si="106"/>
        <v>music</v>
      </c>
      <c r="R1705" t="str">
        <f t="shared" si="107"/>
        <v>faith</v>
      </c>
    </row>
    <row r="1706" spans="1:18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tr">
        <f t="shared" si="106"/>
        <v>music</v>
      </c>
      <c r="R1706" t="str">
        <f t="shared" si="107"/>
        <v>faith</v>
      </c>
    </row>
    <row r="1707" spans="1:18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tr">
        <f t="shared" si="106"/>
        <v>music</v>
      </c>
      <c r="R1707" t="str">
        <f t="shared" si="107"/>
        <v>faith</v>
      </c>
    </row>
    <row r="1708" spans="1:18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tr">
        <f t="shared" si="106"/>
        <v>music</v>
      </c>
      <c r="R1708" t="str">
        <f t="shared" si="107"/>
        <v>faith</v>
      </c>
    </row>
    <row r="1709" spans="1:18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tr">
        <f t="shared" si="106"/>
        <v>music</v>
      </c>
      <c r="R1709" t="str">
        <f t="shared" si="107"/>
        <v>faith</v>
      </c>
    </row>
    <row r="1710" spans="1:18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tr">
        <f t="shared" si="106"/>
        <v>music</v>
      </c>
      <c r="R1710" t="str">
        <f t="shared" si="107"/>
        <v>faith</v>
      </c>
    </row>
    <row r="1711" spans="1:18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tr">
        <f t="shared" si="106"/>
        <v>music</v>
      </c>
      <c r="R1711" t="str">
        <f t="shared" si="107"/>
        <v>faith</v>
      </c>
    </row>
    <row r="1712" spans="1:18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tr">
        <f t="shared" si="106"/>
        <v>music</v>
      </c>
      <c r="R1712" t="str">
        <f t="shared" si="107"/>
        <v>faith</v>
      </c>
    </row>
    <row r="1713" spans="1:18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tr">
        <f t="shared" si="106"/>
        <v>music</v>
      </c>
      <c r="R1713" t="str">
        <f t="shared" si="107"/>
        <v>faith</v>
      </c>
    </row>
    <row r="1714" spans="1:18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tr">
        <f t="shared" si="106"/>
        <v>music</v>
      </c>
      <c r="R1714" t="str">
        <f t="shared" si="107"/>
        <v>faith</v>
      </c>
    </row>
    <row r="1715" spans="1:18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tr">
        <f t="shared" si="106"/>
        <v>music</v>
      </c>
      <c r="R1715" t="str">
        <f t="shared" si="107"/>
        <v>faith</v>
      </c>
    </row>
    <row r="1716" spans="1:18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tr">
        <f t="shared" si="106"/>
        <v>music</v>
      </c>
      <c r="R1716" t="str">
        <f t="shared" si="107"/>
        <v>faith</v>
      </c>
    </row>
    <row r="1717" spans="1:18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tr">
        <f t="shared" si="106"/>
        <v>music</v>
      </c>
      <c r="R1717" t="str">
        <f t="shared" si="107"/>
        <v>faith</v>
      </c>
    </row>
    <row r="1718" spans="1:18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tr">
        <f t="shared" si="106"/>
        <v>music</v>
      </c>
      <c r="R1718" t="str">
        <f t="shared" si="107"/>
        <v>faith</v>
      </c>
    </row>
    <row r="1719" spans="1:18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tr">
        <f t="shared" si="106"/>
        <v>music</v>
      </c>
      <c r="R1719" t="str">
        <f t="shared" si="107"/>
        <v>faith</v>
      </c>
    </row>
    <row r="1720" spans="1: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tr">
        <f t="shared" si="106"/>
        <v>music</v>
      </c>
      <c r="R1720" t="str">
        <f t="shared" si="107"/>
        <v>faith</v>
      </c>
    </row>
    <row r="1721" spans="1:18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tr">
        <f t="shared" si="106"/>
        <v>music</v>
      </c>
      <c r="R1721" t="str">
        <f t="shared" si="107"/>
        <v>faith</v>
      </c>
    </row>
    <row r="1722" spans="1:18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tr">
        <f t="shared" si="106"/>
        <v>music</v>
      </c>
      <c r="R1722" t="str">
        <f t="shared" si="107"/>
        <v>faith</v>
      </c>
    </row>
    <row r="1723" spans="1:18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tr">
        <f t="shared" si="106"/>
        <v>music</v>
      </c>
      <c r="R1723" t="str">
        <f t="shared" si="107"/>
        <v>faith</v>
      </c>
    </row>
    <row r="1724" spans="1:18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tr">
        <f t="shared" si="106"/>
        <v>music</v>
      </c>
      <c r="R1724" t="str">
        <f t="shared" si="107"/>
        <v>faith</v>
      </c>
    </row>
    <row r="1725" spans="1:18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tr">
        <f t="shared" si="106"/>
        <v>music</v>
      </c>
      <c r="R1725" t="str">
        <f t="shared" si="107"/>
        <v>faith</v>
      </c>
    </row>
    <row r="1726" spans="1:18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tr">
        <f t="shared" si="106"/>
        <v>music</v>
      </c>
      <c r="R1726" t="str">
        <f t="shared" si="107"/>
        <v>faith</v>
      </c>
    </row>
    <row r="1727" spans="1:18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tr">
        <f t="shared" si="106"/>
        <v>music</v>
      </c>
      <c r="R1727" t="str">
        <f t="shared" si="107"/>
        <v>faith</v>
      </c>
    </row>
    <row r="1728" spans="1:18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tr">
        <f t="shared" si="106"/>
        <v>music</v>
      </c>
      <c r="R1728" t="str">
        <f t="shared" si="107"/>
        <v>faith</v>
      </c>
    </row>
    <row r="1729" spans="1:18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tr">
        <f t="shared" si="106"/>
        <v>music</v>
      </c>
      <c r="R1729" t="str">
        <f t="shared" si="107"/>
        <v>faith</v>
      </c>
    </row>
    <row r="1730" spans="1:18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tr">
        <f t="shared" si="106"/>
        <v>music</v>
      </c>
      <c r="R1730" t="str">
        <f t="shared" si="107"/>
        <v>faith</v>
      </c>
    </row>
    <row r="1731" spans="1:18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E1731/D1731*100</f>
        <v>0</v>
      </c>
      <c r="P1731" t="e">
        <f t="shared" ref="P1731:P1794" si="109">E1731/L1731</f>
        <v>#DIV/0!</v>
      </c>
      <c r="Q1731" t="str">
        <f t="shared" ref="Q1731:Q1794" si="110">LEFT(N1731,_xlfn.NUMBERVALUE(FIND("/",N1731)-1))</f>
        <v>music</v>
      </c>
      <c r="R1731" t="str">
        <f t="shared" ref="R1731:R1794" si="111">RIGHT(N1731,LEN(N1731)-LEN(Q1731)-1)</f>
        <v>faith</v>
      </c>
    </row>
    <row r="1732" spans="1:18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tr">
        <f t="shared" si="110"/>
        <v>music</v>
      </c>
      <c r="R1732" t="str">
        <f t="shared" si="111"/>
        <v>faith</v>
      </c>
    </row>
    <row r="1733" spans="1:18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tr">
        <f t="shared" si="110"/>
        <v>music</v>
      </c>
      <c r="R1733" t="str">
        <f t="shared" si="111"/>
        <v>faith</v>
      </c>
    </row>
    <row r="1734" spans="1:18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tr">
        <f t="shared" si="110"/>
        <v>music</v>
      </c>
      <c r="R1734" t="str">
        <f t="shared" si="111"/>
        <v>faith</v>
      </c>
    </row>
    <row r="1735" spans="1:18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tr">
        <f t="shared" si="110"/>
        <v>music</v>
      </c>
      <c r="R1735" t="str">
        <f t="shared" si="111"/>
        <v>faith</v>
      </c>
    </row>
    <row r="1736" spans="1:18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tr">
        <f t="shared" si="110"/>
        <v>music</v>
      </c>
      <c r="R1736" t="str">
        <f t="shared" si="111"/>
        <v>faith</v>
      </c>
    </row>
    <row r="1737" spans="1:18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tr">
        <f t="shared" si="110"/>
        <v>music</v>
      </c>
      <c r="R1737" t="str">
        <f t="shared" si="111"/>
        <v>faith</v>
      </c>
    </row>
    <row r="1738" spans="1:18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tr">
        <f t="shared" si="110"/>
        <v>music</v>
      </c>
      <c r="R1738" t="str">
        <f t="shared" si="111"/>
        <v>faith</v>
      </c>
    </row>
    <row r="1739" spans="1:18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tr">
        <f t="shared" si="110"/>
        <v>music</v>
      </c>
      <c r="R1739" t="str">
        <f t="shared" si="111"/>
        <v>faith</v>
      </c>
    </row>
    <row r="1740" spans="1:18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tr">
        <f t="shared" si="110"/>
        <v>music</v>
      </c>
      <c r="R1740" t="str">
        <f t="shared" si="111"/>
        <v>faith</v>
      </c>
    </row>
    <row r="1741" spans="1:18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tr">
        <f t="shared" si="110"/>
        <v>music</v>
      </c>
      <c r="R1741" t="str">
        <f t="shared" si="111"/>
        <v>faith</v>
      </c>
    </row>
    <row r="1742" spans="1:18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tr">
        <f t="shared" si="110"/>
        <v>music</v>
      </c>
      <c r="R1742" t="str">
        <f t="shared" si="111"/>
        <v>faith</v>
      </c>
    </row>
    <row r="1743" spans="1:18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tr">
        <f t="shared" si="110"/>
        <v>photography</v>
      </c>
      <c r="R1743" t="str">
        <f t="shared" si="111"/>
        <v>photobooks</v>
      </c>
    </row>
    <row r="1744" spans="1:18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tr">
        <f t="shared" si="110"/>
        <v>photography</v>
      </c>
      <c r="R1744" t="str">
        <f t="shared" si="111"/>
        <v>photobooks</v>
      </c>
    </row>
    <row r="1745" spans="1:18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tr">
        <f t="shared" si="110"/>
        <v>photography</v>
      </c>
      <c r="R1745" t="str">
        <f t="shared" si="111"/>
        <v>photobooks</v>
      </c>
    </row>
    <row r="1746" spans="1:18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tr">
        <f t="shared" si="110"/>
        <v>photography</v>
      </c>
      <c r="R1746" t="str">
        <f t="shared" si="111"/>
        <v>photobooks</v>
      </c>
    </row>
    <row r="1747" spans="1:18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tr">
        <f t="shared" si="110"/>
        <v>photography</v>
      </c>
      <c r="R1747" t="str">
        <f t="shared" si="111"/>
        <v>photobooks</v>
      </c>
    </row>
    <row r="1748" spans="1:18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tr">
        <f t="shared" si="110"/>
        <v>photography</v>
      </c>
      <c r="R1748" t="str">
        <f t="shared" si="111"/>
        <v>photobooks</v>
      </c>
    </row>
    <row r="1749" spans="1:18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tr">
        <f t="shared" si="110"/>
        <v>photography</v>
      </c>
      <c r="R1749" t="str">
        <f t="shared" si="111"/>
        <v>photobooks</v>
      </c>
    </row>
    <row r="1750" spans="1:18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tr">
        <f t="shared" si="110"/>
        <v>photography</v>
      </c>
      <c r="R1750" t="str">
        <f t="shared" si="111"/>
        <v>photobooks</v>
      </c>
    </row>
    <row r="1751" spans="1:18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tr">
        <f t="shared" si="110"/>
        <v>photography</v>
      </c>
      <c r="R1751" t="str">
        <f t="shared" si="111"/>
        <v>photobooks</v>
      </c>
    </row>
    <row r="1752" spans="1:18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tr">
        <f t="shared" si="110"/>
        <v>photography</v>
      </c>
      <c r="R1752" t="str">
        <f t="shared" si="111"/>
        <v>photobooks</v>
      </c>
    </row>
    <row r="1753" spans="1:18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tr">
        <f t="shared" si="110"/>
        <v>photography</v>
      </c>
      <c r="R1753" t="str">
        <f t="shared" si="111"/>
        <v>photobooks</v>
      </c>
    </row>
    <row r="1754" spans="1:18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tr">
        <f t="shared" si="110"/>
        <v>photography</v>
      </c>
      <c r="R1754" t="str">
        <f t="shared" si="111"/>
        <v>photobooks</v>
      </c>
    </row>
    <row r="1755" spans="1:18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tr">
        <f t="shared" si="110"/>
        <v>photography</v>
      </c>
      <c r="R1755" t="str">
        <f t="shared" si="111"/>
        <v>photobooks</v>
      </c>
    </row>
    <row r="1756" spans="1:18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tr">
        <f t="shared" si="110"/>
        <v>photography</v>
      </c>
      <c r="R1756" t="str">
        <f t="shared" si="111"/>
        <v>photobooks</v>
      </c>
    </row>
    <row r="1757" spans="1:18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tr">
        <f t="shared" si="110"/>
        <v>photography</v>
      </c>
      <c r="R1757" t="str">
        <f t="shared" si="111"/>
        <v>photobooks</v>
      </c>
    </row>
    <row r="1758" spans="1:18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tr">
        <f t="shared" si="110"/>
        <v>photography</v>
      </c>
      <c r="R1758" t="str">
        <f t="shared" si="111"/>
        <v>photobooks</v>
      </c>
    </row>
    <row r="1759" spans="1:18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tr">
        <f t="shared" si="110"/>
        <v>photography</v>
      </c>
      <c r="R1759" t="str">
        <f t="shared" si="111"/>
        <v>photobooks</v>
      </c>
    </row>
    <row r="1760" spans="1:18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tr">
        <f t="shared" si="110"/>
        <v>photography</v>
      </c>
      <c r="R1760" t="str">
        <f t="shared" si="111"/>
        <v>photobooks</v>
      </c>
    </row>
    <row r="1761" spans="1:18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tr">
        <f t="shared" si="110"/>
        <v>photography</v>
      </c>
      <c r="R1761" t="str">
        <f t="shared" si="111"/>
        <v>photobooks</v>
      </c>
    </row>
    <row r="1762" spans="1:18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tr">
        <f t="shared" si="110"/>
        <v>photography</v>
      </c>
      <c r="R1762" t="str">
        <f t="shared" si="111"/>
        <v>photobooks</v>
      </c>
    </row>
    <row r="1763" spans="1:18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tr">
        <f t="shared" si="110"/>
        <v>photography</v>
      </c>
      <c r="R1763" t="str">
        <f t="shared" si="111"/>
        <v>photobooks</v>
      </c>
    </row>
    <row r="1764" spans="1:18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tr">
        <f t="shared" si="110"/>
        <v>photography</v>
      </c>
      <c r="R1764" t="str">
        <f t="shared" si="111"/>
        <v>photobooks</v>
      </c>
    </row>
    <row r="1765" spans="1:18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tr">
        <f t="shared" si="110"/>
        <v>photography</v>
      </c>
      <c r="R1765" t="str">
        <f t="shared" si="111"/>
        <v>photobooks</v>
      </c>
    </row>
    <row r="1766" spans="1:18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tr">
        <f t="shared" si="110"/>
        <v>photography</v>
      </c>
      <c r="R1766" t="str">
        <f t="shared" si="111"/>
        <v>photobooks</v>
      </c>
    </row>
    <row r="1767" spans="1:18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tr">
        <f t="shared" si="110"/>
        <v>photography</v>
      </c>
      <c r="R1767" t="str">
        <f t="shared" si="111"/>
        <v>photobooks</v>
      </c>
    </row>
    <row r="1768" spans="1:18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tr">
        <f t="shared" si="110"/>
        <v>photography</v>
      </c>
      <c r="R1768" t="str">
        <f t="shared" si="111"/>
        <v>photobooks</v>
      </c>
    </row>
    <row r="1769" spans="1:18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tr">
        <f t="shared" si="110"/>
        <v>photography</v>
      </c>
      <c r="R1769" t="str">
        <f t="shared" si="111"/>
        <v>photobooks</v>
      </c>
    </row>
    <row r="1770" spans="1:18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tr">
        <f t="shared" si="110"/>
        <v>photography</v>
      </c>
      <c r="R1770" t="str">
        <f t="shared" si="111"/>
        <v>photobooks</v>
      </c>
    </row>
    <row r="1771" spans="1:18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tr">
        <f t="shared" si="110"/>
        <v>photography</v>
      </c>
      <c r="R1771" t="str">
        <f t="shared" si="111"/>
        <v>photobooks</v>
      </c>
    </row>
    <row r="1772" spans="1:18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tr">
        <f t="shared" si="110"/>
        <v>photography</v>
      </c>
      <c r="R1772" t="str">
        <f t="shared" si="111"/>
        <v>photobooks</v>
      </c>
    </row>
    <row r="1773" spans="1:18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tr">
        <f t="shared" si="110"/>
        <v>photography</v>
      </c>
      <c r="R1773" t="str">
        <f t="shared" si="111"/>
        <v>photobooks</v>
      </c>
    </row>
    <row r="1774" spans="1:18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tr">
        <f t="shared" si="110"/>
        <v>photography</v>
      </c>
      <c r="R1774" t="str">
        <f t="shared" si="111"/>
        <v>photobooks</v>
      </c>
    </row>
    <row r="1775" spans="1:18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tr">
        <f t="shared" si="110"/>
        <v>photography</v>
      </c>
      <c r="R1775" t="str">
        <f t="shared" si="111"/>
        <v>photobooks</v>
      </c>
    </row>
    <row r="1776" spans="1:18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tr">
        <f t="shared" si="110"/>
        <v>photography</v>
      </c>
      <c r="R1776" t="str">
        <f t="shared" si="111"/>
        <v>photobooks</v>
      </c>
    </row>
    <row r="1777" spans="1:18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tr">
        <f t="shared" si="110"/>
        <v>photography</v>
      </c>
      <c r="R1777" t="str">
        <f t="shared" si="111"/>
        <v>photobooks</v>
      </c>
    </row>
    <row r="1778" spans="1:18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tr">
        <f t="shared" si="110"/>
        <v>photography</v>
      </c>
      <c r="R1778" t="str">
        <f t="shared" si="111"/>
        <v>photobooks</v>
      </c>
    </row>
    <row r="1779" spans="1:18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tr">
        <f t="shared" si="110"/>
        <v>photography</v>
      </c>
      <c r="R1779" t="str">
        <f t="shared" si="111"/>
        <v>photobooks</v>
      </c>
    </row>
    <row r="1780" spans="1:18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tr">
        <f t="shared" si="110"/>
        <v>photography</v>
      </c>
      <c r="R1780" t="str">
        <f t="shared" si="111"/>
        <v>photobooks</v>
      </c>
    </row>
    <row r="1781" spans="1:18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tr">
        <f t="shared" si="110"/>
        <v>photography</v>
      </c>
      <c r="R1781" t="str">
        <f t="shared" si="111"/>
        <v>photobooks</v>
      </c>
    </row>
    <row r="1782" spans="1:18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tr">
        <f t="shared" si="110"/>
        <v>photography</v>
      </c>
      <c r="R1782" t="str">
        <f t="shared" si="111"/>
        <v>photobooks</v>
      </c>
    </row>
    <row r="1783" spans="1:18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tr">
        <f t="shared" si="110"/>
        <v>photography</v>
      </c>
      <c r="R1783" t="str">
        <f t="shared" si="111"/>
        <v>photobooks</v>
      </c>
    </row>
    <row r="1784" spans="1:18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tr">
        <f t="shared" si="110"/>
        <v>photography</v>
      </c>
      <c r="R1784" t="str">
        <f t="shared" si="111"/>
        <v>photobooks</v>
      </c>
    </row>
    <row r="1785" spans="1:18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tr">
        <f t="shared" si="110"/>
        <v>photography</v>
      </c>
      <c r="R1785" t="str">
        <f t="shared" si="111"/>
        <v>photobooks</v>
      </c>
    </row>
    <row r="1786" spans="1:18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tr">
        <f t="shared" si="110"/>
        <v>photography</v>
      </c>
      <c r="R1786" t="str">
        <f t="shared" si="111"/>
        <v>photobooks</v>
      </c>
    </row>
    <row r="1787" spans="1:18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tr">
        <f t="shared" si="110"/>
        <v>photography</v>
      </c>
      <c r="R1787" t="str">
        <f t="shared" si="111"/>
        <v>photobooks</v>
      </c>
    </row>
    <row r="1788" spans="1:18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tr">
        <f t="shared" si="110"/>
        <v>photography</v>
      </c>
      <c r="R1788" t="str">
        <f t="shared" si="111"/>
        <v>photobooks</v>
      </c>
    </row>
    <row r="1789" spans="1:18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tr">
        <f t="shared" si="110"/>
        <v>photography</v>
      </c>
      <c r="R1789" t="str">
        <f t="shared" si="111"/>
        <v>photobooks</v>
      </c>
    </row>
    <row r="1790" spans="1:18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tr">
        <f t="shared" si="110"/>
        <v>photography</v>
      </c>
      <c r="R1790" t="str">
        <f t="shared" si="111"/>
        <v>photobooks</v>
      </c>
    </row>
    <row r="1791" spans="1:18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tr">
        <f t="shared" si="110"/>
        <v>photography</v>
      </c>
      <c r="R1791" t="str">
        <f t="shared" si="111"/>
        <v>photobooks</v>
      </c>
    </row>
    <row r="1792" spans="1:18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tr">
        <f t="shared" si="110"/>
        <v>photography</v>
      </c>
      <c r="R1792" t="str">
        <f t="shared" si="111"/>
        <v>photobooks</v>
      </c>
    </row>
    <row r="1793" spans="1:18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tr">
        <f t="shared" si="110"/>
        <v>photography</v>
      </c>
      <c r="R1793" t="str">
        <f t="shared" si="111"/>
        <v>photobooks</v>
      </c>
    </row>
    <row r="1794" spans="1:18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t="str">
        <f t="shared" si="110"/>
        <v>photography</v>
      </c>
      <c r="R1794" t="str">
        <f t="shared" si="111"/>
        <v>photobooks</v>
      </c>
    </row>
    <row r="1795" spans="1:18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E1795/D1795*100</f>
        <v>1.3333333333333335</v>
      </c>
      <c r="P1795">
        <f t="shared" ref="P1795:P1858" si="113">E1795/L1795</f>
        <v>20</v>
      </c>
      <c r="Q1795" t="str">
        <f t="shared" ref="Q1795:Q1858" si="114">LEFT(N1795,_xlfn.NUMBERVALUE(FIND("/",N1795)-1))</f>
        <v>photography</v>
      </c>
      <c r="R1795" t="str">
        <f t="shared" ref="R1795:R1858" si="115">RIGHT(N1795,LEN(N1795)-LEN(Q1795)-1)</f>
        <v>photobooks</v>
      </c>
    </row>
    <row r="1796" spans="1:18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tr">
        <f t="shared" si="114"/>
        <v>photography</v>
      </c>
      <c r="R1796" t="str">
        <f t="shared" si="115"/>
        <v>photobooks</v>
      </c>
    </row>
    <row r="1797" spans="1:18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tr">
        <f t="shared" si="114"/>
        <v>photography</v>
      </c>
      <c r="R1797" t="str">
        <f t="shared" si="115"/>
        <v>photobooks</v>
      </c>
    </row>
    <row r="1798" spans="1:18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tr">
        <f t="shared" si="114"/>
        <v>photography</v>
      </c>
      <c r="R1798" t="str">
        <f t="shared" si="115"/>
        <v>photobooks</v>
      </c>
    </row>
    <row r="1799" spans="1:18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tr">
        <f t="shared" si="114"/>
        <v>photography</v>
      </c>
      <c r="R1799" t="str">
        <f t="shared" si="115"/>
        <v>photobooks</v>
      </c>
    </row>
    <row r="1800" spans="1:18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tr">
        <f t="shared" si="114"/>
        <v>photography</v>
      </c>
      <c r="R1800" t="str">
        <f t="shared" si="115"/>
        <v>photobooks</v>
      </c>
    </row>
    <row r="1801" spans="1:18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tr">
        <f t="shared" si="114"/>
        <v>photography</v>
      </c>
      <c r="R1801" t="str">
        <f t="shared" si="115"/>
        <v>photobooks</v>
      </c>
    </row>
    <row r="1802" spans="1:18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tr">
        <f t="shared" si="114"/>
        <v>photography</v>
      </c>
      <c r="R1802" t="str">
        <f t="shared" si="115"/>
        <v>photobooks</v>
      </c>
    </row>
    <row r="1803" spans="1:18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tr">
        <f t="shared" si="114"/>
        <v>photography</v>
      </c>
      <c r="R1803" t="str">
        <f t="shared" si="115"/>
        <v>photobooks</v>
      </c>
    </row>
    <row r="1804" spans="1:18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tr">
        <f t="shared" si="114"/>
        <v>photography</v>
      </c>
      <c r="R1804" t="str">
        <f t="shared" si="115"/>
        <v>photobooks</v>
      </c>
    </row>
    <row r="1805" spans="1:18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tr">
        <f t="shared" si="114"/>
        <v>photography</v>
      </c>
      <c r="R1805" t="str">
        <f t="shared" si="115"/>
        <v>photobooks</v>
      </c>
    </row>
    <row r="1806" spans="1:18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tr">
        <f t="shared" si="114"/>
        <v>photography</v>
      </c>
      <c r="R1806" t="str">
        <f t="shared" si="115"/>
        <v>photobooks</v>
      </c>
    </row>
    <row r="1807" spans="1:18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tr">
        <f t="shared" si="114"/>
        <v>photography</v>
      </c>
      <c r="R1807" t="str">
        <f t="shared" si="115"/>
        <v>photobooks</v>
      </c>
    </row>
    <row r="1808" spans="1:18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tr">
        <f t="shared" si="114"/>
        <v>photography</v>
      </c>
      <c r="R1808" t="str">
        <f t="shared" si="115"/>
        <v>photobooks</v>
      </c>
    </row>
    <row r="1809" spans="1:18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tr">
        <f t="shared" si="114"/>
        <v>photography</v>
      </c>
      <c r="R1809" t="str">
        <f t="shared" si="115"/>
        <v>photobooks</v>
      </c>
    </row>
    <row r="1810" spans="1:18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tr">
        <f t="shared" si="114"/>
        <v>photography</v>
      </c>
      <c r="R1810" t="str">
        <f t="shared" si="115"/>
        <v>photobooks</v>
      </c>
    </row>
    <row r="1811" spans="1:18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tr">
        <f t="shared" si="114"/>
        <v>photography</v>
      </c>
      <c r="R1811" t="str">
        <f t="shared" si="115"/>
        <v>photobooks</v>
      </c>
    </row>
    <row r="1812" spans="1:18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tr">
        <f t="shared" si="114"/>
        <v>photography</v>
      </c>
      <c r="R1812" t="str">
        <f t="shared" si="115"/>
        <v>photobooks</v>
      </c>
    </row>
    <row r="1813" spans="1:18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tr">
        <f t="shared" si="114"/>
        <v>photography</v>
      </c>
      <c r="R1813" t="str">
        <f t="shared" si="115"/>
        <v>photobooks</v>
      </c>
    </row>
    <row r="1814" spans="1:18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tr">
        <f t="shared" si="114"/>
        <v>photography</v>
      </c>
      <c r="R1814" t="str">
        <f t="shared" si="115"/>
        <v>photobooks</v>
      </c>
    </row>
    <row r="1815" spans="1:18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tr">
        <f t="shared" si="114"/>
        <v>photography</v>
      </c>
      <c r="R1815" t="str">
        <f t="shared" si="115"/>
        <v>photobooks</v>
      </c>
    </row>
    <row r="1816" spans="1:18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tr">
        <f t="shared" si="114"/>
        <v>photography</v>
      </c>
      <c r="R1816" t="str">
        <f t="shared" si="115"/>
        <v>photobooks</v>
      </c>
    </row>
    <row r="1817" spans="1:18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tr">
        <f t="shared" si="114"/>
        <v>photography</v>
      </c>
      <c r="R1817" t="str">
        <f t="shared" si="115"/>
        <v>photobooks</v>
      </c>
    </row>
    <row r="1818" spans="1:18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tr">
        <f t="shared" si="114"/>
        <v>photography</v>
      </c>
      <c r="R1818" t="str">
        <f t="shared" si="115"/>
        <v>photobooks</v>
      </c>
    </row>
    <row r="1819" spans="1:18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tr">
        <f t="shared" si="114"/>
        <v>photography</v>
      </c>
      <c r="R1819" t="str">
        <f t="shared" si="115"/>
        <v>photobooks</v>
      </c>
    </row>
    <row r="1820" spans="1:18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tr">
        <f t="shared" si="114"/>
        <v>photography</v>
      </c>
      <c r="R1820" t="str">
        <f t="shared" si="115"/>
        <v>photobooks</v>
      </c>
    </row>
    <row r="1821" spans="1:18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tr">
        <f t="shared" si="114"/>
        <v>photography</v>
      </c>
      <c r="R1821" t="str">
        <f t="shared" si="115"/>
        <v>photobooks</v>
      </c>
    </row>
    <row r="1822" spans="1:18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tr">
        <f t="shared" si="114"/>
        <v>photography</v>
      </c>
      <c r="R1822" t="str">
        <f t="shared" si="115"/>
        <v>photobooks</v>
      </c>
    </row>
    <row r="1823" spans="1:18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tr">
        <f t="shared" si="114"/>
        <v>music</v>
      </c>
      <c r="R1823" t="str">
        <f t="shared" si="115"/>
        <v>rock</v>
      </c>
    </row>
    <row r="1824" spans="1:18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tr">
        <f t="shared" si="114"/>
        <v>music</v>
      </c>
      <c r="R1824" t="str">
        <f t="shared" si="115"/>
        <v>rock</v>
      </c>
    </row>
    <row r="1825" spans="1:18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tr">
        <f t="shared" si="114"/>
        <v>music</v>
      </c>
      <c r="R1825" t="str">
        <f t="shared" si="115"/>
        <v>rock</v>
      </c>
    </row>
    <row r="1826" spans="1: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tr">
        <f t="shared" si="114"/>
        <v>music</v>
      </c>
      <c r="R1826" t="str">
        <f t="shared" si="115"/>
        <v>rock</v>
      </c>
    </row>
    <row r="1827" spans="1:18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tr">
        <f t="shared" si="114"/>
        <v>music</v>
      </c>
      <c r="R1827" t="str">
        <f t="shared" si="115"/>
        <v>rock</v>
      </c>
    </row>
    <row r="1828" spans="1:18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tr">
        <f t="shared" si="114"/>
        <v>music</v>
      </c>
      <c r="R1828" t="str">
        <f t="shared" si="115"/>
        <v>rock</v>
      </c>
    </row>
    <row r="1829" spans="1:18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tr">
        <f t="shared" si="114"/>
        <v>music</v>
      </c>
      <c r="R1829" t="str">
        <f t="shared" si="115"/>
        <v>rock</v>
      </c>
    </row>
    <row r="1830" spans="1:18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tr">
        <f t="shared" si="114"/>
        <v>music</v>
      </c>
      <c r="R1830" t="str">
        <f t="shared" si="115"/>
        <v>rock</v>
      </c>
    </row>
    <row r="1831" spans="1:18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tr">
        <f t="shared" si="114"/>
        <v>music</v>
      </c>
      <c r="R1831" t="str">
        <f t="shared" si="115"/>
        <v>rock</v>
      </c>
    </row>
    <row r="1832" spans="1:18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tr">
        <f t="shared" si="114"/>
        <v>music</v>
      </c>
      <c r="R1832" t="str">
        <f t="shared" si="115"/>
        <v>rock</v>
      </c>
    </row>
    <row r="1833" spans="1:18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tr">
        <f t="shared" si="114"/>
        <v>music</v>
      </c>
      <c r="R1833" t="str">
        <f t="shared" si="115"/>
        <v>rock</v>
      </c>
    </row>
    <row r="1834" spans="1:18" ht="4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tr">
        <f t="shared" si="114"/>
        <v>music</v>
      </c>
      <c r="R1834" t="str">
        <f t="shared" si="115"/>
        <v>rock</v>
      </c>
    </row>
    <row r="1835" spans="1:18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tr">
        <f t="shared" si="114"/>
        <v>music</v>
      </c>
      <c r="R1835" t="str">
        <f t="shared" si="115"/>
        <v>rock</v>
      </c>
    </row>
    <row r="1836" spans="1:18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tr">
        <f t="shared" si="114"/>
        <v>music</v>
      </c>
      <c r="R1836" t="str">
        <f t="shared" si="115"/>
        <v>rock</v>
      </c>
    </row>
    <row r="1837" spans="1:18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tr">
        <f t="shared" si="114"/>
        <v>music</v>
      </c>
      <c r="R1837" t="str">
        <f t="shared" si="115"/>
        <v>rock</v>
      </c>
    </row>
    <row r="1838" spans="1:18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tr">
        <f t="shared" si="114"/>
        <v>music</v>
      </c>
      <c r="R1838" t="str">
        <f t="shared" si="115"/>
        <v>rock</v>
      </c>
    </row>
    <row r="1839" spans="1:18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tr">
        <f t="shared" si="114"/>
        <v>music</v>
      </c>
      <c r="R1839" t="str">
        <f t="shared" si="115"/>
        <v>rock</v>
      </c>
    </row>
    <row r="1840" spans="1:18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tr">
        <f t="shared" si="114"/>
        <v>music</v>
      </c>
      <c r="R1840" t="str">
        <f t="shared" si="115"/>
        <v>rock</v>
      </c>
    </row>
    <row r="1841" spans="1:18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tr">
        <f t="shared" si="114"/>
        <v>music</v>
      </c>
      <c r="R1841" t="str">
        <f t="shared" si="115"/>
        <v>rock</v>
      </c>
    </row>
    <row r="1842" spans="1:18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tr">
        <f t="shared" si="114"/>
        <v>music</v>
      </c>
      <c r="R1842" t="str">
        <f t="shared" si="115"/>
        <v>rock</v>
      </c>
    </row>
    <row r="1843" spans="1:18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tr">
        <f t="shared" si="114"/>
        <v>music</v>
      </c>
      <c r="R1843" t="str">
        <f t="shared" si="115"/>
        <v>rock</v>
      </c>
    </row>
    <row r="1844" spans="1:18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tr">
        <f t="shared" si="114"/>
        <v>music</v>
      </c>
      <c r="R1844" t="str">
        <f t="shared" si="115"/>
        <v>rock</v>
      </c>
    </row>
    <row r="1845" spans="1:18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tr">
        <f t="shared" si="114"/>
        <v>music</v>
      </c>
      <c r="R1845" t="str">
        <f t="shared" si="115"/>
        <v>rock</v>
      </c>
    </row>
    <row r="1846" spans="1:18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tr">
        <f t="shared" si="114"/>
        <v>music</v>
      </c>
      <c r="R1846" t="str">
        <f t="shared" si="115"/>
        <v>rock</v>
      </c>
    </row>
    <row r="1847" spans="1:18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tr">
        <f t="shared" si="114"/>
        <v>music</v>
      </c>
      <c r="R1847" t="str">
        <f t="shared" si="115"/>
        <v>rock</v>
      </c>
    </row>
    <row r="1848" spans="1:18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tr">
        <f t="shared" si="114"/>
        <v>music</v>
      </c>
      <c r="R1848" t="str">
        <f t="shared" si="115"/>
        <v>rock</v>
      </c>
    </row>
    <row r="1849" spans="1:18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tr">
        <f t="shared" si="114"/>
        <v>music</v>
      </c>
      <c r="R1849" t="str">
        <f t="shared" si="115"/>
        <v>rock</v>
      </c>
    </row>
    <row r="1850" spans="1:18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tr">
        <f t="shared" si="114"/>
        <v>music</v>
      </c>
      <c r="R1850" t="str">
        <f t="shared" si="115"/>
        <v>rock</v>
      </c>
    </row>
    <row r="1851" spans="1:18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tr">
        <f t="shared" si="114"/>
        <v>music</v>
      </c>
      <c r="R1851" t="str">
        <f t="shared" si="115"/>
        <v>rock</v>
      </c>
    </row>
    <row r="1852" spans="1:18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tr">
        <f t="shared" si="114"/>
        <v>music</v>
      </c>
      <c r="R1852" t="str">
        <f t="shared" si="115"/>
        <v>rock</v>
      </c>
    </row>
    <row r="1853" spans="1:18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tr">
        <f t="shared" si="114"/>
        <v>music</v>
      </c>
      <c r="R1853" t="str">
        <f t="shared" si="115"/>
        <v>rock</v>
      </c>
    </row>
    <row r="1854" spans="1:18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tr">
        <f t="shared" si="114"/>
        <v>music</v>
      </c>
      <c r="R1854" t="str">
        <f t="shared" si="115"/>
        <v>rock</v>
      </c>
    </row>
    <row r="1855" spans="1:18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tr">
        <f t="shared" si="114"/>
        <v>music</v>
      </c>
      <c r="R1855" t="str">
        <f t="shared" si="115"/>
        <v>rock</v>
      </c>
    </row>
    <row r="1856" spans="1:18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tr">
        <f t="shared" si="114"/>
        <v>music</v>
      </c>
      <c r="R1856" t="str">
        <f t="shared" si="115"/>
        <v>rock</v>
      </c>
    </row>
    <row r="1857" spans="1:18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tr">
        <f t="shared" si="114"/>
        <v>music</v>
      </c>
      <c r="R1857" t="str">
        <f t="shared" si="115"/>
        <v>rock</v>
      </c>
    </row>
    <row r="1858" spans="1:18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tr">
        <f t="shared" si="114"/>
        <v>music</v>
      </c>
      <c r="R1858" t="str">
        <f t="shared" si="115"/>
        <v>rock</v>
      </c>
    </row>
    <row r="1859" spans="1:18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E1859/D1859*100</f>
        <v>100</v>
      </c>
      <c r="P1859">
        <f t="shared" ref="P1859:P1922" si="117">E1859/L1859</f>
        <v>136.36363636363637</v>
      </c>
      <c r="Q1859" t="str">
        <f t="shared" ref="Q1859:Q1922" si="118">LEFT(N1859,_xlfn.NUMBERVALUE(FIND("/",N1859)-1))</f>
        <v>music</v>
      </c>
      <c r="R1859" t="str">
        <f t="shared" ref="R1859:R1922" si="119">RIGHT(N1859,LEN(N1859)-LEN(Q1859)-1)</f>
        <v>rock</v>
      </c>
    </row>
    <row r="1860" spans="1:18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tr">
        <f t="shared" si="118"/>
        <v>music</v>
      </c>
      <c r="R1860" t="str">
        <f t="shared" si="119"/>
        <v>rock</v>
      </c>
    </row>
    <row r="1861" spans="1:18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tr">
        <f t="shared" si="118"/>
        <v>music</v>
      </c>
      <c r="R1861" t="str">
        <f t="shared" si="119"/>
        <v>rock</v>
      </c>
    </row>
    <row r="1862" spans="1:18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tr">
        <f t="shared" si="118"/>
        <v>music</v>
      </c>
      <c r="R1862" t="str">
        <f t="shared" si="119"/>
        <v>rock</v>
      </c>
    </row>
    <row r="1863" spans="1:18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tr">
        <f t="shared" si="118"/>
        <v>games</v>
      </c>
      <c r="R1863" t="str">
        <f t="shared" si="119"/>
        <v>mobile games</v>
      </c>
    </row>
    <row r="1864" spans="1:18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tr">
        <f t="shared" si="118"/>
        <v>games</v>
      </c>
      <c r="R1864" t="str">
        <f t="shared" si="119"/>
        <v>mobile games</v>
      </c>
    </row>
    <row r="1865" spans="1:18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tr">
        <f t="shared" si="118"/>
        <v>games</v>
      </c>
      <c r="R1865" t="str">
        <f t="shared" si="119"/>
        <v>mobile games</v>
      </c>
    </row>
    <row r="1866" spans="1:18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tr">
        <f t="shared" si="118"/>
        <v>games</v>
      </c>
      <c r="R1866" t="str">
        <f t="shared" si="119"/>
        <v>mobile games</v>
      </c>
    </row>
    <row r="1867" spans="1:18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tr">
        <f t="shared" si="118"/>
        <v>games</v>
      </c>
      <c r="R1867" t="str">
        <f t="shared" si="119"/>
        <v>mobile games</v>
      </c>
    </row>
    <row r="1868" spans="1:18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tr">
        <f t="shared" si="118"/>
        <v>games</v>
      </c>
      <c r="R1868" t="str">
        <f t="shared" si="119"/>
        <v>mobile games</v>
      </c>
    </row>
    <row r="1869" spans="1:18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tr">
        <f t="shared" si="118"/>
        <v>games</v>
      </c>
      <c r="R1869" t="str">
        <f t="shared" si="119"/>
        <v>mobile games</v>
      </c>
    </row>
    <row r="1870" spans="1:18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tr">
        <f t="shared" si="118"/>
        <v>games</v>
      </c>
      <c r="R1870" t="str">
        <f t="shared" si="119"/>
        <v>mobile games</v>
      </c>
    </row>
    <row r="1871" spans="1:18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tr">
        <f t="shared" si="118"/>
        <v>games</v>
      </c>
      <c r="R1871" t="str">
        <f t="shared" si="119"/>
        <v>mobile games</v>
      </c>
    </row>
    <row r="1872" spans="1:18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tr">
        <f t="shared" si="118"/>
        <v>games</v>
      </c>
      <c r="R1872" t="str">
        <f t="shared" si="119"/>
        <v>mobile games</v>
      </c>
    </row>
    <row r="1873" spans="1:18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tr">
        <f t="shared" si="118"/>
        <v>games</v>
      </c>
      <c r="R1873" t="str">
        <f t="shared" si="119"/>
        <v>mobile games</v>
      </c>
    </row>
    <row r="1874" spans="1:18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tr">
        <f t="shared" si="118"/>
        <v>games</v>
      </c>
      <c r="R1874" t="str">
        <f t="shared" si="119"/>
        <v>mobile games</v>
      </c>
    </row>
    <row r="1875" spans="1:18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tr">
        <f t="shared" si="118"/>
        <v>games</v>
      </c>
      <c r="R1875" t="str">
        <f t="shared" si="119"/>
        <v>mobile games</v>
      </c>
    </row>
    <row r="1876" spans="1:18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tr">
        <f t="shared" si="118"/>
        <v>games</v>
      </c>
      <c r="R1876" t="str">
        <f t="shared" si="119"/>
        <v>mobile games</v>
      </c>
    </row>
    <row r="1877" spans="1:18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tr">
        <f t="shared" si="118"/>
        <v>games</v>
      </c>
      <c r="R1877" t="str">
        <f t="shared" si="119"/>
        <v>mobile games</v>
      </c>
    </row>
    <row r="1878" spans="1:18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tr">
        <f t="shared" si="118"/>
        <v>games</v>
      </c>
      <c r="R1878" t="str">
        <f t="shared" si="119"/>
        <v>mobile games</v>
      </c>
    </row>
    <row r="1879" spans="1:18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tr">
        <f t="shared" si="118"/>
        <v>games</v>
      </c>
      <c r="R1879" t="str">
        <f t="shared" si="119"/>
        <v>mobile games</v>
      </c>
    </row>
    <row r="1880" spans="1:18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tr">
        <f t="shared" si="118"/>
        <v>games</v>
      </c>
      <c r="R1880" t="str">
        <f t="shared" si="119"/>
        <v>mobile games</v>
      </c>
    </row>
    <row r="1881" spans="1:18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tr">
        <f t="shared" si="118"/>
        <v>games</v>
      </c>
      <c r="R1881" t="str">
        <f t="shared" si="119"/>
        <v>mobile games</v>
      </c>
    </row>
    <row r="1882" spans="1:18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tr">
        <f t="shared" si="118"/>
        <v>games</v>
      </c>
      <c r="R1882" t="str">
        <f t="shared" si="119"/>
        <v>mobile games</v>
      </c>
    </row>
    <row r="1883" spans="1:18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tr">
        <f t="shared" si="118"/>
        <v>music</v>
      </c>
      <c r="R1883" t="str">
        <f t="shared" si="119"/>
        <v>indie rock</v>
      </c>
    </row>
    <row r="1884" spans="1:18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tr">
        <f t="shared" si="118"/>
        <v>music</v>
      </c>
      <c r="R1884" t="str">
        <f t="shared" si="119"/>
        <v>indie rock</v>
      </c>
    </row>
    <row r="1885" spans="1:18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tr">
        <f t="shared" si="118"/>
        <v>music</v>
      </c>
      <c r="R1885" t="str">
        <f t="shared" si="119"/>
        <v>indie rock</v>
      </c>
    </row>
    <row r="1886" spans="1:18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tr">
        <f t="shared" si="118"/>
        <v>music</v>
      </c>
      <c r="R1886" t="str">
        <f t="shared" si="119"/>
        <v>indie rock</v>
      </c>
    </row>
    <row r="1887" spans="1:18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tr">
        <f t="shared" si="118"/>
        <v>music</v>
      </c>
      <c r="R1887" t="str">
        <f t="shared" si="119"/>
        <v>indie rock</v>
      </c>
    </row>
    <row r="1888" spans="1:18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tr">
        <f t="shared" si="118"/>
        <v>music</v>
      </c>
      <c r="R1888" t="str">
        <f t="shared" si="119"/>
        <v>indie rock</v>
      </c>
    </row>
    <row r="1889" spans="1:18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tr">
        <f t="shared" si="118"/>
        <v>music</v>
      </c>
      <c r="R1889" t="str">
        <f t="shared" si="119"/>
        <v>indie rock</v>
      </c>
    </row>
    <row r="1890" spans="1:18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tr">
        <f t="shared" si="118"/>
        <v>music</v>
      </c>
      <c r="R1890" t="str">
        <f t="shared" si="119"/>
        <v>indie rock</v>
      </c>
    </row>
    <row r="1891" spans="1:18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tr">
        <f t="shared" si="118"/>
        <v>music</v>
      </c>
      <c r="R1891" t="str">
        <f t="shared" si="119"/>
        <v>indie rock</v>
      </c>
    </row>
    <row r="1892" spans="1:18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tr">
        <f t="shared" si="118"/>
        <v>music</v>
      </c>
      <c r="R1892" t="str">
        <f t="shared" si="119"/>
        <v>indie rock</v>
      </c>
    </row>
    <row r="1893" spans="1:18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tr">
        <f t="shared" si="118"/>
        <v>music</v>
      </c>
      <c r="R1893" t="str">
        <f t="shared" si="119"/>
        <v>indie rock</v>
      </c>
    </row>
    <row r="1894" spans="1:18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tr">
        <f t="shared" si="118"/>
        <v>music</v>
      </c>
      <c r="R1894" t="str">
        <f t="shared" si="119"/>
        <v>indie rock</v>
      </c>
    </row>
    <row r="1895" spans="1:18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tr">
        <f t="shared" si="118"/>
        <v>music</v>
      </c>
      <c r="R1895" t="str">
        <f t="shared" si="119"/>
        <v>indie rock</v>
      </c>
    </row>
    <row r="1896" spans="1:18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tr">
        <f t="shared" si="118"/>
        <v>music</v>
      </c>
      <c r="R1896" t="str">
        <f t="shared" si="119"/>
        <v>indie rock</v>
      </c>
    </row>
    <row r="1897" spans="1:18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tr">
        <f t="shared" si="118"/>
        <v>music</v>
      </c>
      <c r="R1897" t="str">
        <f t="shared" si="119"/>
        <v>indie rock</v>
      </c>
    </row>
    <row r="1898" spans="1:18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tr">
        <f t="shared" si="118"/>
        <v>music</v>
      </c>
      <c r="R1898" t="str">
        <f t="shared" si="119"/>
        <v>indie rock</v>
      </c>
    </row>
    <row r="1899" spans="1:18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tr">
        <f t="shared" si="118"/>
        <v>music</v>
      </c>
      <c r="R1899" t="str">
        <f t="shared" si="119"/>
        <v>indie rock</v>
      </c>
    </row>
    <row r="1900" spans="1:18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tr">
        <f t="shared" si="118"/>
        <v>music</v>
      </c>
      <c r="R1900" t="str">
        <f t="shared" si="119"/>
        <v>indie rock</v>
      </c>
    </row>
    <row r="1901" spans="1:18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tr">
        <f t="shared" si="118"/>
        <v>music</v>
      </c>
      <c r="R1901" t="str">
        <f t="shared" si="119"/>
        <v>indie rock</v>
      </c>
    </row>
    <row r="1902" spans="1:18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tr">
        <f t="shared" si="118"/>
        <v>music</v>
      </c>
      <c r="R1902" t="str">
        <f t="shared" si="119"/>
        <v>indie rock</v>
      </c>
    </row>
    <row r="1903" spans="1:18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tr">
        <f t="shared" si="118"/>
        <v>technology</v>
      </c>
      <c r="R1903" t="str">
        <f t="shared" si="119"/>
        <v>gadgets</v>
      </c>
    </row>
    <row r="1904" spans="1:18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tr">
        <f t="shared" si="118"/>
        <v>technology</v>
      </c>
      <c r="R1904" t="str">
        <f t="shared" si="119"/>
        <v>gadgets</v>
      </c>
    </row>
    <row r="1905" spans="1:18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tr">
        <f t="shared" si="118"/>
        <v>technology</v>
      </c>
      <c r="R1905" t="str">
        <f t="shared" si="119"/>
        <v>gadgets</v>
      </c>
    </row>
    <row r="1906" spans="1:18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tr">
        <f t="shared" si="118"/>
        <v>technology</v>
      </c>
      <c r="R1906" t="str">
        <f t="shared" si="119"/>
        <v>gadgets</v>
      </c>
    </row>
    <row r="1907" spans="1:18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tr">
        <f t="shared" si="118"/>
        <v>technology</v>
      </c>
      <c r="R1907" t="str">
        <f t="shared" si="119"/>
        <v>gadgets</v>
      </c>
    </row>
    <row r="1908" spans="1:18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tr">
        <f t="shared" si="118"/>
        <v>technology</v>
      </c>
      <c r="R1908" t="str">
        <f t="shared" si="119"/>
        <v>gadgets</v>
      </c>
    </row>
    <row r="1909" spans="1:18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tr">
        <f t="shared" si="118"/>
        <v>technology</v>
      </c>
      <c r="R1909" t="str">
        <f t="shared" si="119"/>
        <v>gadgets</v>
      </c>
    </row>
    <row r="1910" spans="1:18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tr">
        <f t="shared" si="118"/>
        <v>technology</v>
      </c>
      <c r="R1910" t="str">
        <f t="shared" si="119"/>
        <v>gadgets</v>
      </c>
    </row>
    <row r="1911" spans="1:18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tr">
        <f t="shared" si="118"/>
        <v>technology</v>
      </c>
      <c r="R1911" t="str">
        <f t="shared" si="119"/>
        <v>gadgets</v>
      </c>
    </row>
    <row r="1912" spans="1:18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tr">
        <f t="shared" si="118"/>
        <v>technology</v>
      </c>
      <c r="R1912" t="str">
        <f t="shared" si="119"/>
        <v>gadgets</v>
      </c>
    </row>
    <row r="1913" spans="1:18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tr">
        <f t="shared" si="118"/>
        <v>technology</v>
      </c>
      <c r="R1913" t="str">
        <f t="shared" si="119"/>
        <v>gadgets</v>
      </c>
    </row>
    <row r="1914" spans="1:18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tr">
        <f t="shared" si="118"/>
        <v>technology</v>
      </c>
      <c r="R1914" t="str">
        <f t="shared" si="119"/>
        <v>gadgets</v>
      </c>
    </row>
    <row r="1915" spans="1:18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tr">
        <f t="shared" si="118"/>
        <v>technology</v>
      </c>
      <c r="R1915" t="str">
        <f t="shared" si="119"/>
        <v>gadgets</v>
      </c>
    </row>
    <row r="1916" spans="1:18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tr">
        <f t="shared" si="118"/>
        <v>technology</v>
      </c>
      <c r="R1916" t="str">
        <f t="shared" si="119"/>
        <v>gadgets</v>
      </c>
    </row>
    <row r="1917" spans="1:18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tr">
        <f t="shared" si="118"/>
        <v>technology</v>
      </c>
      <c r="R1917" t="str">
        <f t="shared" si="119"/>
        <v>gadgets</v>
      </c>
    </row>
    <row r="1918" spans="1:18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tr">
        <f t="shared" si="118"/>
        <v>technology</v>
      </c>
      <c r="R1918" t="str">
        <f t="shared" si="119"/>
        <v>gadgets</v>
      </c>
    </row>
    <row r="1919" spans="1:18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tr">
        <f t="shared" si="118"/>
        <v>technology</v>
      </c>
      <c r="R1919" t="str">
        <f t="shared" si="119"/>
        <v>gadgets</v>
      </c>
    </row>
    <row r="1920" spans="1:18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tr">
        <f t="shared" si="118"/>
        <v>technology</v>
      </c>
      <c r="R1920" t="str">
        <f t="shared" si="119"/>
        <v>gadgets</v>
      </c>
    </row>
    <row r="1921" spans="1:18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tr">
        <f t="shared" si="118"/>
        <v>technology</v>
      </c>
      <c r="R1921" t="str">
        <f t="shared" si="119"/>
        <v>gadgets</v>
      </c>
    </row>
    <row r="1922" spans="1:18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tr">
        <f t="shared" si="118"/>
        <v>technology</v>
      </c>
      <c r="R1922" t="str">
        <f t="shared" si="119"/>
        <v>gadgets</v>
      </c>
    </row>
    <row r="1923" spans="1:18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E1923/D1923*100</f>
        <v>136.80000000000001</v>
      </c>
      <c r="P1923">
        <f t="shared" ref="P1923:P1986" si="121">E1923/L1923</f>
        <v>54</v>
      </c>
      <c r="Q1923" t="str">
        <f t="shared" ref="Q1923:Q1986" si="122">LEFT(N1923,_xlfn.NUMBERVALUE(FIND("/",N1923)-1))</f>
        <v>music</v>
      </c>
      <c r="R1923" t="str">
        <f t="shared" ref="R1923:R1986" si="123">RIGHT(N1923,LEN(N1923)-LEN(Q1923)-1)</f>
        <v>indie rock</v>
      </c>
    </row>
    <row r="1924" spans="1:18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tr">
        <f t="shared" si="122"/>
        <v>music</v>
      </c>
      <c r="R1924" t="str">
        <f t="shared" si="123"/>
        <v>indie rock</v>
      </c>
    </row>
    <row r="1925" spans="1:18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tr">
        <f t="shared" si="122"/>
        <v>music</v>
      </c>
      <c r="R1925" t="str">
        <f t="shared" si="123"/>
        <v>indie rock</v>
      </c>
    </row>
    <row r="1926" spans="1:18" ht="60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tr">
        <f t="shared" si="122"/>
        <v>music</v>
      </c>
      <c r="R1926" t="str">
        <f t="shared" si="123"/>
        <v>indie rock</v>
      </c>
    </row>
    <row r="1927" spans="1:18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tr">
        <f t="shared" si="122"/>
        <v>music</v>
      </c>
      <c r="R1927" t="str">
        <f t="shared" si="123"/>
        <v>indie rock</v>
      </c>
    </row>
    <row r="1928" spans="1:18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tr">
        <f t="shared" si="122"/>
        <v>music</v>
      </c>
      <c r="R1928" t="str">
        <f t="shared" si="123"/>
        <v>indie rock</v>
      </c>
    </row>
    <row r="1929" spans="1: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tr">
        <f t="shared" si="122"/>
        <v>music</v>
      </c>
      <c r="R1929" t="str">
        <f t="shared" si="123"/>
        <v>indie rock</v>
      </c>
    </row>
    <row r="1930" spans="1:18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tr">
        <f t="shared" si="122"/>
        <v>music</v>
      </c>
      <c r="R1930" t="str">
        <f t="shared" si="123"/>
        <v>indie rock</v>
      </c>
    </row>
    <row r="1931" spans="1:18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tr">
        <f t="shared" si="122"/>
        <v>music</v>
      </c>
      <c r="R1931" t="str">
        <f t="shared" si="123"/>
        <v>indie rock</v>
      </c>
    </row>
    <row r="1932" spans="1:18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tr">
        <f t="shared" si="122"/>
        <v>music</v>
      </c>
      <c r="R1932" t="str">
        <f t="shared" si="123"/>
        <v>indie rock</v>
      </c>
    </row>
    <row r="1933" spans="1:18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tr">
        <f t="shared" si="122"/>
        <v>music</v>
      </c>
      <c r="R1933" t="str">
        <f t="shared" si="123"/>
        <v>indie rock</v>
      </c>
    </row>
    <row r="1934" spans="1:18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tr">
        <f t="shared" si="122"/>
        <v>music</v>
      </c>
      <c r="R1934" t="str">
        <f t="shared" si="123"/>
        <v>indie rock</v>
      </c>
    </row>
    <row r="1935" spans="1:18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tr">
        <f t="shared" si="122"/>
        <v>music</v>
      </c>
      <c r="R1935" t="str">
        <f t="shared" si="123"/>
        <v>indie rock</v>
      </c>
    </row>
    <row r="1936" spans="1:18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tr">
        <f t="shared" si="122"/>
        <v>music</v>
      </c>
      <c r="R1936" t="str">
        <f t="shared" si="123"/>
        <v>indie rock</v>
      </c>
    </row>
    <row r="1937" spans="1:18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tr">
        <f t="shared" si="122"/>
        <v>music</v>
      </c>
      <c r="R1937" t="str">
        <f t="shared" si="123"/>
        <v>indie rock</v>
      </c>
    </row>
    <row r="1938" spans="1:18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tr">
        <f t="shared" si="122"/>
        <v>music</v>
      </c>
      <c r="R1938" t="str">
        <f t="shared" si="123"/>
        <v>indie rock</v>
      </c>
    </row>
    <row r="1939" spans="1:18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tr">
        <f t="shared" si="122"/>
        <v>music</v>
      </c>
      <c r="R1939" t="str">
        <f t="shared" si="123"/>
        <v>indie rock</v>
      </c>
    </row>
    <row r="1940" spans="1:18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tr">
        <f t="shared" si="122"/>
        <v>music</v>
      </c>
      <c r="R1940" t="str">
        <f t="shared" si="123"/>
        <v>indie rock</v>
      </c>
    </row>
    <row r="1941" spans="1:18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tr">
        <f t="shared" si="122"/>
        <v>music</v>
      </c>
      <c r="R1941" t="str">
        <f t="shared" si="123"/>
        <v>indie rock</v>
      </c>
    </row>
    <row r="1942" spans="1:18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tr">
        <f t="shared" si="122"/>
        <v>music</v>
      </c>
      <c r="R1942" t="str">
        <f t="shared" si="123"/>
        <v>indie rock</v>
      </c>
    </row>
    <row r="1943" spans="1:18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tr">
        <f t="shared" si="122"/>
        <v>technology</v>
      </c>
      <c r="R1943" t="str">
        <f t="shared" si="123"/>
        <v>hardware</v>
      </c>
    </row>
    <row r="1944" spans="1:18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tr">
        <f t="shared" si="122"/>
        <v>technology</v>
      </c>
      <c r="R1944" t="str">
        <f t="shared" si="123"/>
        <v>hardware</v>
      </c>
    </row>
    <row r="1945" spans="1:18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tr">
        <f t="shared" si="122"/>
        <v>technology</v>
      </c>
      <c r="R1945" t="str">
        <f t="shared" si="123"/>
        <v>hardware</v>
      </c>
    </row>
    <row r="1946" spans="1:18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tr">
        <f t="shared" si="122"/>
        <v>technology</v>
      </c>
      <c r="R1946" t="str">
        <f t="shared" si="123"/>
        <v>hardware</v>
      </c>
    </row>
    <row r="1947" spans="1:18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tr">
        <f t="shared" si="122"/>
        <v>technology</v>
      </c>
      <c r="R1947" t="str">
        <f t="shared" si="123"/>
        <v>hardware</v>
      </c>
    </row>
    <row r="1948" spans="1:18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tr">
        <f t="shared" si="122"/>
        <v>technology</v>
      </c>
      <c r="R1948" t="str">
        <f t="shared" si="123"/>
        <v>hardware</v>
      </c>
    </row>
    <row r="1949" spans="1:18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tr">
        <f t="shared" si="122"/>
        <v>technology</v>
      </c>
      <c r="R1949" t="str">
        <f t="shared" si="123"/>
        <v>hardware</v>
      </c>
    </row>
    <row r="1950" spans="1:18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tr">
        <f t="shared" si="122"/>
        <v>technology</v>
      </c>
      <c r="R1950" t="str">
        <f t="shared" si="123"/>
        <v>hardware</v>
      </c>
    </row>
    <row r="1951" spans="1:18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tr">
        <f t="shared" si="122"/>
        <v>technology</v>
      </c>
      <c r="R1951" t="str">
        <f t="shared" si="123"/>
        <v>hardware</v>
      </c>
    </row>
    <row r="1952" spans="1:18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tr">
        <f t="shared" si="122"/>
        <v>technology</v>
      </c>
      <c r="R1952" t="str">
        <f t="shared" si="123"/>
        <v>hardware</v>
      </c>
    </row>
    <row r="1953" spans="1:18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tr">
        <f t="shared" si="122"/>
        <v>technology</v>
      </c>
      <c r="R1953" t="str">
        <f t="shared" si="123"/>
        <v>hardware</v>
      </c>
    </row>
    <row r="1954" spans="1:18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tr">
        <f t="shared" si="122"/>
        <v>technology</v>
      </c>
      <c r="R1954" t="str">
        <f t="shared" si="123"/>
        <v>hardware</v>
      </c>
    </row>
    <row r="1955" spans="1:18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tr">
        <f t="shared" si="122"/>
        <v>technology</v>
      </c>
      <c r="R1955" t="str">
        <f t="shared" si="123"/>
        <v>hardware</v>
      </c>
    </row>
    <row r="1956" spans="1:18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tr">
        <f t="shared" si="122"/>
        <v>technology</v>
      </c>
      <c r="R1956" t="str">
        <f t="shared" si="123"/>
        <v>hardware</v>
      </c>
    </row>
    <row r="1957" spans="1:18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tr">
        <f t="shared" si="122"/>
        <v>technology</v>
      </c>
      <c r="R1957" t="str">
        <f t="shared" si="123"/>
        <v>hardware</v>
      </c>
    </row>
    <row r="1958" spans="1:18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tr">
        <f t="shared" si="122"/>
        <v>technology</v>
      </c>
      <c r="R1958" t="str">
        <f t="shared" si="123"/>
        <v>hardware</v>
      </c>
    </row>
    <row r="1959" spans="1:18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tr">
        <f t="shared" si="122"/>
        <v>technology</v>
      </c>
      <c r="R1959" t="str">
        <f t="shared" si="123"/>
        <v>hardware</v>
      </c>
    </row>
    <row r="1960" spans="1:18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tr">
        <f t="shared" si="122"/>
        <v>technology</v>
      </c>
      <c r="R1960" t="str">
        <f t="shared" si="123"/>
        <v>hardware</v>
      </c>
    </row>
    <row r="1961" spans="1:18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tr">
        <f t="shared" si="122"/>
        <v>technology</v>
      </c>
      <c r="R1961" t="str">
        <f t="shared" si="123"/>
        <v>hardware</v>
      </c>
    </row>
    <row r="1962" spans="1:18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tr">
        <f t="shared" si="122"/>
        <v>technology</v>
      </c>
      <c r="R1962" t="str">
        <f t="shared" si="123"/>
        <v>hardware</v>
      </c>
    </row>
    <row r="1963" spans="1:18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tr">
        <f t="shared" si="122"/>
        <v>technology</v>
      </c>
      <c r="R1963" t="str">
        <f t="shared" si="123"/>
        <v>hardware</v>
      </c>
    </row>
    <row r="1964" spans="1:18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tr">
        <f t="shared" si="122"/>
        <v>technology</v>
      </c>
      <c r="R1964" t="str">
        <f t="shared" si="123"/>
        <v>hardware</v>
      </c>
    </row>
    <row r="1965" spans="1:18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tr">
        <f t="shared" si="122"/>
        <v>technology</v>
      </c>
      <c r="R1965" t="str">
        <f t="shared" si="123"/>
        <v>hardware</v>
      </c>
    </row>
    <row r="1966" spans="1:18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tr">
        <f t="shared" si="122"/>
        <v>technology</v>
      </c>
      <c r="R1966" t="str">
        <f t="shared" si="123"/>
        <v>hardware</v>
      </c>
    </row>
    <row r="1967" spans="1:18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tr">
        <f t="shared" si="122"/>
        <v>technology</v>
      </c>
      <c r="R1967" t="str">
        <f t="shared" si="123"/>
        <v>hardware</v>
      </c>
    </row>
    <row r="1968" spans="1:18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tr">
        <f t="shared" si="122"/>
        <v>technology</v>
      </c>
      <c r="R1968" t="str">
        <f t="shared" si="123"/>
        <v>hardware</v>
      </c>
    </row>
    <row r="1969" spans="1:18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tr">
        <f t="shared" si="122"/>
        <v>technology</v>
      </c>
      <c r="R1969" t="str">
        <f t="shared" si="123"/>
        <v>hardware</v>
      </c>
    </row>
    <row r="1970" spans="1:18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tr">
        <f t="shared" si="122"/>
        <v>technology</v>
      </c>
      <c r="R1970" t="str">
        <f t="shared" si="123"/>
        <v>hardware</v>
      </c>
    </row>
    <row r="1971" spans="1:18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tr">
        <f t="shared" si="122"/>
        <v>technology</v>
      </c>
      <c r="R1971" t="str">
        <f t="shared" si="123"/>
        <v>hardware</v>
      </c>
    </row>
    <row r="1972" spans="1:18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tr">
        <f t="shared" si="122"/>
        <v>technology</v>
      </c>
      <c r="R1972" t="str">
        <f t="shared" si="123"/>
        <v>hardware</v>
      </c>
    </row>
    <row r="1973" spans="1:18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tr">
        <f t="shared" si="122"/>
        <v>technology</v>
      </c>
      <c r="R1973" t="str">
        <f t="shared" si="123"/>
        <v>hardware</v>
      </c>
    </row>
    <row r="1974" spans="1:18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tr">
        <f t="shared" si="122"/>
        <v>technology</v>
      </c>
      <c r="R1974" t="str">
        <f t="shared" si="123"/>
        <v>hardware</v>
      </c>
    </row>
    <row r="1975" spans="1:18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tr">
        <f t="shared" si="122"/>
        <v>technology</v>
      </c>
      <c r="R1975" t="str">
        <f t="shared" si="123"/>
        <v>hardware</v>
      </c>
    </row>
    <row r="1976" spans="1:18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tr">
        <f t="shared" si="122"/>
        <v>technology</v>
      </c>
      <c r="R1976" t="str">
        <f t="shared" si="123"/>
        <v>hardware</v>
      </c>
    </row>
    <row r="1977" spans="1:18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tr">
        <f t="shared" si="122"/>
        <v>technology</v>
      </c>
      <c r="R1977" t="str">
        <f t="shared" si="123"/>
        <v>hardware</v>
      </c>
    </row>
    <row r="1978" spans="1:18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tr">
        <f t="shared" si="122"/>
        <v>technology</v>
      </c>
      <c r="R1978" t="str">
        <f t="shared" si="123"/>
        <v>hardware</v>
      </c>
    </row>
    <row r="1979" spans="1:18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tr">
        <f t="shared" si="122"/>
        <v>technology</v>
      </c>
      <c r="R1979" t="str">
        <f t="shared" si="123"/>
        <v>hardware</v>
      </c>
    </row>
    <row r="1980" spans="1:18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tr">
        <f t="shared" si="122"/>
        <v>technology</v>
      </c>
      <c r="R1980" t="str">
        <f t="shared" si="123"/>
        <v>hardware</v>
      </c>
    </row>
    <row r="1981" spans="1:18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tr">
        <f t="shared" si="122"/>
        <v>technology</v>
      </c>
      <c r="R1981" t="str">
        <f t="shared" si="123"/>
        <v>hardware</v>
      </c>
    </row>
    <row r="1982" spans="1:18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tr">
        <f t="shared" si="122"/>
        <v>technology</v>
      </c>
      <c r="R1982" t="str">
        <f t="shared" si="123"/>
        <v>hardware</v>
      </c>
    </row>
    <row r="1983" spans="1:18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tr">
        <f t="shared" si="122"/>
        <v>photography</v>
      </c>
      <c r="R1983" t="str">
        <f t="shared" si="123"/>
        <v>people</v>
      </c>
    </row>
    <row r="1984" spans="1:18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tr">
        <f t="shared" si="122"/>
        <v>photography</v>
      </c>
      <c r="R1984" t="str">
        <f t="shared" si="123"/>
        <v>people</v>
      </c>
    </row>
    <row r="1985" spans="1:18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tr">
        <f t="shared" si="122"/>
        <v>photography</v>
      </c>
      <c r="R1985" t="str">
        <f t="shared" si="123"/>
        <v>people</v>
      </c>
    </row>
    <row r="1986" spans="1:18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453.14285714285717</v>
      </c>
      <c r="Q1986" t="str">
        <f t="shared" si="122"/>
        <v>photography</v>
      </c>
      <c r="R1986" t="str">
        <f t="shared" si="123"/>
        <v>people</v>
      </c>
    </row>
    <row r="1987" spans="1:18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E1987/D1987*100</f>
        <v>3.1875</v>
      </c>
      <c r="P1987">
        <f t="shared" ref="P1987:P2050" si="125">E1987/L1987</f>
        <v>12.75</v>
      </c>
      <c r="Q1987" t="str">
        <f t="shared" ref="Q1987:Q2050" si="126">LEFT(N1987,_xlfn.NUMBERVALUE(FIND("/",N1987)-1))</f>
        <v>photography</v>
      </c>
      <c r="R1987" t="str">
        <f t="shared" ref="R1987:R2050" si="127">RIGHT(N1987,LEN(N1987)-LEN(Q1987)-1)</f>
        <v>people</v>
      </c>
    </row>
    <row r="1988" spans="1:18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tr">
        <f t="shared" si="126"/>
        <v>photography</v>
      </c>
      <c r="R1988" t="str">
        <f t="shared" si="127"/>
        <v>people</v>
      </c>
    </row>
    <row r="1989" spans="1:18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tr">
        <f t="shared" si="126"/>
        <v>photography</v>
      </c>
      <c r="R1989" t="str">
        <f t="shared" si="127"/>
        <v>people</v>
      </c>
    </row>
    <row r="1990" spans="1: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tr">
        <f t="shared" si="126"/>
        <v>photography</v>
      </c>
      <c r="R1990" t="str">
        <f t="shared" si="127"/>
        <v>people</v>
      </c>
    </row>
    <row r="1991" spans="1:18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tr">
        <f t="shared" si="126"/>
        <v>photography</v>
      </c>
      <c r="R1991" t="str">
        <f t="shared" si="127"/>
        <v>people</v>
      </c>
    </row>
    <row r="1992" spans="1:18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tr">
        <f t="shared" si="126"/>
        <v>photography</v>
      </c>
      <c r="R1992" t="str">
        <f t="shared" si="127"/>
        <v>people</v>
      </c>
    </row>
    <row r="1993" spans="1:18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tr">
        <f t="shared" si="126"/>
        <v>photography</v>
      </c>
      <c r="R1993" t="str">
        <f t="shared" si="127"/>
        <v>people</v>
      </c>
    </row>
    <row r="1994" spans="1:18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tr">
        <f t="shared" si="126"/>
        <v>photography</v>
      </c>
      <c r="R1994" t="str">
        <f t="shared" si="127"/>
        <v>people</v>
      </c>
    </row>
    <row r="1995" spans="1:18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tr">
        <f t="shared" si="126"/>
        <v>photography</v>
      </c>
      <c r="R1995" t="str">
        <f t="shared" si="127"/>
        <v>people</v>
      </c>
    </row>
    <row r="1996" spans="1:18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tr">
        <f t="shared" si="126"/>
        <v>photography</v>
      </c>
      <c r="R1996" t="str">
        <f t="shared" si="127"/>
        <v>people</v>
      </c>
    </row>
    <row r="1997" spans="1:18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tr">
        <f t="shared" si="126"/>
        <v>photography</v>
      </c>
      <c r="R1997" t="str">
        <f t="shared" si="127"/>
        <v>people</v>
      </c>
    </row>
    <row r="1998" spans="1:18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tr">
        <f t="shared" si="126"/>
        <v>photography</v>
      </c>
      <c r="R1998" t="str">
        <f t="shared" si="127"/>
        <v>people</v>
      </c>
    </row>
    <row r="1999" spans="1:18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tr">
        <f t="shared" si="126"/>
        <v>photography</v>
      </c>
      <c r="R1999" t="str">
        <f t="shared" si="127"/>
        <v>people</v>
      </c>
    </row>
    <row r="2000" spans="1:18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tr">
        <f t="shared" si="126"/>
        <v>photography</v>
      </c>
      <c r="R2000" t="str">
        <f t="shared" si="127"/>
        <v>people</v>
      </c>
    </row>
    <row r="2001" spans="1:18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tr">
        <f t="shared" si="126"/>
        <v>photography</v>
      </c>
      <c r="R2001" t="str">
        <f t="shared" si="127"/>
        <v>people</v>
      </c>
    </row>
    <row r="2002" spans="1:18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tr">
        <f t="shared" si="126"/>
        <v>photography</v>
      </c>
      <c r="R2002" t="str">
        <f t="shared" si="127"/>
        <v>people</v>
      </c>
    </row>
    <row r="2003" spans="1:18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tr">
        <f t="shared" si="126"/>
        <v>technology</v>
      </c>
      <c r="R2003" t="str">
        <f t="shared" si="127"/>
        <v>hardware</v>
      </c>
    </row>
    <row r="2004" spans="1:18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tr">
        <f t="shared" si="126"/>
        <v>technology</v>
      </c>
      <c r="R2004" t="str">
        <f t="shared" si="127"/>
        <v>hardware</v>
      </c>
    </row>
    <row r="2005" spans="1:18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tr">
        <f t="shared" si="126"/>
        <v>technology</v>
      </c>
      <c r="R2005" t="str">
        <f t="shared" si="127"/>
        <v>hardware</v>
      </c>
    </row>
    <row r="2006" spans="1:18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tr">
        <f t="shared" si="126"/>
        <v>technology</v>
      </c>
      <c r="R2006" t="str">
        <f t="shared" si="127"/>
        <v>hardware</v>
      </c>
    </row>
    <row r="2007" spans="1:18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tr">
        <f t="shared" si="126"/>
        <v>technology</v>
      </c>
      <c r="R2007" t="str">
        <f t="shared" si="127"/>
        <v>hardware</v>
      </c>
    </row>
    <row r="2008" spans="1:18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tr">
        <f t="shared" si="126"/>
        <v>technology</v>
      </c>
      <c r="R2008" t="str">
        <f t="shared" si="127"/>
        <v>hardware</v>
      </c>
    </row>
    <row r="2009" spans="1:18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tr">
        <f t="shared" si="126"/>
        <v>technology</v>
      </c>
      <c r="R2009" t="str">
        <f t="shared" si="127"/>
        <v>hardware</v>
      </c>
    </row>
    <row r="2010" spans="1:18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tr">
        <f t="shared" si="126"/>
        <v>technology</v>
      </c>
      <c r="R2010" t="str">
        <f t="shared" si="127"/>
        <v>hardware</v>
      </c>
    </row>
    <row r="2011" spans="1:18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tr">
        <f t="shared" si="126"/>
        <v>technology</v>
      </c>
      <c r="R2011" t="str">
        <f t="shared" si="127"/>
        <v>hardware</v>
      </c>
    </row>
    <row r="2012" spans="1:18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tr">
        <f t="shared" si="126"/>
        <v>technology</v>
      </c>
      <c r="R2012" t="str">
        <f t="shared" si="127"/>
        <v>hardware</v>
      </c>
    </row>
    <row r="2013" spans="1:18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tr">
        <f t="shared" si="126"/>
        <v>technology</v>
      </c>
      <c r="R2013" t="str">
        <f t="shared" si="127"/>
        <v>hardware</v>
      </c>
    </row>
    <row r="2014" spans="1:18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tr">
        <f t="shared" si="126"/>
        <v>technology</v>
      </c>
      <c r="R2014" t="str">
        <f t="shared" si="127"/>
        <v>hardware</v>
      </c>
    </row>
    <row r="2015" spans="1:18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tr">
        <f t="shared" si="126"/>
        <v>technology</v>
      </c>
      <c r="R2015" t="str">
        <f t="shared" si="127"/>
        <v>hardware</v>
      </c>
    </row>
    <row r="2016" spans="1:18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tr">
        <f t="shared" si="126"/>
        <v>technology</v>
      </c>
      <c r="R2016" t="str">
        <f t="shared" si="127"/>
        <v>hardware</v>
      </c>
    </row>
    <row r="2017" spans="1:18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tr">
        <f t="shared" si="126"/>
        <v>technology</v>
      </c>
      <c r="R2017" t="str">
        <f t="shared" si="127"/>
        <v>hardware</v>
      </c>
    </row>
    <row r="2018" spans="1:18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tr">
        <f t="shared" si="126"/>
        <v>technology</v>
      </c>
      <c r="R2018" t="str">
        <f t="shared" si="127"/>
        <v>hardware</v>
      </c>
    </row>
    <row r="2019" spans="1:18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tr">
        <f t="shared" si="126"/>
        <v>technology</v>
      </c>
      <c r="R2019" t="str">
        <f t="shared" si="127"/>
        <v>hardware</v>
      </c>
    </row>
    <row r="2020" spans="1:18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tr">
        <f t="shared" si="126"/>
        <v>technology</v>
      </c>
      <c r="R2020" t="str">
        <f t="shared" si="127"/>
        <v>hardware</v>
      </c>
    </row>
    <row r="2021" spans="1:18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tr">
        <f t="shared" si="126"/>
        <v>technology</v>
      </c>
      <c r="R2021" t="str">
        <f t="shared" si="127"/>
        <v>hardware</v>
      </c>
    </row>
    <row r="2022" spans="1:18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tr">
        <f t="shared" si="126"/>
        <v>technology</v>
      </c>
      <c r="R2022" t="str">
        <f t="shared" si="127"/>
        <v>hardware</v>
      </c>
    </row>
    <row r="2023" spans="1:18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tr">
        <f t="shared" si="126"/>
        <v>technology</v>
      </c>
      <c r="R2023" t="str">
        <f t="shared" si="127"/>
        <v>hardware</v>
      </c>
    </row>
    <row r="2024" spans="1:18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tr">
        <f t="shared" si="126"/>
        <v>technology</v>
      </c>
      <c r="R2024" t="str">
        <f t="shared" si="127"/>
        <v>hardware</v>
      </c>
    </row>
    <row r="2025" spans="1:18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tr">
        <f t="shared" si="126"/>
        <v>technology</v>
      </c>
      <c r="R2025" t="str">
        <f t="shared" si="127"/>
        <v>hardware</v>
      </c>
    </row>
    <row r="2026" spans="1:18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tr">
        <f t="shared" si="126"/>
        <v>technology</v>
      </c>
      <c r="R2026" t="str">
        <f t="shared" si="127"/>
        <v>hardware</v>
      </c>
    </row>
    <row r="2027" spans="1:18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tr">
        <f t="shared" si="126"/>
        <v>technology</v>
      </c>
      <c r="R2027" t="str">
        <f t="shared" si="127"/>
        <v>hardware</v>
      </c>
    </row>
    <row r="2028" spans="1:18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tr">
        <f t="shared" si="126"/>
        <v>technology</v>
      </c>
      <c r="R2028" t="str">
        <f t="shared" si="127"/>
        <v>hardware</v>
      </c>
    </row>
    <row r="2029" spans="1:18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tr">
        <f t="shared" si="126"/>
        <v>technology</v>
      </c>
      <c r="R2029" t="str">
        <f t="shared" si="127"/>
        <v>hardware</v>
      </c>
    </row>
    <row r="2030" spans="1:18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tr">
        <f t="shared" si="126"/>
        <v>technology</v>
      </c>
      <c r="R2030" t="str">
        <f t="shared" si="127"/>
        <v>hardware</v>
      </c>
    </row>
    <row r="2031" spans="1:18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tr">
        <f t="shared" si="126"/>
        <v>technology</v>
      </c>
      <c r="R2031" t="str">
        <f t="shared" si="127"/>
        <v>hardware</v>
      </c>
    </row>
    <row r="2032" spans="1:18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tr">
        <f t="shared" si="126"/>
        <v>technology</v>
      </c>
      <c r="R2032" t="str">
        <f t="shared" si="127"/>
        <v>hardware</v>
      </c>
    </row>
    <row r="2033" spans="1:18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tr">
        <f t="shared" si="126"/>
        <v>technology</v>
      </c>
      <c r="R2033" t="str">
        <f t="shared" si="127"/>
        <v>hardware</v>
      </c>
    </row>
    <row r="2034" spans="1:18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tr">
        <f t="shared" si="126"/>
        <v>technology</v>
      </c>
      <c r="R2034" t="str">
        <f t="shared" si="127"/>
        <v>hardware</v>
      </c>
    </row>
    <row r="2035" spans="1:18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tr">
        <f t="shared" si="126"/>
        <v>technology</v>
      </c>
      <c r="R2035" t="str">
        <f t="shared" si="127"/>
        <v>hardware</v>
      </c>
    </row>
    <row r="2036" spans="1:18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tr">
        <f t="shared" si="126"/>
        <v>technology</v>
      </c>
      <c r="R2036" t="str">
        <f t="shared" si="127"/>
        <v>hardware</v>
      </c>
    </row>
    <row r="2037" spans="1:18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tr">
        <f t="shared" si="126"/>
        <v>technology</v>
      </c>
      <c r="R2037" t="str">
        <f t="shared" si="127"/>
        <v>hardware</v>
      </c>
    </row>
    <row r="2038" spans="1:18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tr">
        <f t="shared" si="126"/>
        <v>technology</v>
      </c>
      <c r="R2038" t="str">
        <f t="shared" si="127"/>
        <v>hardware</v>
      </c>
    </row>
    <row r="2039" spans="1:18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tr">
        <f t="shared" si="126"/>
        <v>technology</v>
      </c>
      <c r="R2039" t="str">
        <f t="shared" si="127"/>
        <v>hardware</v>
      </c>
    </row>
    <row r="2040" spans="1:18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tr">
        <f t="shared" si="126"/>
        <v>technology</v>
      </c>
      <c r="R2040" t="str">
        <f t="shared" si="127"/>
        <v>hardware</v>
      </c>
    </row>
    <row r="2041" spans="1:18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tr">
        <f t="shared" si="126"/>
        <v>technology</v>
      </c>
      <c r="R2041" t="str">
        <f t="shared" si="127"/>
        <v>hardware</v>
      </c>
    </row>
    <row r="2042" spans="1:18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tr">
        <f t="shared" si="126"/>
        <v>technology</v>
      </c>
      <c r="R2042" t="str">
        <f t="shared" si="127"/>
        <v>hardware</v>
      </c>
    </row>
    <row r="2043" spans="1:18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tr">
        <f t="shared" si="126"/>
        <v>technology</v>
      </c>
      <c r="R2043" t="str">
        <f t="shared" si="127"/>
        <v>hardware</v>
      </c>
    </row>
    <row r="2044" spans="1:18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tr">
        <f t="shared" si="126"/>
        <v>technology</v>
      </c>
      <c r="R2044" t="str">
        <f t="shared" si="127"/>
        <v>hardware</v>
      </c>
    </row>
    <row r="2045" spans="1:18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tr">
        <f t="shared" si="126"/>
        <v>technology</v>
      </c>
      <c r="R2045" t="str">
        <f t="shared" si="127"/>
        <v>hardware</v>
      </c>
    </row>
    <row r="2046" spans="1:18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tr">
        <f t="shared" si="126"/>
        <v>technology</v>
      </c>
      <c r="R2046" t="str">
        <f t="shared" si="127"/>
        <v>hardware</v>
      </c>
    </row>
    <row r="2047" spans="1:18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tr">
        <f t="shared" si="126"/>
        <v>technology</v>
      </c>
      <c r="R2047" t="str">
        <f t="shared" si="127"/>
        <v>hardware</v>
      </c>
    </row>
    <row r="2048" spans="1:18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tr">
        <f t="shared" si="126"/>
        <v>technology</v>
      </c>
      <c r="R2048" t="str">
        <f t="shared" si="127"/>
        <v>hardware</v>
      </c>
    </row>
    <row r="2049" spans="1:18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tr">
        <f t="shared" si="126"/>
        <v>technology</v>
      </c>
      <c r="R2049" t="str">
        <f t="shared" si="127"/>
        <v>hardware</v>
      </c>
    </row>
    <row r="2050" spans="1:18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t="str">
        <f t="shared" si="126"/>
        <v>technology</v>
      </c>
      <c r="R2050" t="str">
        <f t="shared" si="127"/>
        <v>hardware</v>
      </c>
    </row>
    <row r="2051" spans="1: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E2051/D2051*100</f>
        <v>120.19070000000001</v>
      </c>
      <c r="P2051">
        <f t="shared" ref="P2051:P2114" si="129">E2051/L2051</f>
        <v>80.991037735849048</v>
      </c>
      <c r="Q2051" t="str">
        <f t="shared" ref="Q2051:Q2114" si="130">LEFT(N2051,_xlfn.NUMBERVALUE(FIND("/",N2051)-1))</f>
        <v>technology</v>
      </c>
      <c r="R2051" t="str">
        <f t="shared" ref="R2051:R2114" si="131">RIGHT(N2051,LEN(N2051)-LEN(Q2051)-1)</f>
        <v>hardware</v>
      </c>
    </row>
    <row r="2052" spans="1:18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tr">
        <f t="shared" si="130"/>
        <v>technology</v>
      </c>
      <c r="R2052" t="str">
        <f t="shared" si="131"/>
        <v>hardware</v>
      </c>
    </row>
    <row r="2053" spans="1:18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tr">
        <f t="shared" si="130"/>
        <v>technology</v>
      </c>
      <c r="R2053" t="str">
        <f t="shared" si="131"/>
        <v>hardware</v>
      </c>
    </row>
    <row r="2054" spans="1:18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tr">
        <f t="shared" si="130"/>
        <v>technology</v>
      </c>
      <c r="R2054" t="str">
        <f t="shared" si="131"/>
        <v>hardware</v>
      </c>
    </row>
    <row r="2055" spans="1:18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tr">
        <f t="shared" si="130"/>
        <v>technology</v>
      </c>
      <c r="R2055" t="str">
        <f t="shared" si="131"/>
        <v>hardware</v>
      </c>
    </row>
    <row r="2056" spans="1:18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tr">
        <f t="shared" si="130"/>
        <v>technology</v>
      </c>
      <c r="R2056" t="str">
        <f t="shared" si="131"/>
        <v>hardware</v>
      </c>
    </row>
    <row r="2057" spans="1:18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tr">
        <f t="shared" si="130"/>
        <v>technology</v>
      </c>
      <c r="R2057" t="str">
        <f t="shared" si="131"/>
        <v>hardware</v>
      </c>
    </row>
    <row r="2058" spans="1:18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tr">
        <f t="shared" si="130"/>
        <v>technology</v>
      </c>
      <c r="R2058" t="str">
        <f t="shared" si="131"/>
        <v>hardware</v>
      </c>
    </row>
    <row r="2059" spans="1:18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tr">
        <f t="shared" si="130"/>
        <v>technology</v>
      </c>
      <c r="R2059" t="str">
        <f t="shared" si="131"/>
        <v>hardware</v>
      </c>
    </row>
    <row r="2060" spans="1:18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tr">
        <f t="shared" si="130"/>
        <v>technology</v>
      </c>
      <c r="R2060" t="str">
        <f t="shared" si="131"/>
        <v>hardware</v>
      </c>
    </row>
    <row r="2061" spans="1:18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tr">
        <f t="shared" si="130"/>
        <v>technology</v>
      </c>
      <c r="R2061" t="str">
        <f t="shared" si="131"/>
        <v>hardware</v>
      </c>
    </row>
    <row r="2062" spans="1:18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tr">
        <f t="shared" si="130"/>
        <v>technology</v>
      </c>
      <c r="R2062" t="str">
        <f t="shared" si="131"/>
        <v>hardware</v>
      </c>
    </row>
    <row r="2063" spans="1:18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tr">
        <f t="shared" si="130"/>
        <v>technology</v>
      </c>
      <c r="R2063" t="str">
        <f t="shared" si="131"/>
        <v>hardware</v>
      </c>
    </row>
    <row r="2064" spans="1:18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tr">
        <f t="shared" si="130"/>
        <v>technology</v>
      </c>
      <c r="R2064" t="str">
        <f t="shared" si="131"/>
        <v>hardware</v>
      </c>
    </row>
    <row r="2065" spans="1:18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tr">
        <f t="shared" si="130"/>
        <v>technology</v>
      </c>
      <c r="R2065" t="str">
        <f t="shared" si="131"/>
        <v>hardware</v>
      </c>
    </row>
    <row r="2066" spans="1:18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tr">
        <f t="shared" si="130"/>
        <v>technology</v>
      </c>
      <c r="R2066" t="str">
        <f t="shared" si="131"/>
        <v>hardware</v>
      </c>
    </row>
    <row r="2067" spans="1:18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tr">
        <f t="shared" si="130"/>
        <v>technology</v>
      </c>
      <c r="R2067" t="str">
        <f t="shared" si="131"/>
        <v>hardware</v>
      </c>
    </row>
    <row r="2068" spans="1:18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tr">
        <f t="shared" si="130"/>
        <v>technology</v>
      </c>
      <c r="R2068" t="str">
        <f t="shared" si="131"/>
        <v>hardware</v>
      </c>
    </row>
    <row r="2069" spans="1:18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tr">
        <f t="shared" si="130"/>
        <v>technology</v>
      </c>
      <c r="R2069" t="str">
        <f t="shared" si="131"/>
        <v>hardware</v>
      </c>
    </row>
    <row r="2070" spans="1:18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tr">
        <f t="shared" si="130"/>
        <v>technology</v>
      </c>
      <c r="R2070" t="str">
        <f t="shared" si="131"/>
        <v>hardware</v>
      </c>
    </row>
    <row r="2071" spans="1:18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tr">
        <f t="shared" si="130"/>
        <v>technology</v>
      </c>
      <c r="R2071" t="str">
        <f t="shared" si="131"/>
        <v>hardware</v>
      </c>
    </row>
    <row r="2072" spans="1:18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tr">
        <f t="shared" si="130"/>
        <v>technology</v>
      </c>
      <c r="R2072" t="str">
        <f t="shared" si="131"/>
        <v>hardware</v>
      </c>
    </row>
    <row r="2073" spans="1:18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tr">
        <f t="shared" si="130"/>
        <v>technology</v>
      </c>
      <c r="R2073" t="str">
        <f t="shared" si="131"/>
        <v>hardware</v>
      </c>
    </row>
    <row r="2074" spans="1:18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tr">
        <f t="shared" si="130"/>
        <v>technology</v>
      </c>
      <c r="R2074" t="str">
        <f t="shared" si="131"/>
        <v>hardware</v>
      </c>
    </row>
    <row r="2075" spans="1:18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tr">
        <f t="shared" si="130"/>
        <v>technology</v>
      </c>
      <c r="R2075" t="str">
        <f t="shared" si="131"/>
        <v>hardware</v>
      </c>
    </row>
    <row r="2076" spans="1:18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tr">
        <f t="shared" si="130"/>
        <v>technology</v>
      </c>
      <c r="R2076" t="str">
        <f t="shared" si="131"/>
        <v>hardware</v>
      </c>
    </row>
    <row r="2077" spans="1:18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tr">
        <f t="shared" si="130"/>
        <v>technology</v>
      </c>
      <c r="R2077" t="str">
        <f t="shared" si="131"/>
        <v>hardware</v>
      </c>
    </row>
    <row r="2078" spans="1:18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tr">
        <f t="shared" si="130"/>
        <v>technology</v>
      </c>
      <c r="R2078" t="str">
        <f t="shared" si="131"/>
        <v>hardware</v>
      </c>
    </row>
    <row r="2079" spans="1:18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tr">
        <f t="shared" si="130"/>
        <v>technology</v>
      </c>
      <c r="R2079" t="str">
        <f t="shared" si="131"/>
        <v>hardware</v>
      </c>
    </row>
    <row r="2080" spans="1:18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tr">
        <f t="shared" si="130"/>
        <v>technology</v>
      </c>
      <c r="R2080" t="str">
        <f t="shared" si="131"/>
        <v>hardware</v>
      </c>
    </row>
    <row r="2081" spans="1:18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tr">
        <f t="shared" si="130"/>
        <v>technology</v>
      </c>
      <c r="R2081" t="str">
        <f t="shared" si="131"/>
        <v>hardware</v>
      </c>
    </row>
    <row r="2082" spans="1:18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tr">
        <f t="shared" si="130"/>
        <v>technology</v>
      </c>
      <c r="R2082" t="str">
        <f t="shared" si="131"/>
        <v>hardware</v>
      </c>
    </row>
    <row r="2083" spans="1:18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tr">
        <f t="shared" si="130"/>
        <v>music</v>
      </c>
      <c r="R2083" t="str">
        <f t="shared" si="131"/>
        <v>indie rock</v>
      </c>
    </row>
    <row r="2084" spans="1:18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tr">
        <f t="shared" si="130"/>
        <v>music</v>
      </c>
      <c r="R2084" t="str">
        <f t="shared" si="131"/>
        <v>indie rock</v>
      </c>
    </row>
    <row r="2085" spans="1:18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tr">
        <f t="shared" si="130"/>
        <v>music</v>
      </c>
      <c r="R2085" t="str">
        <f t="shared" si="131"/>
        <v>indie rock</v>
      </c>
    </row>
    <row r="2086" spans="1:18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tr">
        <f t="shared" si="130"/>
        <v>music</v>
      </c>
      <c r="R2086" t="str">
        <f t="shared" si="131"/>
        <v>indie rock</v>
      </c>
    </row>
    <row r="2087" spans="1:18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tr">
        <f t="shared" si="130"/>
        <v>music</v>
      </c>
      <c r="R2087" t="str">
        <f t="shared" si="131"/>
        <v>indie rock</v>
      </c>
    </row>
    <row r="2088" spans="1:18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tr">
        <f t="shared" si="130"/>
        <v>music</v>
      </c>
      <c r="R2088" t="str">
        <f t="shared" si="131"/>
        <v>indie rock</v>
      </c>
    </row>
    <row r="2089" spans="1:18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tr">
        <f t="shared" si="130"/>
        <v>music</v>
      </c>
      <c r="R2089" t="str">
        <f t="shared" si="131"/>
        <v>indie rock</v>
      </c>
    </row>
    <row r="2090" spans="1:18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tr">
        <f t="shared" si="130"/>
        <v>music</v>
      </c>
      <c r="R2090" t="str">
        <f t="shared" si="131"/>
        <v>indie rock</v>
      </c>
    </row>
    <row r="2091" spans="1:18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tr">
        <f t="shared" si="130"/>
        <v>music</v>
      </c>
      <c r="R2091" t="str">
        <f t="shared" si="131"/>
        <v>indie rock</v>
      </c>
    </row>
    <row r="2092" spans="1:18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tr">
        <f t="shared" si="130"/>
        <v>music</v>
      </c>
      <c r="R2092" t="str">
        <f t="shared" si="131"/>
        <v>indie rock</v>
      </c>
    </row>
    <row r="2093" spans="1:18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tr">
        <f t="shared" si="130"/>
        <v>music</v>
      </c>
      <c r="R2093" t="str">
        <f t="shared" si="131"/>
        <v>indie rock</v>
      </c>
    </row>
    <row r="2094" spans="1:18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tr">
        <f t="shared" si="130"/>
        <v>music</v>
      </c>
      <c r="R2094" t="str">
        <f t="shared" si="131"/>
        <v>indie rock</v>
      </c>
    </row>
    <row r="2095" spans="1:18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tr">
        <f t="shared" si="130"/>
        <v>music</v>
      </c>
      <c r="R2095" t="str">
        <f t="shared" si="131"/>
        <v>indie rock</v>
      </c>
    </row>
    <row r="2096" spans="1:18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tr">
        <f t="shared" si="130"/>
        <v>music</v>
      </c>
      <c r="R2096" t="str">
        <f t="shared" si="131"/>
        <v>indie rock</v>
      </c>
    </row>
    <row r="2097" spans="1:18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tr">
        <f t="shared" si="130"/>
        <v>music</v>
      </c>
      <c r="R2097" t="str">
        <f t="shared" si="131"/>
        <v>indie rock</v>
      </c>
    </row>
    <row r="2098" spans="1:18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tr">
        <f t="shared" si="130"/>
        <v>music</v>
      </c>
      <c r="R2098" t="str">
        <f t="shared" si="131"/>
        <v>indie rock</v>
      </c>
    </row>
    <row r="2099" spans="1:18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tr">
        <f t="shared" si="130"/>
        <v>music</v>
      </c>
      <c r="R2099" t="str">
        <f t="shared" si="131"/>
        <v>indie rock</v>
      </c>
    </row>
    <row r="2100" spans="1:18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tr">
        <f t="shared" si="130"/>
        <v>music</v>
      </c>
      <c r="R2100" t="str">
        <f t="shared" si="131"/>
        <v>indie rock</v>
      </c>
    </row>
    <row r="2101" spans="1: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tr">
        <f t="shared" si="130"/>
        <v>music</v>
      </c>
      <c r="R2101" t="str">
        <f t="shared" si="131"/>
        <v>indie rock</v>
      </c>
    </row>
    <row r="2102" spans="1:18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tr">
        <f t="shared" si="130"/>
        <v>music</v>
      </c>
      <c r="R2102" t="str">
        <f t="shared" si="131"/>
        <v>indie rock</v>
      </c>
    </row>
    <row r="2103" spans="1:18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tr">
        <f t="shared" si="130"/>
        <v>music</v>
      </c>
      <c r="R2103" t="str">
        <f t="shared" si="131"/>
        <v>indie rock</v>
      </c>
    </row>
    <row r="2104" spans="1:18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tr">
        <f t="shared" si="130"/>
        <v>music</v>
      </c>
      <c r="R2104" t="str">
        <f t="shared" si="131"/>
        <v>indie rock</v>
      </c>
    </row>
    <row r="2105" spans="1:18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tr">
        <f t="shared" si="130"/>
        <v>music</v>
      </c>
      <c r="R2105" t="str">
        <f t="shared" si="131"/>
        <v>indie rock</v>
      </c>
    </row>
    <row r="2106" spans="1:18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tr">
        <f t="shared" si="130"/>
        <v>music</v>
      </c>
      <c r="R2106" t="str">
        <f t="shared" si="131"/>
        <v>indie rock</v>
      </c>
    </row>
    <row r="2107" spans="1:18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tr">
        <f t="shared" si="130"/>
        <v>music</v>
      </c>
      <c r="R2107" t="str">
        <f t="shared" si="131"/>
        <v>indie rock</v>
      </c>
    </row>
    <row r="2108" spans="1:18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tr">
        <f t="shared" si="130"/>
        <v>music</v>
      </c>
      <c r="R2108" t="str">
        <f t="shared" si="131"/>
        <v>indie rock</v>
      </c>
    </row>
    <row r="2109" spans="1:18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tr">
        <f t="shared" si="130"/>
        <v>music</v>
      </c>
      <c r="R2109" t="str">
        <f t="shared" si="131"/>
        <v>indie rock</v>
      </c>
    </row>
    <row r="2110" spans="1:18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tr">
        <f t="shared" si="130"/>
        <v>music</v>
      </c>
      <c r="R2110" t="str">
        <f t="shared" si="131"/>
        <v>indie rock</v>
      </c>
    </row>
    <row r="2111" spans="1:18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tr">
        <f t="shared" si="130"/>
        <v>music</v>
      </c>
      <c r="R2111" t="str">
        <f t="shared" si="131"/>
        <v>indie rock</v>
      </c>
    </row>
    <row r="2112" spans="1:18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tr">
        <f t="shared" si="130"/>
        <v>music</v>
      </c>
      <c r="R2112" t="str">
        <f t="shared" si="131"/>
        <v>indie rock</v>
      </c>
    </row>
    <row r="2113" spans="1:18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tr">
        <f t="shared" si="130"/>
        <v>music</v>
      </c>
      <c r="R2113" t="str">
        <f t="shared" si="131"/>
        <v>indie rock</v>
      </c>
    </row>
    <row r="2114" spans="1:18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tr">
        <f t="shared" si="130"/>
        <v>music</v>
      </c>
      <c r="R2114" t="str">
        <f t="shared" si="131"/>
        <v>indie rock</v>
      </c>
    </row>
    <row r="2115" spans="1:18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E2115/D2115*100</f>
        <v>104.85714285714285</v>
      </c>
      <c r="P2115">
        <f t="shared" ref="P2115:P2178" si="133">E2115/L2115</f>
        <v>68.598130841121488</v>
      </c>
      <c r="Q2115" t="str">
        <f t="shared" ref="Q2115:Q2178" si="134">LEFT(N2115,_xlfn.NUMBERVALUE(FIND("/",N2115)-1))</f>
        <v>music</v>
      </c>
      <c r="R2115" t="str">
        <f t="shared" ref="R2115:R2178" si="135">RIGHT(N2115,LEN(N2115)-LEN(Q2115)-1)</f>
        <v>indie rock</v>
      </c>
    </row>
    <row r="2116" spans="1:18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tr">
        <f t="shared" si="134"/>
        <v>music</v>
      </c>
      <c r="R2116" t="str">
        <f t="shared" si="135"/>
        <v>indie rock</v>
      </c>
    </row>
    <row r="2117" spans="1:18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tr">
        <f t="shared" si="134"/>
        <v>music</v>
      </c>
      <c r="R2117" t="str">
        <f t="shared" si="135"/>
        <v>indie rock</v>
      </c>
    </row>
    <row r="2118" spans="1:18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tr">
        <f t="shared" si="134"/>
        <v>music</v>
      </c>
      <c r="R2118" t="str">
        <f t="shared" si="135"/>
        <v>indie rock</v>
      </c>
    </row>
    <row r="2119" spans="1:18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tr">
        <f t="shared" si="134"/>
        <v>music</v>
      </c>
      <c r="R2119" t="str">
        <f t="shared" si="135"/>
        <v>indie rock</v>
      </c>
    </row>
    <row r="2120" spans="1:18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tr">
        <f t="shared" si="134"/>
        <v>music</v>
      </c>
      <c r="R2120" t="str">
        <f t="shared" si="135"/>
        <v>indie rock</v>
      </c>
    </row>
    <row r="2121" spans="1:18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tr">
        <f t="shared" si="134"/>
        <v>music</v>
      </c>
      <c r="R2121" t="str">
        <f t="shared" si="135"/>
        <v>indie rock</v>
      </c>
    </row>
    <row r="2122" spans="1:18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tr">
        <f t="shared" si="134"/>
        <v>music</v>
      </c>
      <c r="R2122" t="str">
        <f t="shared" si="135"/>
        <v>indie rock</v>
      </c>
    </row>
    <row r="2123" spans="1:18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tr">
        <f t="shared" si="134"/>
        <v>games</v>
      </c>
      <c r="R2123" t="str">
        <f t="shared" si="135"/>
        <v>video games</v>
      </c>
    </row>
    <row r="2124" spans="1:18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tr">
        <f t="shared" si="134"/>
        <v>games</v>
      </c>
      <c r="R2124" t="str">
        <f t="shared" si="135"/>
        <v>video games</v>
      </c>
    </row>
    <row r="2125" spans="1:18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tr">
        <f t="shared" si="134"/>
        <v>games</v>
      </c>
      <c r="R2125" t="str">
        <f t="shared" si="135"/>
        <v>video games</v>
      </c>
    </row>
    <row r="2126" spans="1:18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tr">
        <f t="shared" si="134"/>
        <v>games</v>
      </c>
      <c r="R2126" t="str">
        <f t="shared" si="135"/>
        <v>video games</v>
      </c>
    </row>
    <row r="2127" spans="1:18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tr">
        <f t="shared" si="134"/>
        <v>games</v>
      </c>
      <c r="R2127" t="str">
        <f t="shared" si="135"/>
        <v>video games</v>
      </c>
    </row>
    <row r="2128" spans="1:18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tr">
        <f t="shared" si="134"/>
        <v>games</v>
      </c>
      <c r="R2128" t="str">
        <f t="shared" si="135"/>
        <v>video games</v>
      </c>
    </row>
    <row r="2129" spans="1:18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tr">
        <f t="shared" si="134"/>
        <v>games</v>
      </c>
      <c r="R2129" t="str">
        <f t="shared" si="135"/>
        <v>video games</v>
      </c>
    </row>
    <row r="2130" spans="1:18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tr">
        <f t="shared" si="134"/>
        <v>games</v>
      </c>
      <c r="R2130" t="str">
        <f t="shared" si="135"/>
        <v>video games</v>
      </c>
    </row>
    <row r="2131" spans="1:18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tr">
        <f t="shared" si="134"/>
        <v>games</v>
      </c>
      <c r="R2131" t="str">
        <f t="shared" si="135"/>
        <v>video games</v>
      </c>
    </row>
    <row r="2132" spans="1:18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tr">
        <f t="shared" si="134"/>
        <v>games</v>
      </c>
      <c r="R2132" t="str">
        <f t="shared" si="135"/>
        <v>video games</v>
      </c>
    </row>
    <row r="2133" spans="1:18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tr">
        <f t="shared" si="134"/>
        <v>games</v>
      </c>
      <c r="R2133" t="str">
        <f t="shared" si="135"/>
        <v>video games</v>
      </c>
    </row>
    <row r="2134" spans="1:18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tr">
        <f t="shared" si="134"/>
        <v>games</v>
      </c>
      <c r="R2134" t="str">
        <f t="shared" si="135"/>
        <v>video games</v>
      </c>
    </row>
    <row r="2135" spans="1:18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tr">
        <f t="shared" si="134"/>
        <v>games</v>
      </c>
      <c r="R2135" t="str">
        <f t="shared" si="135"/>
        <v>video games</v>
      </c>
    </row>
    <row r="2136" spans="1:18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tr">
        <f t="shared" si="134"/>
        <v>games</v>
      </c>
      <c r="R2136" t="str">
        <f t="shared" si="135"/>
        <v>video games</v>
      </c>
    </row>
    <row r="2137" spans="1:18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tr">
        <f t="shared" si="134"/>
        <v>games</v>
      </c>
      <c r="R2137" t="str">
        <f t="shared" si="135"/>
        <v>video games</v>
      </c>
    </row>
    <row r="2138" spans="1:18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tr">
        <f t="shared" si="134"/>
        <v>games</v>
      </c>
      <c r="R2138" t="str">
        <f t="shared" si="135"/>
        <v>video games</v>
      </c>
    </row>
    <row r="2139" spans="1:18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tr">
        <f t="shared" si="134"/>
        <v>games</v>
      </c>
      <c r="R2139" t="str">
        <f t="shared" si="135"/>
        <v>video games</v>
      </c>
    </row>
    <row r="2140" spans="1:18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tr">
        <f t="shared" si="134"/>
        <v>games</v>
      </c>
      <c r="R2140" t="str">
        <f t="shared" si="135"/>
        <v>video games</v>
      </c>
    </row>
    <row r="2141" spans="1:18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tr">
        <f t="shared" si="134"/>
        <v>games</v>
      </c>
      <c r="R2141" t="str">
        <f t="shared" si="135"/>
        <v>video games</v>
      </c>
    </row>
    <row r="2142" spans="1:18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tr">
        <f t="shared" si="134"/>
        <v>games</v>
      </c>
      <c r="R2142" t="str">
        <f t="shared" si="135"/>
        <v>video games</v>
      </c>
    </row>
    <row r="2143" spans="1:18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tr">
        <f t="shared" si="134"/>
        <v>games</v>
      </c>
      <c r="R2143" t="str">
        <f t="shared" si="135"/>
        <v>video games</v>
      </c>
    </row>
    <row r="2144" spans="1:18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tr">
        <f t="shared" si="134"/>
        <v>games</v>
      </c>
      <c r="R2144" t="str">
        <f t="shared" si="135"/>
        <v>video games</v>
      </c>
    </row>
    <row r="2145" spans="1:18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tr">
        <f t="shared" si="134"/>
        <v>games</v>
      </c>
      <c r="R2145" t="str">
        <f t="shared" si="135"/>
        <v>video games</v>
      </c>
    </row>
    <row r="2146" spans="1:18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tr">
        <f t="shared" si="134"/>
        <v>games</v>
      </c>
      <c r="R2146" t="str">
        <f t="shared" si="135"/>
        <v>video games</v>
      </c>
    </row>
    <row r="2147" spans="1:18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tr">
        <f t="shared" si="134"/>
        <v>games</v>
      </c>
      <c r="R2147" t="str">
        <f t="shared" si="135"/>
        <v>video games</v>
      </c>
    </row>
    <row r="2148" spans="1:18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tr">
        <f t="shared" si="134"/>
        <v>games</v>
      </c>
      <c r="R2148" t="str">
        <f t="shared" si="135"/>
        <v>video games</v>
      </c>
    </row>
    <row r="2149" spans="1: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tr">
        <f t="shared" si="134"/>
        <v>games</v>
      </c>
      <c r="R2149" t="str">
        <f t="shared" si="135"/>
        <v>video games</v>
      </c>
    </row>
    <row r="2150" spans="1:18" ht="4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tr">
        <f t="shared" si="134"/>
        <v>games</v>
      </c>
      <c r="R2150" t="str">
        <f t="shared" si="135"/>
        <v>video games</v>
      </c>
    </row>
    <row r="2151" spans="1:18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tr">
        <f t="shared" si="134"/>
        <v>games</v>
      </c>
      <c r="R2151" t="str">
        <f t="shared" si="135"/>
        <v>video games</v>
      </c>
    </row>
    <row r="2152" spans="1: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tr">
        <f t="shared" si="134"/>
        <v>games</v>
      </c>
      <c r="R2152" t="str">
        <f t="shared" si="135"/>
        <v>video games</v>
      </c>
    </row>
    <row r="2153" spans="1:18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tr">
        <f t="shared" si="134"/>
        <v>games</v>
      </c>
      <c r="R2153" t="str">
        <f t="shared" si="135"/>
        <v>video games</v>
      </c>
    </row>
    <row r="2154" spans="1:18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tr">
        <f t="shared" si="134"/>
        <v>games</v>
      </c>
      <c r="R2154" t="str">
        <f t="shared" si="135"/>
        <v>video games</v>
      </c>
    </row>
    <row r="2155" spans="1:18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tr">
        <f t="shared" si="134"/>
        <v>games</v>
      </c>
      <c r="R2155" t="str">
        <f t="shared" si="135"/>
        <v>video games</v>
      </c>
    </row>
    <row r="2156" spans="1:18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tr">
        <f t="shared" si="134"/>
        <v>games</v>
      </c>
      <c r="R2156" t="str">
        <f t="shared" si="135"/>
        <v>video games</v>
      </c>
    </row>
    <row r="2157" spans="1:18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tr">
        <f t="shared" si="134"/>
        <v>games</v>
      </c>
      <c r="R2157" t="str">
        <f t="shared" si="135"/>
        <v>video games</v>
      </c>
    </row>
    <row r="2158" spans="1:18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tr">
        <f t="shared" si="134"/>
        <v>games</v>
      </c>
      <c r="R2158" t="str">
        <f t="shared" si="135"/>
        <v>video games</v>
      </c>
    </row>
    <row r="2159" spans="1:18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tr">
        <f t="shared" si="134"/>
        <v>games</v>
      </c>
      <c r="R2159" t="str">
        <f t="shared" si="135"/>
        <v>video games</v>
      </c>
    </row>
    <row r="2160" spans="1:18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tr">
        <f t="shared" si="134"/>
        <v>games</v>
      </c>
      <c r="R2160" t="str">
        <f t="shared" si="135"/>
        <v>video games</v>
      </c>
    </row>
    <row r="2161" spans="1:18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tr">
        <f t="shared" si="134"/>
        <v>games</v>
      </c>
      <c r="R2161" t="str">
        <f t="shared" si="135"/>
        <v>video games</v>
      </c>
    </row>
    <row r="2162" spans="1:18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tr">
        <f t="shared" si="134"/>
        <v>games</v>
      </c>
      <c r="R2162" t="str">
        <f t="shared" si="135"/>
        <v>video games</v>
      </c>
    </row>
    <row r="2163" spans="1:18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tr">
        <f t="shared" si="134"/>
        <v>music</v>
      </c>
      <c r="R2163" t="str">
        <f t="shared" si="135"/>
        <v>rock</v>
      </c>
    </row>
    <row r="2164" spans="1:18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tr">
        <f t="shared" si="134"/>
        <v>music</v>
      </c>
      <c r="R2164" t="str">
        <f t="shared" si="135"/>
        <v>rock</v>
      </c>
    </row>
    <row r="2165" spans="1:18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tr">
        <f t="shared" si="134"/>
        <v>music</v>
      </c>
      <c r="R2165" t="str">
        <f t="shared" si="135"/>
        <v>rock</v>
      </c>
    </row>
    <row r="2166" spans="1:18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tr">
        <f t="shared" si="134"/>
        <v>music</v>
      </c>
      <c r="R2166" t="str">
        <f t="shared" si="135"/>
        <v>rock</v>
      </c>
    </row>
    <row r="2167" spans="1:18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tr">
        <f t="shared" si="134"/>
        <v>music</v>
      </c>
      <c r="R2167" t="str">
        <f t="shared" si="135"/>
        <v>rock</v>
      </c>
    </row>
    <row r="2168" spans="1:18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tr">
        <f t="shared" si="134"/>
        <v>music</v>
      </c>
      <c r="R2168" t="str">
        <f t="shared" si="135"/>
        <v>rock</v>
      </c>
    </row>
    <row r="2169" spans="1:18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tr">
        <f t="shared" si="134"/>
        <v>music</v>
      </c>
      <c r="R2169" t="str">
        <f t="shared" si="135"/>
        <v>rock</v>
      </c>
    </row>
    <row r="2170" spans="1:18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tr">
        <f t="shared" si="134"/>
        <v>music</v>
      </c>
      <c r="R2170" t="str">
        <f t="shared" si="135"/>
        <v>rock</v>
      </c>
    </row>
    <row r="2171" spans="1:18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tr">
        <f t="shared" si="134"/>
        <v>music</v>
      </c>
      <c r="R2171" t="str">
        <f t="shared" si="135"/>
        <v>rock</v>
      </c>
    </row>
    <row r="2172" spans="1:18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tr">
        <f t="shared" si="134"/>
        <v>music</v>
      </c>
      <c r="R2172" t="str">
        <f t="shared" si="135"/>
        <v>rock</v>
      </c>
    </row>
    <row r="2173" spans="1:18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tr">
        <f t="shared" si="134"/>
        <v>music</v>
      </c>
      <c r="R2173" t="str">
        <f t="shared" si="135"/>
        <v>rock</v>
      </c>
    </row>
    <row r="2174" spans="1:18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tr">
        <f t="shared" si="134"/>
        <v>music</v>
      </c>
      <c r="R2174" t="str">
        <f t="shared" si="135"/>
        <v>rock</v>
      </c>
    </row>
    <row r="2175" spans="1:18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tr">
        <f t="shared" si="134"/>
        <v>music</v>
      </c>
      <c r="R2175" t="str">
        <f t="shared" si="135"/>
        <v>rock</v>
      </c>
    </row>
    <row r="2176" spans="1:18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tr">
        <f t="shared" si="134"/>
        <v>music</v>
      </c>
      <c r="R2176" t="str">
        <f t="shared" si="135"/>
        <v>rock</v>
      </c>
    </row>
    <row r="2177" spans="1:18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tr">
        <f t="shared" si="134"/>
        <v>music</v>
      </c>
      <c r="R2177" t="str">
        <f t="shared" si="135"/>
        <v>rock</v>
      </c>
    </row>
    <row r="2178" spans="1:18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tr">
        <f t="shared" si="134"/>
        <v>music</v>
      </c>
      <c r="R2178" t="str">
        <f t="shared" si="135"/>
        <v>rock</v>
      </c>
    </row>
    <row r="2179" spans="1:18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E2179/D2179*100</f>
        <v>100.12</v>
      </c>
      <c r="P2179">
        <f t="shared" ref="P2179:P2242" si="137">E2179/L2179</f>
        <v>65.868421052631575</v>
      </c>
      <c r="Q2179" t="str">
        <f t="shared" ref="Q2179:Q2242" si="138">LEFT(N2179,_xlfn.NUMBERVALUE(FIND("/",N2179)-1))</f>
        <v>music</v>
      </c>
      <c r="R2179" t="str">
        <f t="shared" ref="R2179:R2242" si="139">RIGHT(N2179,LEN(N2179)-LEN(Q2179)-1)</f>
        <v>rock</v>
      </c>
    </row>
    <row r="2180" spans="1:18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tr">
        <f t="shared" si="138"/>
        <v>music</v>
      </c>
      <c r="R2180" t="str">
        <f t="shared" si="139"/>
        <v>rock</v>
      </c>
    </row>
    <row r="2181" spans="1:18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tr">
        <f t="shared" si="138"/>
        <v>music</v>
      </c>
      <c r="R2181" t="str">
        <f t="shared" si="139"/>
        <v>rock</v>
      </c>
    </row>
    <row r="2182" spans="1:18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tr">
        <f t="shared" si="138"/>
        <v>music</v>
      </c>
      <c r="R2182" t="str">
        <f t="shared" si="139"/>
        <v>rock</v>
      </c>
    </row>
    <row r="2183" spans="1:18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tr">
        <f t="shared" si="138"/>
        <v>games</v>
      </c>
      <c r="R2183" t="str">
        <f t="shared" si="139"/>
        <v>tabletop games</v>
      </c>
    </row>
    <row r="2184" spans="1:18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tr">
        <f t="shared" si="138"/>
        <v>games</v>
      </c>
      <c r="R2184" t="str">
        <f t="shared" si="139"/>
        <v>tabletop games</v>
      </c>
    </row>
    <row r="2185" spans="1:18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tr">
        <f t="shared" si="138"/>
        <v>games</v>
      </c>
      <c r="R2185" t="str">
        <f t="shared" si="139"/>
        <v>tabletop games</v>
      </c>
    </row>
    <row r="2186" spans="1:18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tr">
        <f t="shared" si="138"/>
        <v>games</v>
      </c>
      <c r="R2186" t="str">
        <f t="shared" si="139"/>
        <v>tabletop games</v>
      </c>
    </row>
    <row r="2187" spans="1:18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tr">
        <f t="shared" si="138"/>
        <v>games</v>
      </c>
      <c r="R2187" t="str">
        <f t="shared" si="139"/>
        <v>tabletop games</v>
      </c>
    </row>
    <row r="2188" spans="1:18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tr">
        <f t="shared" si="138"/>
        <v>games</v>
      </c>
      <c r="R2188" t="str">
        <f t="shared" si="139"/>
        <v>tabletop games</v>
      </c>
    </row>
    <row r="2189" spans="1:18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tr">
        <f t="shared" si="138"/>
        <v>games</v>
      </c>
      <c r="R2189" t="str">
        <f t="shared" si="139"/>
        <v>tabletop games</v>
      </c>
    </row>
    <row r="2190" spans="1:18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tr">
        <f t="shared" si="138"/>
        <v>games</v>
      </c>
      <c r="R2190" t="str">
        <f t="shared" si="139"/>
        <v>tabletop games</v>
      </c>
    </row>
    <row r="2191" spans="1:18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tr">
        <f t="shared" si="138"/>
        <v>games</v>
      </c>
      <c r="R2191" t="str">
        <f t="shared" si="139"/>
        <v>tabletop games</v>
      </c>
    </row>
    <row r="2192" spans="1:18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tr">
        <f t="shared" si="138"/>
        <v>games</v>
      </c>
      <c r="R2192" t="str">
        <f t="shared" si="139"/>
        <v>tabletop games</v>
      </c>
    </row>
    <row r="2193" spans="1:18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tr">
        <f t="shared" si="138"/>
        <v>games</v>
      </c>
      <c r="R2193" t="str">
        <f t="shared" si="139"/>
        <v>tabletop games</v>
      </c>
    </row>
    <row r="2194" spans="1:18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tr">
        <f t="shared" si="138"/>
        <v>games</v>
      </c>
      <c r="R2194" t="str">
        <f t="shared" si="139"/>
        <v>tabletop games</v>
      </c>
    </row>
    <row r="2195" spans="1:18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tr">
        <f t="shared" si="138"/>
        <v>games</v>
      </c>
      <c r="R2195" t="str">
        <f t="shared" si="139"/>
        <v>tabletop games</v>
      </c>
    </row>
    <row r="2196" spans="1:18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tr">
        <f t="shared" si="138"/>
        <v>games</v>
      </c>
      <c r="R2196" t="str">
        <f t="shared" si="139"/>
        <v>tabletop games</v>
      </c>
    </row>
    <row r="2197" spans="1:18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tr">
        <f t="shared" si="138"/>
        <v>games</v>
      </c>
      <c r="R2197" t="str">
        <f t="shared" si="139"/>
        <v>tabletop games</v>
      </c>
    </row>
    <row r="2198" spans="1:18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tr">
        <f t="shared" si="138"/>
        <v>games</v>
      </c>
      <c r="R2198" t="str">
        <f t="shared" si="139"/>
        <v>tabletop games</v>
      </c>
    </row>
    <row r="2199" spans="1:18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tr">
        <f t="shared" si="138"/>
        <v>games</v>
      </c>
      <c r="R2199" t="str">
        <f t="shared" si="139"/>
        <v>tabletop games</v>
      </c>
    </row>
    <row r="2200" spans="1:18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tr">
        <f t="shared" si="138"/>
        <v>games</v>
      </c>
      <c r="R2200" t="str">
        <f t="shared" si="139"/>
        <v>tabletop games</v>
      </c>
    </row>
    <row r="2201" spans="1:18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tr">
        <f t="shared" si="138"/>
        <v>games</v>
      </c>
      <c r="R2201" t="str">
        <f t="shared" si="139"/>
        <v>tabletop games</v>
      </c>
    </row>
    <row r="2202" spans="1:18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tr">
        <f t="shared" si="138"/>
        <v>games</v>
      </c>
      <c r="R2202" t="str">
        <f t="shared" si="139"/>
        <v>tabletop games</v>
      </c>
    </row>
    <row r="2203" spans="1:18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tr">
        <f t="shared" si="138"/>
        <v>music</v>
      </c>
      <c r="R2203" t="str">
        <f t="shared" si="139"/>
        <v>electronic music</v>
      </c>
    </row>
    <row r="2204" spans="1:18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tr">
        <f t="shared" si="138"/>
        <v>music</v>
      </c>
      <c r="R2204" t="str">
        <f t="shared" si="139"/>
        <v>electronic music</v>
      </c>
    </row>
    <row r="2205" spans="1:18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tr">
        <f t="shared" si="138"/>
        <v>music</v>
      </c>
      <c r="R2205" t="str">
        <f t="shared" si="139"/>
        <v>electronic music</v>
      </c>
    </row>
    <row r="2206" spans="1:18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tr">
        <f t="shared" si="138"/>
        <v>music</v>
      </c>
      <c r="R2206" t="str">
        <f t="shared" si="139"/>
        <v>electronic music</v>
      </c>
    </row>
    <row r="2207" spans="1:18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tr">
        <f t="shared" si="138"/>
        <v>music</v>
      </c>
      <c r="R2207" t="str">
        <f t="shared" si="139"/>
        <v>electronic music</v>
      </c>
    </row>
    <row r="2208" spans="1:18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tr">
        <f t="shared" si="138"/>
        <v>music</v>
      </c>
      <c r="R2208" t="str">
        <f t="shared" si="139"/>
        <v>electronic music</v>
      </c>
    </row>
    <row r="2209" spans="1:18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tr">
        <f t="shared" si="138"/>
        <v>music</v>
      </c>
      <c r="R2209" t="str">
        <f t="shared" si="139"/>
        <v>electronic music</v>
      </c>
    </row>
    <row r="2210" spans="1:18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tr">
        <f t="shared" si="138"/>
        <v>music</v>
      </c>
      <c r="R2210" t="str">
        <f t="shared" si="139"/>
        <v>electronic music</v>
      </c>
    </row>
    <row r="2211" spans="1:18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tr">
        <f t="shared" si="138"/>
        <v>music</v>
      </c>
      <c r="R2211" t="str">
        <f t="shared" si="139"/>
        <v>electronic music</v>
      </c>
    </row>
    <row r="2212" spans="1:18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tr">
        <f t="shared" si="138"/>
        <v>music</v>
      </c>
      <c r="R2212" t="str">
        <f t="shared" si="139"/>
        <v>electronic music</v>
      </c>
    </row>
    <row r="2213" spans="1:18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tr">
        <f t="shared" si="138"/>
        <v>music</v>
      </c>
      <c r="R2213" t="str">
        <f t="shared" si="139"/>
        <v>electronic music</v>
      </c>
    </row>
    <row r="2214" spans="1:18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tr">
        <f t="shared" si="138"/>
        <v>music</v>
      </c>
      <c r="R2214" t="str">
        <f t="shared" si="139"/>
        <v>electronic music</v>
      </c>
    </row>
    <row r="2215" spans="1:18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tr">
        <f t="shared" si="138"/>
        <v>music</v>
      </c>
      <c r="R2215" t="str">
        <f t="shared" si="139"/>
        <v>electronic music</v>
      </c>
    </row>
    <row r="2216" spans="1:18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tr">
        <f t="shared" si="138"/>
        <v>music</v>
      </c>
      <c r="R2216" t="str">
        <f t="shared" si="139"/>
        <v>electronic music</v>
      </c>
    </row>
    <row r="2217" spans="1:18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tr">
        <f t="shared" si="138"/>
        <v>music</v>
      </c>
      <c r="R2217" t="str">
        <f t="shared" si="139"/>
        <v>electronic music</v>
      </c>
    </row>
    <row r="2218" spans="1:18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tr">
        <f t="shared" si="138"/>
        <v>music</v>
      </c>
      <c r="R2218" t="str">
        <f t="shared" si="139"/>
        <v>electronic music</v>
      </c>
    </row>
    <row r="2219" spans="1:18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tr">
        <f t="shared" si="138"/>
        <v>music</v>
      </c>
      <c r="R2219" t="str">
        <f t="shared" si="139"/>
        <v>electronic music</v>
      </c>
    </row>
    <row r="2220" spans="1:18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tr">
        <f t="shared" si="138"/>
        <v>music</v>
      </c>
      <c r="R2220" t="str">
        <f t="shared" si="139"/>
        <v>electronic music</v>
      </c>
    </row>
    <row r="2221" spans="1:18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tr">
        <f t="shared" si="138"/>
        <v>music</v>
      </c>
      <c r="R2221" t="str">
        <f t="shared" si="139"/>
        <v>electronic music</v>
      </c>
    </row>
    <row r="2222" spans="1:18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tr">
        <f t="shared" si="138"/>
        <v>music</v>
      </c>
      <c r="R2222" t="str">
        <f t="shared" si="139"/>
        <v>electronic music</v>
      </c>
    </row>
    <row r="2223" spans="1:18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tr">
        <f t="shared" si="138"/>
        <v>games</v>
      </c>
      <c r="R2223" t="str">
        <f t="shared" si="139"/>
        <v>tabletop games</v>
      </c>
    </row>
    <row r="2224" spans="1:18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tr">
        <f t="shared" si="138"/>
        <v>games</v>
      </c>
      <c r="R2224" t="str">
        <f t="shared" si="139"/>
        <v>tabletop games</v>
      </c>
    </row>
    <row r="2225" spans="1:18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tr">
        <f t="shared" si="138"/>
        <v>games</v>
      </c>
      <c r="R2225" t="str">
        <f t="shared" si="139"/>
        <v>tabletop games</v>
      </c>
    </row>
    <row r="2226" spans="1:18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tr">
        <f t="shared" si="138"/>
        <v>games</v>
      </c>
      <c r="R2226" t="str">
        <f t="shared" si="139"/>
        <v>tabletop games</v>
      </c>
    </row>
    <row r="2227" spans="1:18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tr">
        <f t="shared" si="138"/>
        <v>games</v>
      </c>
      <c r="R2227" t="str">
        <f t="shared" si="139"/>
        <v>tabletop games</v>
      </c>
    </row>
    <row r="2228" spans="1:18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tr">
        <f t="shared" si="138"/>
        <v>games</v>
      </c>
      <c r="R2228" t="str">
        <f t="shared" si="139"/>
        <v>tabletop games</v>
      </c>
    </row>
    <row r="2229" spans="1:18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tr">
        <f t="shared" si="138"/>
        <v>games</v>
      </c>
      <c r="R2229" t="str">
        <f t="shared" si="139"/>
        <v>tabletop games</v>
      </c>
    </row>
    <row r="2230" spans="1:18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tr">
        <f t="shared" si="138"/>
        <v>games</v>
      </c>
      <c r="R2230" t="str">
        <f t="shared" si="139"/>
        <v>tabletop games</v>
      </c>
    </row>
    <row r="2231" spans="1:18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tr">
        <f t="shared" si="138"/>
        <v>games</v>
      </c>
      <c r="R2231" t="str">
        <f t="shared" si="139"/>
        <v>tabletop games</v>
      </c>
    </row>
    <row r="2232" spans="1:18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tr">
        <f t="shared" si="138"/>
        <v>games</v>
      </c>
      <c r="R2232" t="str">
        <f t="shared" si="139"/>
        <v>tabletop games</v>
      </c>
    </row>
    <row r="2233" spans="1:18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tr">
        <f t="shared" si="138"/>
        <v>games</v>
      </c>
      <c r="R2233" t="str">
        <f t="shared" si="139"/>
        <v>tabletop games</v>
      </c>
    </row>
    <row r="2234" spans="1:18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tr">
        <f t="shared" si="138"/>
        <v>games</v>
      </c>
      <c r="R2234" t="str">
        <f t="shared" si="139"/>
        <v>tabletop games</v>
      </c>
    </row>
    <row r="2235" spans="1:18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tr">
        <f t="shared" si="138"/>
        <v>games</v>
      </c>
      <c r="R2235" t="str">
        <f t="shared" si="139"/>
        <v>tabletop games</v>
      </c>
    </row>
    <row r="2236" spans="1:18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tr">
        <f t="shared" si="138"/>
        <v>games</v>
      </c>
      <c r="R2236" t="str">
        <f t="shared" si="139"/>
        <v>tabletop games</v>
      </c>
    </row>
    <row r="2237" spans="1:18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tr">
        <f t="shared" si="138"/>
        <v>games</v>
      </c>
      <c r="R2237" t="str">
        <f t="shared" si="139"/>
        <v>tabletop games</v>
      </c>
    </row>
    <row r="2238" spans="1:18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tr">
        <f t="shared" si="138"/>
        <v>games</v>
      </c>
      <c r="R2238" t="str">
        <f t="shared" si="139"/>
        <v>tabletop games</v>
      </c>
    </row>
    <row r="2239" spans="1:18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tr">
        <f t="shared" si="138"/>
        <v>games</v>
      </c>
      <c r="R2239" t="str">
        <f t="shared" si="139"/>
        <v>tabletop games</v>
      </c>
    </row>
    <row r="2240" spans="1:18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tr">
        <f t="shared" si="138"/>
        <v>games</v>
      </c>
      <c r="R2240" t="str">
        <f t="shared" si="139"/>
        <v>tabletop games</v>
      </c>
    </row>
    <row r="2241" spans="1:18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tr">
        <f t="shared" si="138"/>
        <v>games</v>
      </c>
      <c r="R2241" t="str">
        <f t="shared" si="139"/>
        <v>tabletop games</v>
      </c>
    </row>
    <row r="2242" spans="1:18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tr">
        <f t="shared" si="138"/>
        <v>games</v>
      </c>
      <c r="R2242" t="str">
        <f t="shared" si="139"/>
        <v>tabletop games</v>
      </c>
    </row>
    <row r="2243" spans="1:18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E2243/D2243*100</f>
        <v>806.4</v>
      </c>
      <c r="P2243">
        <f t="shared" ref="P2243:P2306" si="141">E2243/L2243</f>
        <v>49.472392638036808</v>
      </c>
      <c r="Q2243" t="str">
        <f t="shared" ref="Q2243:Q2306" si="142">LEFT(N2243,_xlfn.NUMBERVALUE(FIND("/",N2243)-1))</f>
        <v>games</v>
      </c>
      <c r="R2243" t="str">
        <f t="shared" ref="R2243:R2306" si="143">RIGHT(N2243,LEN(N2243)-LEN(Q2243)-1)</f>
        <v>tabletop games</v>
      </c>
    </row>
    <row r="2244" spans="1:18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tr">
        <f t="shared" si="142"/>
        <v>games</v>
      </c>
      <c r="R2244" t="str">
        <f t="shared" si="143"/>
        <v>tabletop games</v>
      </c>
    </row>
    <row r="2245" spans="1:18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tr">
        <f t="shared" si="142"/>
        <v>games</v>
      </c>
      <c r="R2245" t="str">
        <f t="shared" si="143"/>
        <v>tabletop games</v>
      </c>
    </row>
    <row r="2246" spans="1:18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tr">
        <f t="shared" si="142"/>
        <v>games</v>
      </c>
      <c r="R2246" t="str">
        <f t="shared" si="143"/>
        <v>tabletop games</v>
      </c>
    </row>
    <row r="2247" spans="1:18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tr">
        <f t="shared" si="142"/>
        <v>games</v>
      </c>
      <c r="R2247" t="str">
        <f t="shared" si="143"/>
        <v>tabletop games</v>
      </c>
    </row>
    <row r="2248" spans="1:18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tr">
        <f t="shared" si="142"/>
        <v>games</v>
      </c>
      <c r="R2248" t="str">
        <f t="shared" si="143"/>
        <v>tabletop games</v>
      </c>
    </row>
    <row r="2249" spans="1:18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tr">
        <f t="shared" si="142"/>
        <v>games</v>
      </c>
      <c r="R2249" t="str">
        <f t="shared" si="143"/>
        <v>tabletop games</v>
      </c>
    </row>
    <row r="2250" spans="1:18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tr">
        <f t="shared" si="142"/>
        <v>games</v>
      </c>
      <c r="R2250" t="str">
        <f t="shared" si="143"/>
        <v>tabletop games</v>
      </c>
    </row>
    <row r="2251" spans="1:18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tr">
        <f t="shared" si="142"/>
        <v>games</v>
      </c>
      <c r="R2251" t="str">
        <f t="shared" si="143"/>
        <v>tabletop games</v>
      </c>
    </row>
    <row r="2252" spans="1:18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tr">
        <f t="shared" si="142"/>
        <v>games</v>
      </c>
      <c r="R2252" t="str">
        <f t="shared" si="143"/>
        <v>tabletop games</v>
      </c>
    </row>
    <row r="2253" spans="1:18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tr">
        <f t="shared" si="142"/>
        <v>games</v>
      </c>
      <c r="R2253" t="str">
        <f t="shared" si="143"/>
        <v>tabletop games</v>
      </c>
    </row>
    <row r="2254" spans="1:18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tr">
        <f t="shared" si="142"/>
        <v>games</v>
      </c>
      <c r="R2254" t="str">
        <f t="shared" si="143"/>
        <v>tabletop games</v>
      </c>
    </row>
    <row r="2255" spans="1:18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tr">
        <f t="shared" si="142"/>
        <v>games</v>
      </c>
      <c r="R2255" t="str">
        <f t="shared" si="143"/>
        <v>tabletop games</v>
      </c>
    </row>
    <row r="2256" spans="1:18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tr">
        <f t="shared" si="142"/>
        <v>games</v>
      </c>
      <c r="R2256" t="str">
        <f t="shared" si="143"/>
        <v>tabletop games</v>
      </c>
    </row>
    <row r="2257" spans="1:18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tr">
        <f t="shared" si="142"/>
        <v>games</v>
      </c>
      <c r="R2257" t="str">
        <f t="shared" si="143"/>
        <v>tabletop games</v>
      </c>
    </row>
    <row r="2258" spans="1:18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tr">
        <f t="shared" si="142"/>
        <v>games</v>
      </c>
      <c r="R2258" t="str">
        <f t="shared" si="143"/>
        <v>tabletop games</v>
      </c>
    </row>
    <row r="2259" spans="1:18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tr">
        <f t="shared" si="142"/>
        <v>games</v>
      </c>
      <c r="R2259" t="str">
        <f t="shared" si="143"/>
        <v>tabletop games</v>
      </c>
    </row>
    <row r="2260" spans="1:18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tr">
        <f t="shared" si="142"/>
        <v>games</v>
      </c>
      <c r="R2260" t="str">
        <f t="shared" si="143"/>
        <v>tabletop games</v>
      </c>
    </row>
    <row r="2261" spans="1:18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tr">
        <f t="shared" si="142"/>
        <v>games</v>
      </c>
      <c r="R2261" t="str">
        <f t="shared" si="143"/>
        <v>tabletop games</v>
      </c>
    </row>
    <row r="2262" spans="1:18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tr">
        <f t="shared" si="142"/>
        <v>games</v>
      </c>
      <c r="R2262" t="str">
        <f t="shared" si="143"/>
        <v>tabletop games</v>
      </c>
    </row>
    <row r="2263" spans="1:18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tr">
        <f t="shared" si="142"/>
        <v>games</v>
      </c>
      <c r="R2263" t="str">
        <f t="shared" si="143"/>
        <v>tabletop games</v>
      </c>
    </row>
    <row r="2264" spans="1:18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tr">
        <f t="shared" si="142"/>
        <v>games</v>
      </c>
      <c r="R2264" t="str">
        <f t="shared" si="143"/>
        <v>tabletop games</v>
      </c>
    </row>
    <row r="2265" spans="1:18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tr">
        <f t="shared" si="142"/>
        <v>games</v>
      </c>
      <c r="R2265" t="str">
        <f t="shared" si="143"/>
        <v>tabletop games</v>
      </c>
    </row>
    <row r="2266" spans="1:18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tr">
        <f t="shared" si="142"/>
        <v>games</v>
      </c>
      <c r="R2266" t="str">
        <f t="shared" si="143"/>
        <v>tabletop games</v>
      </c>
    </row>
    <row r="2267" spans="1:18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tr">
        <f t="shared" si="142"/>
        <v>games</v>
      </c>
      <c r="R2267" t="str">
        <f t="shared" si="143"/>
        <v>tabletop games</v>
      </c>
    </row>
    <row r="2268" spans="1:18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tr">
        <f t="shared" si="142"/>
        <v>games</v>
      </c>
      <c r="R2268" t="str">
        <f t="shared" si="143"/>
        <v>tabletop games</v>
      </c>
    </row>
    <row r="2269" spans="1:18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tr">
        <f t="shared" si="142"/>
        <v>games</v>
      </c>
      <c r="R2269" t="str">
        <f t="shared" si="143"/>
        <v>tabletop games</v>
      </c>
    </row>
    <row r="2270" spans="1:18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tr">
        <f t="shared" si="142"/>
        <v>games</v>
      </c>
      <c r="R2270" t="str">
        <f t="shared" si="143"/>
        <v>tabletop games</v>
      </c>
    </row>
    <row r="2271" spans="1:18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tr">
        <f t="shared" si="142"/>
        <v>games</v>
      </c>
      <c r="R2271" t="str">
        <f t="shared" si="143"/>
        <v>tabletop games</v>
      </c>
    </row>
    <row r="2272" spans="1:18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tr">
        <f t="shared" si="142"/>
        <v>games</v>
      </c>
      <c r="R2272" t="str">
        <f t="shared" si="143"/>
        <v>tabletop games</v>
      </c>
    </row>
    <row r="2273" spans="1:18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tr">
        <f t="shared" si="142"/>
        <v>games</v>
      </c>
      <c r="R2273" t="str">
        <f t="shared" si="143"/>
        <v>tabletop games</v>
      </c>
    </row>
    <row r="2274" spans="1:18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tr">
        <f t="shared" si="142"/>
        <v>games</v>
      </c>
      <c r="R2274" t="str">
        <f t="shared" si="143"/>
        <v>tabletop games</v>
      </c>
    </row>
    <row r="2275" spans="1:18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tr">
        <f t="shared" si="142"/>
        <v>games</v>
      </c>
      <c r="R2275" t="str">
        <f t="shared" si="143"/>
        <v>tabletop games</v>
      </c>
    </row>
    <row r="2276" spans="1:18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tr">
        <f t="shared" si="142"/>
        <v>games</v>
      </c>
      <c r="R2276" t="str">
        <f t="shared" si="143"/>
        <v>tabletop games</v>
      </c>
    </row>
    <row r="2277" spans="1:18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tr">
        <f t="shared" si="142"/>
        <v>games</v>
      </c>
      <c r="R2277" t="str">
        <f t="shared" si="143"/>
        <v>tabletop games</v>
      </c>
    </row>
    <row r="2278" spans="1:18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tr">
        <f t="shared" si="142"/>
        <v>games</v>
      </c>
      <c r="R2278" t="str">
        <f t="shared" si="143"/>
        <v>tabletop games</v>
      </c>
    </row>
    <row r="2279" spans="1:18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tr">
        <f t="shared" si="142"/>
        <v>games</v>
      </c>
      <c r="R2279" t="str">
        <f t="shared" si="143"/>
        <v>tabletop games</v>
      </c>
    </row>
    <row r="2280" spans="1:18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tr">
        <f t="shared" si="142"/>
        <v>games</v>
      </c>
      <c r="R2280" t="str">
        <f t="shared" si="143"/>
        <v>tabletop games</v>
      </c>
    </row>
    <row r="2281" spans="1:18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tr">
        <f t="shared" si="142"/>
        <v>games</v>
      </c>
      <c r="R2281" t="str">
        <f t="shared" si="143"/>
        <v>tabletop games</v>
      </c>
    </row>
    <row r="2282" spans="1:18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tr">
        <f t="shared" si="142"/>
        <v>games</v>
      </c>
      <c r="R2282" t="str">
        <f t="shared" si="143"/>
        <v>tabletop games</v>
      </c>
    </row>
    <row r="2283" spans="1:18" ht="4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tr">
        <f t="shared" si="142"/>
        <v>music</v>
      </c>
      <c r="R2283" t="str">
        <f t="shared" si="143"/>
        <v>rock</v>
      </c>
    </row>
    <row r="2284" spans="1:18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tr">
        <f t="shared" si="142"/>
        <v>music</v>
      </c>
      <c r="R2284" t="str">
        <f t="shared" si="143"/>
        <v>rock</v>
      </c>
    </row>
    <row r="2285" spans="1:18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tr">
        <f t="shared" si="142"/>
        <v>music</v>
      </c>
      <c r="R2285" t="str">
        <f t="shared" si="143"/>
        <v>rock</v>
      </c>
    </row>
    <row r="2286" spans="1:18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tr">
        <f t="shared" si="142"/>
        <v>music</v>
      </c>
      <c r="R2286" t="str">
        <f t="shared" si="143"/>
        <v>rock</v>
      </c>
    </row>
    <row r="2287" spans="1:18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tr">
        <f t="shared" si="142"/>
        <v>music</v>
      </c>
      <c r="R2287" t="str">
        <f t="shared" si="143"/>
        <v>rock</v>
      </c>
    </row>
    <row r="2288" spans="1:18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tr">
        <f t="shared" si="142"/>
        <v>music</v>
      </c>
      <c r="R2288" t="str">
        <f t="shared" si="143"/>
        <v>rock</v>
      </c>
    </row>
    <row r="2289" spans="1:18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tr">
        <f t="shared" si="142"/>
        <v>music</v>
      </c>
      <c r="R2289" t="str">
        <f t="shared" si="143"/>
        <v>rock</v>
      </c>
    </row>
    <row r="2290" spans="1:18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tr">
        <f t="shared" si="142"/>
        <v>music</v>
      </c>
      <c r="R2290" t="str">
        <f t="shared" si="143"/>
        <v>rock</v>
      </c>
    </row>
    <row r="2291" spans="1:18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tr">
        <f t="shared" si="142"/>
        <v>music</v>
      </c>
      <c r="R2291" t="str">
        <f t="shared" si="143"/>
        <v>rock</v>
      </c>
    </row>
    <row r="2292" spans="1:18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tr">
        <f t="shared" si="142"/>
        <v>music</v>
      </c>
      <c r="R2292" t="str">
        <f t="shared" si="143"/>
        <v>rock</v>
      </c>
    </row>
    <row r="2293" spans="1:18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tr">
        <f t="shared" si="142"/>
        <v>music</v>
      </c>
      <c r="R2293" t="str">
        <f t="shared" si="143"/>
        <v>rock</v>
      </c>
    </row>
    <row r="2294" spans="1:18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tr">
        <f t="shared" si="142"/>
        <v>music</v>
      </c>
      <c r="R2294" t="str">
        <f t="shared" si="143"/>
        <v>rock</v>
      </c>
    </row>
    <row r="2295" spans="1:18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tr">
        <f t="shared" si="142"/>
        <v>music</v>
      </c>
      <c r="R2295" t="str">
        <f t="shared" si="143"/>
        <v>rock</v>
      </c>
    </row>
    <row r="2296" spans="1:18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tr">
        <f t="shared" si="142"/>
        <v>music</v>
      </c>
      <c r="R2296" t="str">
        <f t="shared" si="143"/>
        <v>rock</v>
      </c>
    </row>
    <row r="2297" spans="1:18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tr">
        <f t="shared" si="142"/>
        <v>music</v>
      </c>
      <c r="R2297" t="str">
        <f t="shared" si="143"/>
        <v>rock</v>
      </c>
    </row>
    <row r="2298" spans="1:18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tr">
        <f t="shared" si="142"/>
        <v>music</v>
      </c>
      <c r="R2298" t="str">
        <f t="shared" si="143"/>
        <v>rock</v>
      </c>
    </row>
    <row r="2299" spans="1:18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tr">
        <f t="shared" si="142"/>
        <v>music</v>
      </c>
      <c r="R2299" t="str">
        <f t="shared" si="143"/>
        <v>rock</v>
      </c>
    </row>
    <row r="2300" spans="1:18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tr">
        <f t="shared" si="142"/>
        <v>music</v>
      </c>
      <c r="R2300" t="str">
        <f t="shared" si="143"/>
        <v>rock</v>
      </c>
    </row>
    <row r="2301" spans="1:18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tr">
        <f t="shared" si="142"/>
        <v>music</v>
      </c>
      <c r="R2301" t="str">
        <f t="shared" si="143"/>
        <v>rock</v>
      </c>
    </row>
    <row r="2302" spans="1:18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tr">
        <f t="shared" si="142"/>
        <v>music</v>
      </c>
      <c r="R2302" t="str">
        <f t="shared" si="143"/>
        <v>rock</v>
      </c>
    </row>
    <row r="2303" spans="1:18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tr">
        <f t="shared" si="142"/>
        <v>music</v>
      </c>
      <c r="R2303" t="str">
        <f t="shared" si="143"/>
        <v>indie rock</v>
      </c>
    </row>
    <row r="2304" spans="1:18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tr">
        <f t="shared" si="142"/>
        <v>music</v>
      </c>
      <c r="R2304" t="str">
        <f t="shared" si="143"/>
        <v>indie rock</v>
      </c>
    </row>
    <row r="2305" spans="1:18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tr">
        <f t="shared" si="142"/>
        <v>music</v>
      </c>
      <c r="R2305" t="str">
        <f t="shared" si="143"/>
        <v>indie rock</v>
      </c>
    </row>
    <row r="2306" spans="1:18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53.469203539823013</v>
      </c>
      <c r="Q2306" t="str">
        <f t="shared" si="142"/>
        <v>music</v>
      </c>
      <c r="R2306" t="str">
        <f t="shared" si="143"/>
        <v>indie rock</v>
      </c>
    </row>
    <row r="2307" spans="1:18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E2307/D2307*100</f>
        <v>101.22777777777779</v>
      </c>
      <c r="P2307">
        <f t="shared" ref="P2307:P2370" si="145">E2307/L2307</f>
        <v>109.10778443113773</v>
      </c>
      <c r="Q2307" t="str">
        <f t="shared" ref="Q2307:Q2370" si="146">LEFT(N2307,_xlfn.NUMBERVALUE(FIND("/",N2307)-1))</f>
        <v>music</v>
      </c>
      <c r="R2307" t="str">
        <f t="shared" ref="R2307:R2370" si="147">RIGHT(N2307,LEN(N2307)-LEN(Q2307)-1)</f>
        <v>indie rock</v>
      </c>
    </row>
    <row r="2308" spans="1:18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tr">
        <f t="shared" si="146"/>
        <v>music</v>
      </c>
      <c r="R2308" t="str">
        <f t="shared" si="147"/>
        <v>indie rock</v>
      </c>
    </row>
    <row r="2309" spans="1:18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tr">
        <f t="shared" si="146"/>
        <v>music</v>
      </c>
      <c r="R2309" t="str">
        <f t="shared" si="147"/>
        <v>indie rock</v>
      </c>
    </row>
    <row r="2310" spans="1:18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tr">
        <f t="shared" si="146"/>
        <v>music</v>
      </c>
      <c r="R2310" t="str">
        <f t="shared" si="147"/>
        <v>indie rock</v>
      </c>
    </row>
    <row r="2311" spans="1:18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tr">
        <f t="shared" si="146"/>
        <v>music</v>
      </c>
      <c r="R2311" t="str">
        <f t="shared" si="147"/>
        <v>indie rock</v>
      </c>
    </row>
    <row r="2312" spans="1:18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tr">
        <f t="shared" si="146"/>
        <v>music</v>
      </c>
      <c r="R2312" t="str">
        <f t="shared" si="147"/>
        <v>indie rock</v>
      </c>
    </row>
    <row r="2313" spans="1:18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tr">
        <f t="shared" si="146"/>
        <v>music</v>
      </c>
      <c r="R2313" t="str">
        <f t="shared" si="147"/>
        <v>indie rock</v>
      </c>
    </row>
    <row r="2314" spans="1:18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tr">
        <f t="shared" si="146"/>
        <v>music</v>
      </c>
      <c r="R2314" t="str">
        <f t="shared" si="147"/>
        <v>indie rock</v>
      </c>
    </row>
    <row r="2315" spans="1:18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tr">
        <f t="shared" si="146"/>
        <v>music</v>
      </c>
      <c r="R2315" t="str">
        <f t="shared" si="147"/>
        <v>indie rock</v>
      </c>
    </row>
    <row r="2316" spans="1:18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tr">
        <f t="shared" si="146"/>
        <v>music</v>
      </c>
      <c r="R2316" t="str">
        <f t="shared" si="147"/>
        <v>indie rock</v>
      </c>
    </row>
    <row r="2317" spans="1:18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tr">
        <f t="shared" si="146"/>
        <v>music</v>
      </c>
      <c r="R2317" t="str">
        <f t="shared" si="147"/>
        <v>indie rock</v>
      </c>
    </row>
    <row r="2318" spans="1:18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tr">
        <f t="shared" si="146"/>
        <v>music</v>
      </c>
      <c r="R2318" t="str">
        <f t="shared" si="147"/>
        <v>indie rock</v>
      </c>
    </row>
    <row r="2319" spans="1:18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tr">
        <f t="shared" si="146"/>
        <v>music</v>
      </c>
      <c r="R2319" t="str">
        <f t="shared" si="147"/>
        <v>indie rock</v>
      </c>
    </row>
    <row r="2320" spans="1:18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tr">
        <f t="shared" si="146"/>
        <v>music</v>
      </c>
      <c r="R2320" t="str">
        <f t="shared" si="147"/>
        <v>indie rock</v>
      </c>
    </row>
    <row r="2321" spans="1:18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tr">
        <f t="shared" si="146"/>
        <v>music</v>
      </c>
      <c r="R2321" t="str">
        <f t="shared" si="147"/>
        <v>indie rock</v>
      </c>
    </row>
    <row r="2322" spans="1:18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tr">
        <f t="shared" si="146"/>
        <v>music</v>
      </c>
      <c r="R2322" t="str">
        <f t="shared" si="147"/>
        <v>indie rock</v>
      </c>
    </row>
    <row r="2323" spans="1:18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tr">
        <f t="shared" si="146"/>
        <v>food</v>
      </c>
      <c r="R2323" t="str">
        <f t="shared" si="147"/>
        <v>small batch</v>
      </c>
    </row>
    <row r="2324" spans="1:18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tr">
        <f t="shared" si="146"/>
        <v>food</v>
      </c>
      <c r="R2324" t="str">
        <f t="shared" si="147"/>
        <v>small batch</v>
      </c>
    </row>
    <row r="2325" spans="1:18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tr">
        <f t="shared" si="146"/>
        <v>food</v>
      </c>
      <c r="R2325" t="str">
        <f t="shared" si="147"/>
        <v>small batch</v>
      </c>
    </row>
    <row r="2326" spans="1:18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tr">
        <f t="shared" si="146"/>
        <v>food</v>
      </c>
      <c r="R2326" t="str">
        <f t="shared" si="147"/>
        <v>small batch</v>
      </c>
    </row>
    <row r="2327" spans="1:18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tr">
        <f t="shared" si="146"/>
        <v>food</v>
      </c>
      <c r="R2327" t="str">
        <f t="shared" si="147"/>
        <v>small batch</v>
      </c>
    </row>
    <row r="2328" spans="1:18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tr">
        <f t="shared" si="146"/>
        <v>food</v>
      </c>
      <c r="R2328" t="str">
        <f t="shared" si="147"/>
        <v>small batch</v>
      </c>
    </row>
    <row r="2329" spans="1:18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tr">
        <f t="shared" si="146"/>
        <v>food</v>
      </c>
      <c r="R2329" t="str">
        <f t="shared" si="147"/>
        <v>small batch</v>
      </c>
    </row>
    <row r="2330" spans="1:18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tr">
        <f t="shared" si="146"/>
        <v>food</v>
      </c>
      <c r="R2330" t="str">
        <f t="shared" si="147"/>
        <v>small batch</v>
      </c>
    </row>
    <row r="2331" spans="1:18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tr">
        <f t="shared" si="146"/>
        <v>food</v>
      </c>
      <c r="R2331" t="str">
        <f t="shared" si="147"/>
        <v>small batch</v>
      </c>
    </row>
    <row r="2332" spans="1:18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tr">
        <f t="shared" si="146"/>
        <v>food</v>
      </c>
      <c r="R2332" t="str">
        <f t="shared" si="147"/>
        <v>small batch</v>
      </c>
    </row>
    <row r="2333" spans="1:18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tr">
        <f t="shared" si="146"/>
        <v>food</v>
      </c>
      <c r="R2333" t="str">
        <f t="shared" si="147"/>
        <v>small batch</v>
      </c>
    </row>
    <row r="2334" spans="1:18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tr">
        <f t="shared" si="146"/>
        <v>food</v>
      </c>
      <c r="R2334" t="str">
        <f t="shared" si="147"/>
        <v>small batch</v>
      </c>
    </row>
    <row r="2335" spans="1:18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tr">
        <f t="shared" si="146"/>
        <v>food</v>
      </c>
      <c r="R2335" t="str">
        <f t="shared" si="147"/>
        <v>small batch</v>
      </c>
    </row>
    <row r="2336" spans="1:18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tr">
        <f t="shared" si="146"/>
        <v>food</v>
      </c>
      <c r="R2336" t="str">
        <f t="shared" si="147"/>
        <v>small batch</v>
      </c>
    </row>
    <row r="2337" spans="1:18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tr">
        <f t="shared" si="146"/>
        <v>food</v>
      </c>
      <c r="R2337" t="str">
        <f t="shared" si="147"/>
        <v>small batch</v>
      </c>
    </row>
    <row r="2338" spans="1:18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tr">
        <f t="shared" si="146"/>
        <v>food</v>
      </c>
      <c r="R2338" t="str">
        <f t="shared" si="147"/>
        <v>small batch</v>
      </c>
    </row>
    <row r="2339" spans="1:18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tr">
        <f t="shared" si="146"/>
        <v>food</v>
      </c>
      <c r="R2339" t="str">
        <f t="shared" si="147"/>
        <v>small batch</v>
      </c>
    </row>
    <row r="2340" spans="1:18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tr">
        <f t="shared" si="146"/>
        <v>food</v>
      </c>
      <c r="R2340" t="str">
        <f t="shared" si="147"/>
        <v>small batch</v>
      </c>
    </row>
    <row r="2341" spans="1:18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tr">
        <f t="shared" si="146"/>
        <v>food</v>
      </c>
      <c r="R2341" t="str">
        <f t="shared" si="147"/>
        <v>small batch</v>
      </c>
    </row>
    <row r="2342" spans="1:18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tr">
        <f t="shared" si="146"/>
        <v>food</v>
      </c>
      <c r="R2342" t="str">
        <f t="shared" si="147"/>
        <v>small batch</v>
      </c>
    </row>
    <row r="2343" spans="1:18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tr">
        <f t="shared" si="146"/>
        <v>technology</v>
      </c>
      <c r="R2343" t="str">
        <f t="shared" si="147"/>
        <v>web</v>
      </c>
    </row>
    <row r="2344" spans="1:18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tr">
        <f t="shared" si="146"/>
        <v>technology</v>
      </c>
      <c r="R2344" t="str">
        <f t="shared" si="147"/>
        <v>web</v>
      </c>
    </row>
    <row r="2345" spans="1:18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tr">
        <f t="shared" si="146"/>
        <v>technology</v>
      </c>
      <c r="R2345" t="str">
        <f t="shared" si="147"/>
        <v>web</v>
      </c>
    </row>
    <row r="2346" spans="1:18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tr">
        <f t="shared" si="146"/>
        <v>technology</v>
      </c>
      <c r="R2346" t="str">
        <f t="shared" si="147"/>
        <v>web</v>
      </c>
    </row>
    <row r="2347" spans="1:18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tr">
        <f t="shared" si="146"/>
        <v>technology</v>
      </c>
      <c r="R2347" t="str">
        <f t="shared" si="147"/>
        <v>web</v>
      </c>
    </row>
    <row r="2348" spans="1:18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tr">
        <f t="shared" si="146"/>
        <v>technology</v>
      </c>
      <c r="R2348" t="str">
        <f t="shared" si="147"/>
        <v>web</v>
      </c>
    </row>
    <row r="2349" spans="1:18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tr">
        <f t="shared" si="146"/>
        <v>technology</v>
      </c>
      <c r="R2349" t="str">
        <f t="shared" si="147"/>
        <v>web</v>
      </c>
    </row>
    <row r="2350" spans="1:18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tr">
        <f t="shared" si="146"/>
        <v>technology</v>
      </c>
      <c r="R2350" t="str">
        <f t="shared" si="147"/>
        <v>web</v>
      </c>
    </row>
    <row r="2351" spans="1:18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tr">
        <f t="shared" si="146"/>
        <v>technology</v>
      </c>
      <c r="R2351" t="str">
        <f t="shared" si="147"/>
        <v>web</v>
      </c>
    </row>
    <row r="2352" spans="1:18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tr">
        <f t="shared" si="146"/>
        <v>technology</v>
      </c>
      <c r="R2352" t="str">
        <f t="shared" si="147"/>
        <v>web</v>
      </c>
    </row>
    <row r="2353" spans="1:18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tr">
        <f t="shared" si="146"/>
        <v>technology</v>
      </c>
      <c r="R2353" t="str">
        <f t="shared" si="147"/>
        <v>web</v>
      </c>
    </row>
    <row r="2354" spans="1:18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tr">
        <f t="shared" si="146"/>
        <v>technology</v>
      </c>
      <c r="R2354" t="str">
        <f t="shared" si="147"/>
        <v>web</v>
      </c>
    </row>
    <row r="2355" spans="1:18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tr">
        <f t="shared" si="146"/>
        <v>technology</v>
      </c>
      <c r="R2355" t="str">
        <f t="shared" si="147"/>
        <v>web</v>
      </c>
    </row>
    <row r="2356" spans="1:18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tr">
        <f t="shared" si="146"/>
        <v>technology</v>
      </c>
      <c r="R2356" t="str">
        <f t="shared" si="147"/>
        <v>web</v>
      </c>
    </row>
    <row r="2357" spans="1:18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tr">
        <f t="shared" si="146"/>
        <v>technology</v>
      </c>
      <c r="R2357" t="str">
        <f t="shared" si="147"/>
        <v>web</v>
      </c>
    </row>
    <row r="2358" spans="1:18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tr">
        <f t="shared" si="146"/>
        <v>technology</v>
      </c>
      <c r="R2358" t="str">
        <f t="shared" si="147"/>
        <v>web</v>
      </c>
    </row>
    <row r="2359" spans="1:18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tr">
        <f t="shared" si="146"/>
        <v>technology</v>
      </c>
      <c r="R2359" t="str">
        <f t="shared" si="147"/>
        <v>web</v>
      </c>
    </row>
    <row r="2360" spans="1:18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tr">
        <f t="shared" si="146"/>
        <v>technology</v>
      </c>
      <c r="R2360" t="str">
        <f t="shared" si="147"/>
        <v>web</v>
      </c>
    </row>
    <row r="2361" spans="1:18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tr">
        <f t="shared" si="146"/>
        <v>technology</v>
      </c>
      <c r="R2361" t="str">
        <f t="shared" si="147"/>
        <v>web</v>
      </c>
    </row>
    <row r="2362" spans="1:18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tr">
        <f t="shared" si="146"/>
        <v>technology</v>
      </c>
      <c r="R2362" t="str">
        <f t="shared" si="147"/>
        <v>web</v>
      </c>
    </row>
    <row r="2363" spans="1:18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tr">
        <f t="shared" si="146"/>
        <v>technology</v>
      </c>
      <c r="R2363" t="str">
        <f t="shared" si="147"/>
        <v>web</v>
      </c>
    </row>
    <row r="2364" spans="1:18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tr">
        <f t="shared" si="146"/>
        <v>technology</v>
      </c>
      <c r="R2364" t="str">
        <f t="shared" si="147"/>
        <v>web</v>
      </c>
    </row>
    <row r="2365" spans="1:18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tr">
        <f t="shared" si="146"/>
        <v>technology</v>
      </c>
      <c r="R2365" t="str">
        <f t="shared" si="147"/>
        <v>web</v>
      </c>
    </row>
    <row r="2366" spans="1:18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tr">
        <f t="shared" si="146"/>
        <v>technology</v>
      </c>
      <c r="R2366" t="str">
        <f t="shared" si="147"/>
        <v>web</v>
      </c>
    </row>
    <row r="2367" spans="1:18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tr">
        <f t="shared" si="146"/>
        <v>technology</v>
      </c>
      <c r="R2367" t="str">
        <f t="shared" si="147"/>
        <v>web</v>
      </c>
    </row>
    <row r="2368" spans="1:18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tr">
        <f t="shared" si="146"/>
        <v>technology</v>
      </c>
      <c r="R2368" t="str">
        <f t="shared" si="147"/>
        <v>web</v>
      </c>
    </row>
    <row r="2369" spans="1:18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tr">
        <f t="shared" si="146"/>
        <v>technology</v>
      </c>
      <c r="R2369" t="str">
        <f t="shared" si="147"/>
        <v>web</v>
      </c>
    </row>
    <row r="2370" spans="1:18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tr">
        <f t="shared" si="146"/>
        <v>technology</v>
      </c>
      <c r="R2370" t="str">
        <f t="shared" si="147"/>
        <v>web</v>
      </c>
    </row>
    <row r="2371" spans="1:18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E2371/D2371*100</f>
        <v>0</v>
      </c>
      <c r="P2371" t="e">
        <f t="shared" ref="P2371:P2434" si="149">E2371/L2371</f>
        <v>#DIV/0!</v>
      </c>
      <c r="Q2371" t="str">
        <f t="shared" ref="Q2371:Q2434" si="150">LEFT(N2371,_xlfn.NUMBERVALUE(FIND("/",N2371)-1))</f>
        <v>technology</v>
      </c>
      <c r="R2371" t="str">
        <f t="shared" ref="R2371:R2434" si="151">RIGHT(N2371,LEN(N2371)-LEN(Q2371)-1)</f>
        <v>web</v>
      </c>
    </row>
    <row r="2372" spans="1:18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tr">
        <f t="shared" si="150"/>
        <v>technology</v>
      </c>
      <c r="R2372" t="str">
        <f t="shared" si="151"/>
        <v>web</v>
      </c>
    </row>
    <row r="2373" spans="1:18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tr">
        <f t="shared" si="150"/>
        <v>technology</v>
      </c>
      <c r="R2373" t="str">
        <f t="shared" si="151"/>
        <v>web</v>
      </c>
    </row>
    <row r="2374" spans="1:18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tr">
        <f t="shared" si="150"/>
        <v>technology</v>
      </c>
      <c r="R2374" t="str">
        <f t="shared" si="151"/>
        <v>web</v>
      </c>
    </row>
    <row r="2375" spans="1:18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tr">
        <f t="shared" si="150"/>
        <v>technology</v>
      </c>
      <c r="R2375" t="str">
        <f t="shared" si="151"/>
        <v>web</v>
      </c>
    </row>
    <row r="2376" spans="1:18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tr">
        <f t="shared" si="150"/>
        <v>technology</v>
      </c>
      <c r="R2376" t="str">
        <f t="shared" si="151"/>
        <v>web</v>
      </c>
    </row>
    <row r="2377" spans="1:18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tr">
        <f t="shared" si="150"/>
        <v>technology</v>
      </c>
      <c r="R2377" t="str">
        <f t="shared" si="151"/>
        <v>web</v>
      </c>
    </row>
    <row r="2378" spans="1:18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tr">
        <f t="shared" si="150"/>
        <v>technology</v>
      </c>
      <c r="R2378" t="str">
        <f t="shared" si="151"/>
        <v>web</v>
      </c>
    </row>
    <row r="2379" spans="1:18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tr">
        <f t="shared" si="150"/>
        <v>technology</v>
      </c>
      <c r="R2379" t="str">
        <f t="shared" si="151"/>
        <v>web</v>
      </c>
    </row>
    <row r="2380" spans="1:18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tr">
        <f t="shared" si="150"/>
        <v>technology</v>
      </c>
      <c r="R2380" t="str">
        <f t="shared" si="151"/>
        <v>web</v>
      </c>
    </row>
    <row r="2381" spans="1:18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tr">
        <f t="shared" si="150"/>
        <v>technology</v>
      </c>
      <c r="R2381" t="str">
        <f t="shared" si="151"/>
        <v>web</v>
      </c>
    </row>
    <row r="2382" spans="1:18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tr">
        <f t="shared" si="150"/>
        <v>technology</v>
      </c>
      <c r="R2382" t="str">
        <f t="shared" si="151"/>
        <v>web</v>
      </c>
    </row>
    <row r="2383" spans="1:18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tr">
        <f t="shared" si="150"/>
        <v>technology</v>
      </c>
      <c r="R2383" t="str">
        <f t="shared" si="151"/>
        <v>web</v>
      </c>
    </row>
    <row r="2384" spans="1:18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tr">
        <f t="shared" si="150"/>
        <v>technology</v>
      </c>
      <c r="R2384" t="str">
        <f t="shared" si="151"/>
        <v>web</v>
      </c>
    </row>
    <row r="2385" spans="1:18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tr">
        <f t="shared" si="150"/>
        <v>technology</v>
      </c>
      <c r="R2385" t="str">
        <f t="shared" si="151"/>
        <v>web</v>
      </c>
    </row>
    <row r="2386" spans="1:18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tr">
        <f t="shared" si="150"/>
        <v>technology</v>
      </c>
      <c r="R2386" t="str">
        <f t="shared" si="151"/>
        <v>web</v>
      </c>
    </row>
    <row r="2387" spans="1:18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tr">
        <f t="shared" si="150"/>
        <v>technology</v>
      </c>
      <c r="R2387" t="str">
        <f t="shared" si="151"/>
        <v>web</v>
      </c>
    </row>
    <row r="2388" spans="1:18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tr">
        <f t="shared" si="150"/>
        <v>technology</v>
      </c>
      <c r="R2388" t="str">
        <f t="shared" si="151"/>
        <v>web</v>
      </c>
    </row>
    <row r="2389" spans="1:18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tr">
        <f t="shared" si="150"/>
        <v>technology</v>
      </c>
      <c r="R2389" t="str">
        <f t="shared" si="151"/>
        <v>web</v>
      </c>
    </row>
    <row r="2390" spans="1:18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tr">
        <f t="shared" si="150"/>
        <v>technology</v>
      </c>
      <c r="R2390" t="str">
        <f t="shared" si="151"/>
        <v>web</v>
      </c>
    </row>
    <row r="2391" spans="1:18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tr">
        <f t="shared" si="150"/>
        <v>technology</v>
      </c>
      <c r="R2391" t="str">
        <f t="shared" si="151"/>
        <v>web</v>
      </c>
    </row>
    <row r="2392" spans="1:18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tr">
        <f t="shared" si="150"/>
        <v>technology</v>
      </c>
      <c r="R2392" t="str">
        <f t="shared" si="151"/>
        <v>web</v>
      </c>
    </row>
    <row r="2393" spans="1:18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tr">
        <f t="shared" si="150"/>
        <v>technology</v>
      </c>
      <c r="R2393" t="str">
        <f t="shared" si="151"/>
        <v>web</v>
      </c>
    </row>
    <row r="2394" spans="1:18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tr">
        <f t="shared" si="150"/>
        <v>technology</v>
      </c>
      <c r="R2394" t="str">
        <f t="shared" si="151"/>
        <v>web</v>
      </c>
    </row>
    <row r="2395" spans="1:18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tr">
        <f t="shared" si="150"/>
        <v>technology</v>
      </c>
      <c r="R2395" t="str">
        <f t="shared" si="151"/>
        <v>web</v>
      </c>
    </row>
    <row r="2396" spans="1:18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tr">
        <f t="shared" si="150"/>
        <v>technology</v>
      </c>
      <c r="R2396" t="str">
        <f t="shared" si="151"/>
        <v>web</v>
      </c>
    </row>
    <row r="2397" spans="1:18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tr">
        <f t="shared" si="150"/>
        <v>technology</v>
      </c>
      <c r="R2397" t="str">
        <f t="shared" si="151"/>
        <v>web</v>
      </c>
    </row>
    <row r="2398" spans="1:18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tr">
        <f t="shared" si="150"/>
        <v>technology</v>
      </c>
      <c r="R2398" t="str">
        <f t="shared" si="151"/>
        <v>web</v>
      </c>
    </row>
    <row r="2399" spans="1:18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tr">
        <f t="shared" si="150"/>
        <v>technology</v>
      </c>
      <c r="R2399" t="str">
        <f t="shared" si="151"/>
        <v>web</v>
      </c>
    </row>
    <row r="2400" spans="1:18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tr">
        <f t="shared" si="150"/>
        <v>technology</v>
      </c>
      <c r="R2400" t="str">
        <f t="shared" si="151"/>
        <v>web</v>
      </c>
    </row>
    <row r="2401" spans="1:18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tr">
        <f t="shared" si="150"/>
        <v>technology</v>
      </c>
      <c r="R2401" t="str">
        <f t="shared" si="151"/>
        <v>web</v>
      </c>
    </row>
    <row r="2402" spans="1:18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tr">
        <f t="shared" si="150"/>
        <v>technology</v>
      </c>
      <c r="R2402" t="str">
        <f t="shared" si="151"/>
        <v>web</v>
      </c>
    </row>
    <row r="2403" spans="1:18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tr">
        <f t="shared" si="150"/>
        <v>food</v>
      </c>
      <c r="R2403" t="str">
        <f t="shared" si="151"/>
        <v>food trucks</v>
      </c>
    </row>
    <row r="2404" spans="1:18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tr">
        <f t="shared" si="150"/>
        <v>food</v>
      </c>
      <c r="R2404" t="str">
        <f t="shared" si="151"/>
        <v>food trucks</v>
      </c>
    </row>
    <row r="2405" spans="1:18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tr">
        <f t="shared" si="150"/>
        <v>food</v>
      </c>
      <c r="R2405" t="str">
        <f t="shared" si="151"/>
        <v>food trucks</v>
      </c>
    </row>
    <row r="2406" spans="1:18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tr">
        <f t="shared" si="150"/>
        <v>food</v>
      </c>
      <c r="R2406" t="str">
        <f t="shared" si="151"/>
        <v>food trucks</v>
      </c>
    </row>
    <row r="2407" spans="1:18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tr">
        <f t="shared" si="150"/>
        <v>food</v>
      </c>
      <c r="R2407" t="str">
        <f t="shared" si="151"/>
        <v>food trucks</v>
      </c>
    </row>
    <row r="2408" spans="1:18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tr">
        <f t="shared" si="150"/>
        <v>food</v>
      </c>
      <c r="R2408" t="str">
        <f t="shared" si="151"/>
        <v>food trucks</v>
      </c>
    </row>
    <row r="2409" spans="1:18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tr">
        <f t="shared" si="150"/>
        <v>food</v>
      </c>
      <c r="R2409" t="str">
        <f t="shared" si="151"/>
        <v>food trucks</v>
      </c>
    </row>
    <row r="2410" spans="1:18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tr">
        <f t="shared" si="150"/>
        <v>food</v>
      </c>
      <c r="R2410" t="str">
        <f t="shared" si="151"/>
        <v>food trucks</v>
      </c>
    </row>
    <row r="2411" spans="1:18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tr">
        <f t="shared" si="150"/>
        <v>food</v>
      </c>
      <c r="R2411" t="str">
        <f t="shared" si="151"/>
        <v>food trucks</v>
      </c>
    </row>
    <row r="2412" spans="1:18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tr">
        <f t="shared" si="150"/>
        <v>food</v>
      </c>
      <c r="R2412" t="str">
        <f t="shared" si="151"/>
        <v>food trucks</v>
      </c>
    </row>
    <row r="2413" spans="1:18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tr">
        <f t="shared" si="150"/>
        <v>food</v>
      </c>
      <c r="R2413" t="str">
        <f t="shared" si="151"/>
        <v>food trucks</v>
      </c>
    </row>
    <row r="2414" spans="1:18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tr">
        <f t="shared" si="150"/>
        <v>food</v>
      </c>
      <c r="R2414" t="str">
        <f t="shared" si="151"/>
        <v>food trucks</v>
      </c>
    </row>
    <row r="2415" spans="1:18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tr">
        <f t="shared" si="150"/>
        <v>food</v>
      </c>
      <c r="R2415" t="str">
        <f t="shared" si="151"/>
        <v>food trucks</v>
      </c>
    </row>
    <row r="2416" spans="1:18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tr">
        <f t="shared" si="150"/>
        <v>food</v>
      </c>
      <c r="R2416" t="str">
        <f t="shared" si="151"/>
        <v>food trucks</v>
      </c>
    </row>
    <row r="2417" spans="1:18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tr">
        <f t="shared" si="150"/>
        <v>food</v>
      </c>
      <c r="R2417" t="str">
        <f t="shared" si="151"/>
        <v>food trucks</v>
      </c>
    </row>
    <row r="2418" spans="1:18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tr">
        <f t="shared" si="150"/>
        <v>food</v>
      </c>
      <c r="R2418" t="str">
        <f t="shared" si="151"/>
        <v>food trucks</v>
      </c>
    </row>
    <row r="2419" spans="1:18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tr">
        <f t="shared" si="150"/>
        <v>food</v>
      </c>
      <c r="R2419" t="str">
        <f t="shared" si="151"/>
        <v>food trucks</v>
      </c>
    </row>
    <row r="2420" spans="1: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tr">
        <f t="shared" si="150"/>
        <v>food</v>
      </c>
      <c r="R2420" t="str">
        <f t="shared" si="151"/>
        <v>food trucks</v>
      </c>
    </row>
    <row r="2421" spans="1:18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tr">
        <f t="shared" si="150"/>
        <v>food</v>
      </c>
      <c r="R2421" t="str">
        <f t="shared" si="151"/>
        <v>food trucks</v>
      </c>
    </row>
    <row r="2422" spans="1:18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tr">
        <f t="shared" si="150"/>
        <v>food</v>
      </c>
      <c r="R2422" t="str">
        <f t="shared" si="151"/>
        <v>food trucks</v>
      </c>
    </row>
    <row r="2423" spans="1:18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tr">
        <f t="shared" si="150"/>
        <v>food</v>
      </c>
      <c r="R2423" t="str">
        <f t="shared" si="151"/>
        <v>food trucks</v>
      </c>
    </row>
    <row r="2424" spans="1:18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tr">
        <f t="shared" si="150"/>
        <v>food</v>
      </c>
      <c r="R2424" t="str">
        <f t="shared" si="151"/>
        <v>food trucks</v>
      </c>
    </row>
    <row r="2425" spans="1:18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tr">
        <f t="shared" si="150"/>
        <v>food</v>
      </c>
      <c r="R2425" t="str">
        <f t="shared" si="151"/>
        <v>food trucks</v>
      </c>
    </row>
    <row r="2426" spans="1:18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tr">
        <f t="shared" si="150"/>
        <v>food</v>
      </c>
      <c r="R2426" t="str">
        <f t="shared" si="151"/>
        <v>food trucks</v>
      </c>
    </row>
    <row r="2427" spans="1:18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tr">
        <f t="shared" si="150"/>
        <v>food</v>
      </c>
      <c r="R2427" t="str">
        <f t="shared" si="151"/>
        <v>food trucks</v>
      </c>
    </row>
    <row r="2428" spans="1:18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tr">
        <f t="shared" si="150"/>
        <v>food</v>
      </c>
      <c r="R2428" t="str">
        <f t="shared" si="151"/>
        <v>food trucks</v>
      </c>
    </row>
    <row r="2429" spans="1:18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tr">
        <f t="shared" si="150"/>
        <v>food</v>
      </c>
      <c r="R2429" t="str">
        <f t="shared" si="151"/>
        <v>food trucks</v>
      </c>
    </row>
    <row r="2430" spans="1:18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tr">
        <f t="shared" si="150"/>
        <v>food</v>
      </c>
      <c r="R2430" t="str">
        <f t="shared" si="151"/>
        <v>food trucks</v>
      </c>
    </row>
    <row r="2431" spans="1:18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tr">
        <f t="shared" si="150"/>
        <v>food</v>
      </c>
      <c r="R2431" t="str">
        <f t="shared" si="151"/>
        <v>food trucks</v>
      </c>
    </row>
    <row r="2432" spans="1:18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tr">
        <f t="shared" si="150"/>
        <v>food</v>
      </c>
      <c r="R2432" t="str">
        <f t="shared" si="151"/>
        <v>food trucks</v>
      </c>
    </row>
    <row r="2433" spans="1:18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tr">
        <f t="shared" si="150"/>
        <v>food</v>
      </c>
      <c r="R2433" t="str">
        <f t="shared" si="151"/>
        <v>food trucks</v>
      </c>
    </row>
    <row r="2434" spans="1:18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t="str">
        <f t="shared" si="150"/>
        <v>food</v>
      </c>
      <c r="R2434" t="str">
        <f t="shared" si="151"/>
        <v>food trucks</v>
      </c>
    </row>
    <row r="2435" spans="1:18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E2435/D2435*100</f>
        <v>0</v>
      </c>
      <c r="P2435" t="e">
        <f t="shared" ref="P2435:P2498" si="153">E2435/L2435</f>
        <v>#DIV/0!</v>
      </c>
      <c r="Q2435" t="str">
        <f t="shared" ref="Q2435:Q2498" si="154">LEFT(N2435,_xlfn.NUMBERVALUE(FIND("/",N2435)-1))</f>
        <v>food</v>
      </c>
      <c r="R2435" t="str">
        <f t="shared" ref="R2435:R2498" si="155">RIGHT(N2435,LEN(N2435)-LEN(Q2435)-1)</f>
        <v>food trucks</v>
      </c>
    </row>
    <row r="2436" spans="1:18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tr">
        <f t="shared" si="154"/>
        <v>food</v>
      </c>
      <c r="R2436" t="str">
        <f t="shared" si="155"/>
        <v>food trucks</v>
      </c>
    </row>
    <row r="2437" spans="1:18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tr">
        <f t="shared" si="154"/>
        <v>food</v>
      </c>
      <c r="R2437" t="str">
        <f t="shared" si="155"/>
        <v>food trucks</v>
      </c>
    </row>
    <row r="2438" spans="1:18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tr">
        <f t="shared" si="154"/>
        <v>food</v>
      </c>
      <c r="R2438" t="str">
        <f t="shared" si="155"/>
        <v>food trucks</v>
      </c>
    </row>
    <row r="2439" spans="1:18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tr">
        <f t="shared" si="154"/>
        <v>food</v>
      </c>
      <c r="R2439" t="str">
        <f t="shared" si="155"/>
        <v>food trucks</v>
      </c>
    </row>
    <row r="2440" spans="1:18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tr">
        <f t="shared" si="154"/>
        <v>food</v>
      </c>
      <c r="R2440" t="str">
        <f t="shared" si="155"/>
        <v>food trucks</v>
      </c>
    </row>
    <row r="2441" spans="1:18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tr">
        <f t="shared" si="154"/>
        <v>food</v>
      </c>
      <c r="R2441" t="str">
        <f t="shared" si="155"/>
        <v>food trucks</v>
      </c>
    </row>
    <row r="2442" spans="1:18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tr">
        <f t="shared" si="154"/>
        <v>food</v>
      </c>
      <c r="R2442" t="str">
        <f t="shared" si="155"/>
        <v>food trucks</v>
      </c>
    </row>
    <row r="2443" spans="1:18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tr">
        <f t="shared" si="154"/>
        <v>food</v>
      </c>
      <c r="R2443" t="str">
        <f t="shared" si="155"/>
        <v>small batch</v>
      </c>
    </row>
    <row r="2444" spans="1:18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tr">
        <f t="shared" si="154"/>
        <v>food</v>
      </c>
      <c r="R2444" t="str">
        <f t="shared" si="155"/>
        <v>small batch</v>
      </c>
    </row>
    <row r="2445" spans="1:18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tr">
        <f t="shared" si="154"/>
        <v>food</v>
      </c>
      <c r="R2445" t="str">
        <f t="shared" si="155"/>
        <v>small batch</v>
      </c>
    </row>
    <row r="2446" spans="1:18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tr">
        <f t="shared" si="154"/>
        <v>food</v>
      </c>
      <c r="R2446" t="str">
        <f t="shared" si="155"/>
        <v>small batch</v>
      </c>
    </row>
    <row r="2447" spans="1:18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tr">
        <f t="shared" si="154"/>
        <v>food</v>
      </c>
      <c r="R2447" t="str">
        <f t="shared" si="155"/>
        <v>small batch</v>
      </c>
    </row>
    <row r="2448" spans="1:18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tr">
        <f t="shared" si="154"/>
        <v>food</v>
      </c>
      <c r="R2448" t="str">
        <f t="shared" si="155"/>
        <v>small batch</v>
      </c>
    </row>
    <row r="2449" spans="1:18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tr">
        <f t="shared" si="154"/>
        <v>food</v>
      </c>
      <c r="R2449" t="str">
        <f t="shared" si="155"/>
        <v>small batch</v>
      </c>
    </row>
    <row r="2450" spans="1:18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tr">
        <f t="shared" si="154"/>
        <v>food</v>
      </c>
      <c r="R2450" t="str">
        <f t="shared" si="155"/>
        <v>small batch</v>
      </c>
    </row>
    <row r="2451" spans="1:18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tr">
        <f t="shared" si="154"/>
        <v>food</v>
      </c>
      <c r="R2451" t="str">
        <f t="shared" si="155"/>
        <v>small batch</v>
      </c>
    </row>
    <row r="2452" spans="1:18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tr">
        <f t="shared" si="154"/>
        <v>food</v>
      </c>
      <c r="R2452" t="str">
        <f t="shared" si="155"/>
        <v>small batch</v>
      </c>
    </row>
    <row r="2453" spans="1:18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tr">
        <f t="shared" si="154"/>
        <v>food</v>
      </c>
      <c r="R2453" t="str">
        <f t="shared" si="155"/>
        <v>small batch</v>
      </c>
    </row>
    <row r="2454" spans="1:18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tr">
        <f t="shared" si="154"/>
        <v>food</v>
      </c>
      <c r="R2454" t="str">
        <f t="shared" si="155"/>
        <v>small batch</v>
      </c>
    </row>
    <row r="2455" spans="1:18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tr">
        <f t="shared" si="154"/>
        <v>food</v>
      </c>
      <c r="R2455" t="str">
        <f t="shared" si="155"/>
        <v>small batch</v>
      </c>
    </row>
    <row r="2456" spans="1:18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tr">
        <f t="shared" si="154"/>
        <v>food</v>
      </c>
      <c r="R2456" t="str">
        <f t="shared" si="155"/>
        <v>small batch</v>
      </c>
    </row>
    <row r="2457" spans="1:18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tr">
        <f t="shared" si="154"/>
        <v>food</v>
      </c>
      <c r="R2457" t="str">
        <f t="shared" si="155"/>
        <v>small batch</v>
      </c>
    </row>
    <row r="2458" spans="1:18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tr">
        <f t="shared" si="154"/>
        <v>food</v>
      </c>
      <c r="R2458" t="str">
        <f t="shared" si="155"/>
        <v>small batch</v>
      </c>
    </row>
    <row r="2459" spans="1:18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tr">
        <f t="shared" si="154"/>
        <v>food</v>
      </c>
      <c r="R2459" t="str">
        <f t="shared" si="155"/>
        <v>small batch</v>
      </c>
    </row>
    <row r="2460" spans="1:18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tr">
        <f t="shared" si="154"/>
        <v>food</v>
      </c>
      <c r="R2460" t="str">
        <f t="shared" si="155"/>
        <v>small batch</v>
      </c>
    </row>
    <row r="2461" spans="1:18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tr">
        <f t="shared" si="154"/>
        <v>food</v>
      </c>
      <c r="R2461" t="str">
        <f t="shared" si="155"/>
        <v>small batch</v>
      </c>
    </row>
    <row r="2462" spans="1:18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tr">
        <f t="shared" si="154"/>
        <v>food</v>
      </c>
      <c r="R2462" t="str">
        <f t="shared" si="155"/>
        <v>small batch</v>
      </c>
    </row>
    <row r="2463" spans="1:18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tr">
        <f t="shared" si="154"/>
        <v>music</v>
      </c>
      <c r="R2463" t="str">
        <f t="shared" si="155"/>
        <v>indie rock</v>
      </c>
    </row>
    <row r="2464" spans="1:18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tr">
        <f t="shared" si="154"/>
        <v>music</v>
      </c>
      <c r="R2464" t="str">
        <f t="shared" si="155"/>
        <v>indie rock</v>
      </c>
    </row>
    <row r="2465" spans="1:18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tr">
        <f t="shared" si="154"/>
        <v>music</v>
      </c>
      <c r="R2465" t="str">
        <f t="shared" si="155"/>
        <v>indie rock</v>
      </c>
    </row>
    <row r="2466" spans="1:18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tr">
        <f t="shared" si="154"/>
        <v>music</v>
      </c>
      <c r="R2466" t="str">
        <f t="shared" si="155"/>
        <v>indie rock</v>
      </c>
    </row>
    <row r="2467" spans="1:18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tr">
        <f t="shared" si="154"/>
        <v>music</v>
      </c>
      <c r="R2467" t="str">
        <f t="shared" si="155"/>
        <v>indie rock</v>
      </c>
    </row>
    <row r="2468" spans="1:18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tr">
        <f t="shared" si="154"/>
        <v>music</v>
      </c>
      <c r="R2468" t="str">
        <f t="shared" si="155"/>
        <v>indie rock</v>
      </c>
    </row>
    <row r="2469" spans="1:18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tr">
        <f t="shared" si="154"/>
        <v>music</v>
      </c>
      <c r="R2469" t="str">
        <f t="shared" si="155"/>
        <v>indie rock</v>
      </c>
    </row>
    <row r="2470" spans="1:18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tr">
        <f t="shared" si="154"/>
        <v>music</v>
      </c>
      <c r="R2470" t="str">
        <f t="shared" si="155"/>
        <v>indie rock</v>
      </c>
    </row>
    <row r="2471" spans="1:18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tr">
        <f t="shared" si="154"/>
        <v>music</v>
      </c>
      <c r="R2471" t="str">
        <f t="shared" si="155"/>
        <v>indie rock</v>
      </c>
    </row>
    <row r="2472" spans="1:18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tr">
        <f t="shared" si="154"/>
        <v>music</v>
      </c>
      <c r="R2472" t="str">
        <f t="shared" si="155"/>
        <v>indie rock</v>
      </c>
    </row>
    <row r="2473" spans="1:18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tr">
        <f t="shared" si="154"/>
        <v>music</v>
      </c>
      <c r="R2473" t="str">
        <f t="shared" si="155"/>
        <v>indie rock</v>
      </c>
    </row>
    <row r="2474" spans="1:18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tr">
        <f t="shared" si="154"/>
        <v>music</v>
      </c>
      <c r="R2474" t="str">
        <f t="shared" si="155"/>
        <v>indie rock</v>
      </c>
    </row>
    <row r="2475" spans="1:18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tr">
        <f t="shared" si="154"/>
        <v>music</v>
      </c>
      <c r="R2475" t="str">
        <f t="shared" si="155"/>
        <v>indie rock</v>
      </c>
    </row>
    <row r="2476" spans="1:18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tr">
        <f t="shared" si="154"/>
        <v>music</v>
      </c>
      <c r="R2476" t="str">
        <f t="shared" si="155"/>
        <v>indie rock</v>
      </c>
    </row>
    <row r="2477" spans="1:18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tr">
        <f t="shared" si="154"/>
        <v>music</v>
      </c>
      <c r="R2477" t="str">
        <f t="shared" si="155"/>
        <v>indie rock</v>
      </c>
    </row>
    <row r="2478" spans="1:18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tr">
        <f t="shared" si="154"/>
        <v>music</v>
      </c>
      <c r="R2478" t="str">
        <f t="shared" si="155"/>
        <v>indie rock</v>
      </c>
    </row>
    <row r="2479" spans="1:18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tr">
        <f t="shared" si="154"/>
        <v>music</v>
      </c>
      <c r="R2479" t="str">
        <f t="shared" si="155"/>
        <v>indie rock</v>
      </c>
    </row>
    <row r="2480" spans="1:18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tr">
        <f t="shared" si="154"/>
        <v>music</v>
      </c>
      <c r="R2480" t="str">
        <f t="shared" si="155"/>
        <v>indie rock</v>
      </c>
    </row>
    <row r="2481" spans="1:18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tr">
        <f t="shared" si="154"/>
        <v>music</v>
      </c>
      <c r="R2481" t="str">
        <f t="shared" si="155"/>
        <v>indie rock</v>
      </c>
    </row>
    <row r="2482" spans="1:18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tr">
        <f t="shared" si="154"/>
        <v>music</v>
      </c>
      <c r="R2482" t="str">
        <f t="shared" si="155"/>
        <v>indie rock</v>
      </c>
    </row>
    <row r="2483" spans="1:18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tr">
        <f t="shared" si="154"/>
        <v>music</v>
      </c>
      <c r="R2483" t="str">
        <f t="shared" si="155"/>
        <v>indie rock</v>
      </c>
    </row>
    <row r="2484" spans="1:18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tr">
        <f t="shared" si="154"/>
        <v>music</v>
      </c>
      <c r="R2484" t="str">
        <f t="shared" si="155"/>
        <v>indie rock</v>
      </c>
    </row>
    <row r="2485" spans="1:18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tr">
        <f t="shared" si="154"/>
        <v>music</v>
      </c>
      <c r="R2485" t="str">
        <f t="shared" si="155"/>
        <v>indie rock</v>
      </c>
    </row>
    <row r="2486" spans="1:18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tr">
        <f t="shared" si="154"/>
        <v>music</v>
      </c>
      <c r="R2486" t="str">
        <f t="shared" si="155"/>
        <v>indie rock</v>
      </c>
    </row>
    <row r="2487" spans="1:18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tr">
        <f t="shared" si="154"/>
        <v>music</v>
      </c>
      <c r="R2487" t="str">
        <f t="shared" si="155"/>
        <v>indie rock</v>
      </c>
    </row>
    <row r="2488" spans="1:18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tr">
        <f t="shared" si="154"/>
        <v>music</v>
      </c>
      <c r="R2488" t="str">
        <f t="shared" si="155"/>
        <v>indie rock</v>
      </c>
    </row>
    <row r="2489" spans="1:18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tr">
        <f t="shared" si="154"/>
        <v>music</v>
      </c>
      <c r="R2489" t="str">
        <f t="shared" si="155"/>
        <v>indie rock</v>
      </c>
    </row>
    <row r="2490" spans="1:18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tr">
        <f t="shared" si="154"/>
        <v>music</v>
      </c>
      <c r="R2490" t="str">
        <f t="shared" si="155"/>
        <v>indie rock</v>
      </c>
    </row>
    <row r="2491" spans="1:18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tr">
        <f t="shared" si="154"/>
        <v>music</v>
      </c>
      <c r="R2491" t="str">
        <f t="shared" si="155"/>
        <v>indie rock</v>
      </c>
    </row>
    <row r="2492" spans="1:18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tr">
        <f t="shared" si="154"/>
        <v>music</v>
      </c>
      <c r="R2492" t="str">
        <f t="shared" si="155"/>
        <v>indie rock</v>
      </c>
    </row>
    <row r="2493" spans="1:18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tr">
        <f t="shared" si="154"/>
        <v>music</v>
      </c>
      <c r="R2493" t="str">
        <f t="shared" si="155"/>
        <v>indie rock</v>
      </c>
    </row>
    <row r="2494" spans="1:18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tr">
        <f t="shared" si="154"/>
        <v>music</v>
      </c>
      <c r="R2494" t="str">
        <f t="shared" si="155"/>
        <v>indie rock</v>
      </c>
    </row>
    <row r="2495" spans="1:18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tr">
        <f t="shared" si="154"/>
        <v>music</v>
      </c>
      <c r="R2495" t="str">
        <f t="shared" si="155"/>
        <v>indie rock</v>
      </c>
    </row>
    <row r="2496" spans="1:18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tr">
        <f t="shared" si="154"/>
        <v>music</v>
      </c>
      <c r="R2496" t="str">
        <f t="shared" si="155"/>
        <v>indie rock</v>
      </c>
    </row>
    <row r="2497" spans="1:18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tr">
        <f t="shared" si="154"/>
        <v>music</v>
      </c>
      <c r="R2497" t="str">
        <f t="shared" si="155"/>
        <v>indie rock</v>
      </c>
    </row>
    <row r="2498" spans="1:18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tr">
        <f t="shared" si="154"/>
        <v>music</v>
      </c>
      <c r="R2498" t="str">
        <f t="shared" si="155"/>
        <v>indie rock</v>
      </c>
    </row>
    <row r="2499" spans="1:18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E2499/D2499*100</f>
        <v>112.7715</v>
      </c>
      <c r="P2499">
        <f t="shared" ref="P2499:P2562" si="157">E2499/L2499</f>
        <v>80.551071428571419</v>
      </c>
      <c r="Q2499" t="str">
        <f t="shared" ref="Q2499:Q2562" si="158">LEFT(N2499,_xlfn.NUMBERVALUE(FIND("/",N2499)-1))</f>
        <v>music</v>
      </c>
      <c r="R2499" t="str">
        <f t="shared" ref="R2499:R2562" si="159">RIGHT(N2499,LEN(N2499)-LEN(Q2499)-1)</f>
        <v>indie rock</v>
      </c>
    </row>
    <row r="2500" spans="1:18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tr">
        <f t="shared" si="158"/>
        <v>music</v>
      </c>
      <c r="R2500" t="str">
        <f t="shared" si="159"/>
        <v>indie rock</v>
      </c>
    </row>
    <row r="2501" spans="1:18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tr">
        <f t="shared" si="158"/>
        <v>music</v>
      </c>
      <c r="R2501" t="str">
        <f t="shared" si="159"/>
        <v>indie rock</v>
      </c>
    </row>
    <row r="2502" spans="1:18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tr">
        <f t="shared" si="158"/>
        <v>music</v>
      </c>
      <c r="R2502" t="str">
        <f t="shared" si="159"/>
        <v>indie rock</v>
      </c>
    </row>
    <row r="2503" spans="1:18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tr">
        <f t="shared" si="158"/>
        <v>food</v>
      </c>
      <c r="R2503" t="str">
        <f t="shared" si="159"/>
        <v>restaurants</v>
      </c>
    </row>
    <row r="2504" spans="1:18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tr">
        <f t="shared" si="158"/>
        <v>food</v>
      </c>
      <c r="R2504" t="str">
        <f t="shared" si="159"/>
        <v>restaurants</v>
      </c>
    </row>
    <row r="2505" spans="1:18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tr">
        <f t="shared" si="158"/>
        <v>food</v>
      </c>
      <c r="R2505" t="str">
        <f t="shared" si="159"/>
        <v>restaurants</v>
      </c>
    </row>
    <row r="2506" spans="1:18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tr">
        <f t="shared" si="158"/>
        <v>food</v>
      </c>
      <c r="R2506" t="str">
        <f t="shared" si="159"/>
        <v>restaurants</v>
      </c>
    </row>
    <row r="2507" spans="1:18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tr">
        <f t="shared" si="158"/>
        <v>food</v>
      </c>
      <c r="R2507" t="str">
        <f t="shared" si="159"/>
        <v>restaurants</v>
      </c>
    </row>
    <row r="2508" spans="1:18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tr">
        <f t="shared" si="158"/>
        <v>food</v>
      </c>
      <c r="R2508" t="str">
        <f t="shared" si="159"/>
        <v>restaurants</v>
      </c>
    </row>
    <row r="2509" spans="1: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tr">
        <f t="shared" si="158"/>
        <v>food</v>
      </c>
      <c r="R2509" t="str">
        <f t="shared" si="159"/>
        <v>restaurants</v>
      </c>
    </row>
    <row r="2510" spans="1:18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tr">
        <f t="shared" si="158"/>
        <v>food</v>
      </c>
      <c r="R2510" t="str">
        <f t="shared" si="159"/>
        <v>restaurants</v>
      </c>
    </row>
    <row r="2511" spans="1:18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tr">
        <f t="shared" si="158"/>
        <v>food</v>
      </c>
      <c r="R2511" t="str">
        <f t="shared" si="159"/>
        <v>restaurants</v>
      </c>
    </row>
    <row r="2512" spans="1:18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tr">
        <f t="shared" si="158"/>
        <v>food</v>
      </c>
      <c r="R2512" t="str">
        <f t="shared" si="159"/>
        <v>restaurants</v>
      </c>
    </row>
    <row r="2513" spans="1:18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tr">
        <f t="shared" si="158"/>
        <v>food</v>
      </c>
      <c r="R2513" t="str">
        <f t="shared" si="159"/>
        <v>restaurants</v>
      </c>
    </row>
    <row r="2514" spans="1:18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tr">
        <f t="shared" si="158"/>
        <v>food</v>
      </c>
      <c r="R2514" t="str">
        <f t="shared" si="159"/>
        <v>restaurants</v>
      </c>
    </row>
    <row r="2515" spans="1:18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tr">
        <f t="shared" si="158"/>
        <v>food</v>
      </c>
      <c r="R2515" t="str">
        <f t="shared" si="159"/>
        <v>restaurants</v>
      </c>
    </row>
    <row r="2516" spans="1:18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tr">
        <f t="shared" si="158"/>
        <v>food</v>
      </c>
      <c r="R2516" t="str">
        <f t="shared" si="159"/>
        <v>restaurants</v>
      </c>
    </row>
    <row r="2517" spans="1:18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tr">
        <f t="shared" si="158"/>
        <v>food</v>
      </c>
      <c r="R2517" t="str">
        <f t="shared" si="159"/>
        <v>restaurants</v>
      </c>
    </row>
    <row r="2518" spans="1:18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tr">
        <f t="shared" si="158"/>
        <v>food</v>
      </c>
      <c r="R2518" t="str">
        <f t="shared" si="159"/>
        <v>restaurants</v>
      </c>
    </row>
    <row r="2519" spans="1:18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tr">
        <f t="shared" si="158"/>
        <v>food</v>
      </c>
      <c r="R2519" t="str">
        <f t="shared" si="159"/>
        <v>restaurants</v>
      </c>
    </row>
    <row r="2520" spans="1:18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tr">
        <f t="shared" si="158"/>
        <v>food</v>
      </c>
      <c r="R2520" t="str">
        <f t="shared" si="159"/>
        <v>restaurants</v>
      </c>
    </row>
    <row r="2521" spans="1:18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tr">
        <f t="shared" si="158"/>
        <v>food</v>
      </c>
      <c r="R2521" t="str">
        <f t="shared" si="159"/>
        <v>restaurants</v>
      </c>
    </row>
    <row r="2522" spans="1:18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tr">
        <f t="shared" si="158"/>
        <v>food</v>
      </c>
      <c r="R2522" t="str">
        <f t="shared" si="159"/>
        <v>restaurants</v>
      </c>
    </row>
    <row r="2523" spans="1:18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tr">
        <f t="shared" si="158"/>
        <v>music</v>
      </c>
      <c r="R2523" t="str">
        <f t="shared" si="159"/>
        <v>classical music</v>
      </c>
    </row>
    <row r="2524" spans="1:18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tr">
        <f t="shared" si="158"/>
        <v>music</v>
      </c>
      <c r="R2524" t="str">
        <f t="shared" si="159"/>
        <v>classical music</v>
      </c>
    </row>
    <row r="2525" spans="1:18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tr">
        <f t="shared" si="158"/>
        <v>music</v>
      </c>
      <c r="R2525" t="str">
        <f t="shared" si="159"/>
        <v>classical music</v>
      </c>
    </row>
    <row r="2526" spans="1:18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tr">
        <f t="shared" si="158"/>
        <v>music</v>
      </c>
      <c r="R2526" t="str">
        <f t="shared" si="159"/>
        <v>classical music</v>
      </c>
    </row>
    <row r="2527" spans="1:18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tr">
        <f t="shared" si="158"/>
        <v>music</v>
      </c>
      <c r="R2527" t="str">
        <f t="shared" si="159"/>
        <v>classical music</v>
      </c>
    </row>
    <row r="2528" spans="1:18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tr">
        <f t="shared" si="158"/>
        <v>music</v>
      </c>
      <c r="R2528" t="str">
        <f t="shared" si="159"/>
        <v>classical music</v>
      </c>
    </row>
    <row r="2529" spans="1:18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tr">
        <f t="shared" si="158"/>
        <v>music</v>
      </c>
      <c r="R2529" t="str">
        <f t="shared" si="159"/>
        <v>classical music</v>
      </c>
    </row>
    <row r="2530" spans="1:18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tr">
        <f t="shared" si="158"/>
        <v>music</v>
      </c>
      <c r="R2530" t="str">
        <f t="shared" si="159"/>
        <v>classical music</v>
      </c>
    </row>
    <row r="2531" spans="1:18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tr">
        <f t="shared" si="158"/>
        <v>music</v>
      </c>
      <c r="R2531" t="str">
        <f t="shared" si="159"/>
        <v>classical music</v>
      </c>
    </row>
    <row r="2532" spans="1:18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tr">
        <f t="shared" si="158"/>
        <v>music</v>
      </c>
      <c r="R2532" t="str">
        <f t="shared" si="159"/>
        <v>classical music</v>
      </c>
    </row>
    <row r="2533" spans="1:18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tr">
        <f t="shared" si="158"/>
        <v>music</v>
      </c>
      <c r="R2533" t="str">
        <f t="shared" si="159"/>
        <v>classical music</v>
      </c>
    </row>
    <row r="2534" spans="1:18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tr">
        <f t="shared" si="158"/>
        <v>music</v>
      </c>
      <c r="R2534" t="str">
        <f t="shared" si="159"/>
        <v>classical music</v>
      </c>
    </row>
    <row r="2535" spans="1:18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tr">
        <f t="shared" si="158"/>
        <v>music</v>
      </c>
      <c r="R2535" t="str">
        <f t="shared" si="159"/>
        <v>classical music</v>
      </c>
    </row>
    <row r="2536" spans="1:18" ht="60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tr">
        <f t="shared" si="158"/>
        <v>music</v>
      </c>
      <c r="R2536" t="str">
        <f t="shared" si="159"/>
        <v>classical music</v>
      </c>
    </row>
    <row r="2537" spans="1: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tr">
        <f t="shared" si="158"/>
        <v>music</v>
      </c>
      <c r="R2537" t="str">
        <f t="shared" si="159"/>
        <v>classical music</v>
      </c>
    </row>
    <row r="2538" spans="1:18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tr">
        <f t="shared" si="158"/>
        <v>music</v>
      </c>
      <c r="R2538" t="str">
        <f t="shared" si="159"/>
        <v>classical music</v>
      </c>
    </row>
    <row r="2539" spans="1:18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tr">
        <f t="shared" si="158"/>
        <v>music</v>
      </c>
      <c r="R2539" t="str">
        <f t="shared" si="159"/>
        <v>classical music</v>
      </c>
    </row>
    <row r="2540" spans="1:18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tr">
        <f t="shared" si="158"/>
        <v>music</v>
      </c>
      <c r="R2540" t="str">
        <f t="shared" si="159"/>
        <v>classical music</v>
      </c>
    </row>
    <row r="2541" spans="1:18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tr">
        <f t="shared" si="158"/>
        <v>music</v>
      </c>
      <c r="R2541" t="str">
        <f t="shared" si="159"/>
        <v>classical music</v>
      </c>
    </row>
    <row r="2542" spans="1:18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tr">
        <f t="shared" si="158"/>
        <v>music</v>
      </c>
      <c r="R2542" t="str">
        <f t="shared" si="159"/>
        <v>classical music</v>
      </c>
    </row>
    <row r="2543" spans="1:18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tr">
        <f t="shared" si="158"/>
        <v>music</v>
      </c>
      <c r="R2543" t="str">
        <f t="shared" si="159"/>
        <v>classical music</v>
      </c>
    </row>
    <row r="2544" spans="1:18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tr">
        <f t="shared" si="158"/>
        <v>music</v>
      </c>
      <c r="R2544" t="str">
        <f t="shared" si="159"/>
        <v>classical music</v>
      </c>
    </row>
    <row r="2545" spans="1:18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tr">
        <f t="shared" si="158"/>
        <v>music</v>
      </c>
      <c r="R2545" t="str">
        <f t="shared" si="159"/>
        <v>classical music</v>
      </c>
    </row>
    <row r="2546" spans="1:18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tr">
        <f t="shared" si="158"/>
        <v>music</v>
      </c>
      <c r="R2546" t="str">
        <f t="shared" si="159"/>
        <v>classical music</v>
      </c>
    </row>
    <row r="2547" spans="1:18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tr">
        <f t="shared" si="158"/>
        <v>music</v>
      </c>
      <c r="R2547" t="str">
        <f t="shared" si="159"/>
        <v>classical music</v>
      </c>
    </row>
    <row r="2548" spans="1:18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tr">
        <f t="shared" si="158"/>
        <v>music</v>
      </c>
      <c r="R2548" t="str">
        <f t="shared" si="159"/>
        <v>classical music</v>
      </c>
    </row>
    <row r="2549" spans="1:18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tr">
        <f t="shared" si="158"/>
        <v>music</v>
      </c>
      <c r="R2549" t="str">
        <f t="shared" si="159"/>
        <v>classical music</v>
      </c>
    </row>
    <row r="2550" spans="1:18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tr">
        <f t="shared" si="158"/>
        <v>music</v>
      </c>
      <c r="R2550" t="str">
        <f t="shared" si="159"/>
        <v>classical music</v>
      </c>
    </row>
    <row r="2551" spans="1:18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tr">
        <f t="shared" si="158"/>
        <v>music</v>
      </c>
      <c r="R2551" t="str">
        <f t="shared" si="159"/>
        <v>classical music</v>
      </c>
    </row>
    <row r="2552" spans="1:18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tr">
        <f t="shared" si="158"/>
        <v>music</v>
      </c>
      <c r="R2552" t="str">
        <f t="shared" si="159"/>
        <v>classical music</v>
      </c>
    </row>
    <row r="2553" spans="1:18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tr">
        <f t="shared" si="158"/>
        <v>music</v>
      </c>
      <c r="R2553" t="str">
        <f t="shared" si="159"/>
        <v>classical music</v>
      </c>
    </row>
    <row r="2554" spans="1:18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tr">
        <f t="shared" si="158"/>
        <v>music</v>
      </c>
      <c r="R2554" t="str">
        <f t="shared" si="159"/>
        <v>classical music</v>
      </c>
    </row>
    <row r="2555" spans="1:18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tr">
        <f t="shared" si="158"/>
        <v>music</v>
      </c>
      <c r="R2555" t="str">
        <f t="shared" si="159"/>
        <v>classical music</v>
      </c>
    </row>
    <row r="2556" spans="1:18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tr">
        <f t="shared" si="158"/>
        <v>music</v>
      </c>
      <c r="R2556" t="str">
        <f t="shared" si="159"/>
        <v>classical music</v>
      </c>
    </row>
    <row r="2557" spans="1:18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tr">
        <f t="shared" si="158"/>
        <v>music</v>
      </c>
      <c r="R2557" t="str">
        <f t="shared" si="159"/>
        <v>classical music</v>
      </c>
    </row>
    <row r="2558" spans="1:18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tr">
        <f t="shared" si="158"/>
        <v>music</v>
      </c>
      <c r="R2558" t="str">
        <f t="shared" si="159"/>
        <v>classical music</v>
      </c>
    </row>
    <row r="2559" spans="1:18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tr">
        <f t="shared" si="158"/>
        <v>music</v>
      </c>
      <c r="R2559" t="str">
        <f t="shared" si="159"/>
        <v>classical music</v>
      </c>
    </row>
    <row r="2560" spans="1:18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tr">
        <f t="shared" si="158"/>
        <v>music</v>
      </c>
      <c r="R2560" t="str">
        <f t="shared" si="159"/>
        <v>classical music</v>
      </c>
    </row>
    <row r="2561" spans="1:18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tr">
        <f t="shared" si="158"/>
        <v>music</v>
      </c>
      <c r="R2561" t="str">
        <f t="shared" si="159"/>
        <v>classical music</v>
      </c>
    </row>
    <row r="2562" spans="1:18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tr">
        <f t="shared" si="158"/>
        <v>music</v>
      </c>
      <c r="R2562" t="str">
        <f t="shared" si="159"/>
        <v>classical music</v>
      </c>
    </row>
    <row r="2563" spans="1:18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E2563/D2563*100</f>
        <v>0</v>
      </c>
      <c r="P2563" t="e">
        <f t="shared" ref="P2563:P2626" si="161">E2563/L2563</f>
        <v>#DIV/0!</v>
      </c>
      <c r="Q2563" t="str">
        <f t="shared" ref="Q2563:Q2626" si="162">LEFT(N2563,_xlfn.NUMBERVALUE(FIND("/",N2563)-1))</f>
        <v>food</v>
      </c>
      <c r="R2563" t="str">
        <f t="shared" ref="R2563:R2626" si="163">RIGHT(N2563,LEN(N2563)-LEN(Q2563)-1)</f>
        <v>food trucks</v>
      </c>
    </row>
    <row r="2564" spans="1:18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tr">
        <f t="shared" si="162"/>
        <v>food</v>
      </c>
      <c r="R2564" t="str">
        <f t="shared" si="163"/>
        <v>food trucks</v>
      </c>
    </row>
    <row r="2565" spans="1:18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tr">
        <f t="shared" si="162"/>
        <v>food</v>
      </c>
      <c r="R2565" t="str">
        <f t="shared" si="163"/>
        <v>food trucks</v>
      </c>
    </row>
    <row r="2566" spans="1:18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tr">
        <f t="shared" si="162"/>
        <v>food</v>
      </c>
      <c r="R2566" t="str">
        <f t="shared" si="163"/>
        <v>food trucks</v>
      </c>
    </row>
    <row r="2567" spans="1:18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tr">
        <f t="shared" si="162"/>
        <v>food</v>
      </c>
      <c r="R2567" t="str">
        <f t="shared" si="163"/>
        <v>food trucks</v>
      </c>
    </row>
    <row r="2568" spans="1:18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tr">
        <f t="shared" si="162"/>
        <v>food</v>
      </c>
      <c r="R2568" t="str">
        <f t="shared" si="163"/>
        <v>food trucks</v>
      </c>
    </row>
    <row r="2569" spans="1:18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tr">
        <f t="shared" si="162"/>
        <v>food</v>
      </c>
      <c r="R2569" t="str">
        <f t="shared" si="163"/>
        <v>food trucks</v>
      </c>
    </row>
    <row r="2570" spans="1:18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tr">
        <f t="shared" si="162"/>
        <v>food</v>
      </c>
      <c r="R2570" t="str">
        <f t="shared" si="163"/>
        <v>food trucks</v>
      </c>
    </row>
    <row r="2571" spans="1:18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tr">
        <f t="shared" si="162"/>
        <v>food</v>
      </c>
      <c r="R2571" t="str">
        <f t="shared" si="163"/>
        <v>food trucks</v>
      </c>
    </row>
    <row r="2572" spans="1:18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tr">
        <f t="shared" si="162"/>
        <v>food</v>
      </c>
      <c r="R2572" t="str">
        <f t="shared" si="163"/>
        <v>food trucks</v>
      </c>
    </row>
    <row r="2573" spans="1:18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tr">
        <f t="shared" si="162"/>
        <v>food</v>
      </c>
      <c r="R2573" t="str">
        <f t="shared" si="163"/>
        <v>food trucks</v>
      </c>
    </row>
    <row r="2574" spans="1:18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tr">
        <f t="shared" si="162"/>
        <v>food</v>
      </c>
      <c r="R2574" t="str">
        <f t="shared" si="163"/>
        <v>food trucks</v>
      </c>
    </row>
    <row r="2575" spans="1:18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tr">
        <f t="shared" si="162"/>
        <v>food</v>
      </c>
      <c r="R2575" t="str">
        <f t="shared" si="163"/>
        <v>food trucks</v>
      </c>
    </row>
    <row r="2576" spans="1:18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tr">
        <f t="shared" si="162"/>
        <v>food</v>
      </c>
      <c r="R2576" t="str">
        <f t="shared" si="163"/>
        <v>food trucks</v>
      </c>
    </row>
    <row r="2577" spans="1:18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tr">
        <f t="shared" si="162"/>
        <v>food</v>
      </c>
      <c r="R2577" t="str">
        <f t="shared" si="163"/>
        <v>food trucks</v>
      </c>
    </row>
    <row r="2578" spans="1:18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tr">
        <f t="shared" si="162"/>
        <v>food</v>
      </c>
      <c r="R2578" t="str">
        <f t="shared" si="163"/>
        <v>food trucks</v>
      </c>
    </row>
    <row r="2579" spans="1:18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tr">
        <f t="shared" si="162"/>
        <v>food</v>
      </c>
      <c r="R2579" t="str">
        <f t="shared" si="163"/>
        <v>food trucks</v>
      </c>
    </row>
    <row r="2580" spans="1:18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tr">
        <f t="shared" si="162"/>
        <v>food</v>
      </c>
      <c r="R2580" t="str">
        <f t="shared" si="163"/>
        <v>food trucks</v>
      </c>
    </row>
    <row r="2581" spans="1:18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tr">
        <f t="shared" si="162"/>
        <v>food</v>
      </c>
      <c r="R2581" t="str">
        <f t="shared" si="163"/>
        <v>food trucks</v>
      </c>
    </row>
    <row r="2582" spans="1:18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tr">
        <f t="shared" si="162"/>
        <v>food</v>
      </c>
      <c r="R2582" t="str">
        <f t="shared" si="163"/>
        <v>food trucks</v>
      </c>
    </row>
    <row r="2583" spans="1:18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tr">
        <f t="shared" si="162"/>
        <v>food</v>
      </c>
      <c r="R2583" t="str">
        <f t="shared" si="163"/>
        <v>food trucks</v>
      </c>
    </row>
    <row r="2584" spans="1:18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tr">
        <f t="shared" si="162"/>
        <v>food</v>
      </c>
      <c r="R2584" t="str">
        <f t="shared" si="163"/>
        <v>food trucks</v>
      </c>
    </row>
    <row r="2585" spans="1:18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tr">
        <f t="shared" si="162"/>
        <v>food</v>
      </c>
      <c r="R2585" t="str">
        <f t="shared" si="163"/>
        <v>food trucks</v>
      </c>
    </row>
    <row r="2586" spans="1:18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tr">
        <f t="shared" si="162"/>
        <v>food</v>
      </c>
      <c r="R2586" t="str">
        <f t="shared" si="163"/>
        <v>food trucks</v>
      </c>
    </row>
    <row r="2587" spans="1:18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tr">
        <f t="shared" si="162"/>
        <v>food</v>
      </c>
      <c r="R2587" t="str">
        <f t="shared" si="163"/>
        <v>food trucks</v>
      </c>
    </row>
    <row r="2588" spans="1:18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tr">
        <f t="shared" si="162"/>
        <v>food</v>
      </c>
      <c r="R2588" t="str">
        <f t="shared" si="163"/>
        <v>food trucks</v>
      </c>
    </row>
    <row r="2589" spans="1:18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tr">
        <f t="shared" si="162"/>
        <v>food</v>
      </c>
      <c r="R2589" t="str">
        <f t="shared" si="163"/>
        <v>food trucks</v>
      </c>
    </row>
    <row r="2590" spans="1:18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tr">
        <f t="shared" si="162"/>
        <v>food</v>
      </c>
      <c r="R2590" t="str">
        <f t="shared" si="163"/>
        <v>food trucks</v>
      </c>
    </row>
    <row r="2591" spans="1:18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tr">
        <f t="shared" si="162"/>
        <v>food</v>
      </c>
      <c r="R2591" t="str">
        <f t="shared" si="163"/>
        <v>food trucks</v>
      </c>
    </row>
    <row r="2592" spans="1:18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tr">
        <f t="shared" si="162"/>
        <v>food</v>
      </c>
      <c r="R2592" t="str">
        <f t="shared" si="163"/>
        <v>food trucks</v>
      </c>
    </row>
    <row r="2593" spans="1:18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tr">
        <f t="shared" si="162"/>
        <v>food</v>
      </c>
      <c r="R2593" t="str">
        <f t="shared" si="163"/>
        <v>food trucks</v>
      </c>
    </row>
    <row r="2594" spans="1:18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tr">
        <f t="shared" si="162"/>
        <v>food</v>
      </c>
      <c r="R2594" t="str">
        <f t="shared" si="163"/>
        <v>food trucks</v>
      </c>
    </row>
    <row r="2595" spans="1:18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tr">
        <f t="shared" si="162"/>
        <v>food</v>
      </c>
      <c r="R2595" t="str">
        <f t="shared" si="163"/>
        <v>food trucks</v>
      </c>
    </row>
    <row r="2596" spans="1:18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tr">
        <f t="shared" si="162"/>
        <v>food</v>
      </c>
      <c r="R2596" t="str">
        <f t="shared" si="163"/>
        <v>food trucks</v>
      </c>
    </row>
    <row r="2597" spans="1:18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tr">
        <f t="shared" si="162"/>
        <v>food</v>
      </c>
      <c r="R2597" t="str">
        <f t="shared" si="163"/>
        <v>food trucks</v>
      </c>
    </row>
    <row r="2598" spans="1:18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tr">
        <f t="shared" si="162"/>
        <v>food</v>
      </c>
      <c r="R2598" t="str">
        <f t="shared" si="163"/>
        <v>food trucks</v>
      </c>
    </row>
    <row r="2599" spans="1:18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tr">
        <f t="shared" si="162"/>
        <v>food</v>
      </c>
      <c r="R2599" t="str">
        <f t="shared" si="163"/>
        <v>food trucks</v>
      </c>
    </row>
    <row r="2600" spans="1:18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tr">
        <f t="shared" si="162"/>
        <v>food</v>
      </c>
      <c r="R2600" t="str">
        <f t="shared" si="163"/>
        <v>food trucks</v>
      </c>
    </row>
    <row r="2601" spans="1:18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tr">
        <f t="shared" si="162"/>
        <v>food</v>
      </c>
      <c r="R2601" t="str">
        <f t="shared" si="163"/>
        <v>food trucks</v>
      </c>
    </row>
    <row r="2602" spans="1:18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tr">
        <f t="shared" si="162"/>
        <v>food</v>
      </c>
      <c r="R2602" t="str">
        <f t="shared" si="163"/>
        <v>food trucks</v>
      </c>
    </row>
    <row r="2603" spans="1:18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tr">
        <f t="shared" si="162"/>
        <v>technology</v>
      </c>
      <c r="R2603" t="str">
        <f t="shared" si="163"/>
        <v>space exploration</v>
      </c>
    </row>
    <row r="2604" spans="1:18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tr">
        <f t="shared" si="162"/>
        <v>technology</v>
      </c>
      <c r="R2604" t="str">
        <f t="shared" si="163"/>
        <v>space exploration</v>
      </c>
    </row>
    <row r="2605" spans="1:18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tr">
        <f t="shared" si="162"/>
        <v>technology</v>
      </c>
      <c r="R2605" t="str">
        <f t="shared" si="163"/>
        <v>space exploration</v>
      </c>
    </row>
    <row r="2606" spans="1:18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tr">
        <f t="shared" si="162"/>
        <v>technology</v>
      </c>
      <c r="R2606" t="str">
        <f t="shared" si="163"/>
        <v>space exploration</v>
      </c>
    </row>
    <row r="2607" spans="1:18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tr">
        <f t="shared" si="162"/>
        <v>technology</v>
      </c>
      <c r="R2607" t="str">
        <f t="shared" si="163"/>
        <v>space exploration</v>
      </c>
    </row>
    <row r="2608" spans="1:18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tr">
        <f t="shared" si="162"/>
        <v>technology</v>
      </c>
      <c r="R2608" t="str">
        <f t="shared" si="163"/>
        <v>space exploration</v>
      </c>
    </row>
    <row r="2609" spans="1:18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tr">
        <f t="shared" si="162"/>
        <v>technology</v>
      </c>
      <c r="R2609" t="str">
        <f t="shared" si="163"/>
        <v>space exploration</v>
      </c>
    </row>
    <row r="2610" spans="1:18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tr">
        <f t="shared" si="162"/>
        <v>technology</v>
      </c>
      <c r="R2610" t="str">
        <f t="shared" si="163"/>
        <v>space exploration</v>
      </c>
    </row>
    <row r="2611" spans="1:18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tr">
        <f t="shared" si="162"/>
        <v>technology</v>
      </c>
      <c r="R2611" t="str">
        <f t="shared" si="163"/>
        <v>space exploration</v>
      </c>
    </row>
    <row r="2612" spans="1:18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tr">
        <f t="shared" si="162"/>
        <v>technology</v>
      </c>
      <c r="R2612" t="str">
        <f t="shared" si="163"/>
        <v>space exploration</v>
      </c>
    </row>
    <row r="2613" spans="1:18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tr">
        <f t="shared" si="162"/>
        <v>technology</v>
      </c>
      <c r="R2613" t="str">
        <f t="shared" si="163"/>
        <v>space exploration</v>
      </c>
    </row>
    <row r="2614" spans="1:18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tr">
        <f t="shared" si="162"/>
        <v>technology</v>
      </c>
      <c r="R2614" t="str">
        <f t="shared" si="163"/>
        <v>space exploration</v>
      </c>
    </row>
    <row r="2615" spans="1:18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tr">
        <f t="shared" si="162"/>
        <v>technology</v>
      </c>
      <c r="R2615" t="str">
        <f t="shared" si="163"/>
        <v>space exploration</v>
      </c>
    </row>
    <row r="2616" spans="1:18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tr">
        <f t="shared" si="162"/>
        <v>technology</v>
      </c>
      <c r="R2616" t="str">
        <f t="shared" si="163"/>
        <v>space exploration</v>
      </c>
    </row>
    <row r="2617" spans="1:18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tr">
        <f t="shared" si="162"/>
        <v>technology</v>
      </c>
      <c r="R2617" t="str">
        <f t="shared" si="163"/>
        <v>space exploration</v>
      </c>
    </row>
    <row r="2618" spans="1:18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tr">
        <f t="shared" si="162"/>
        <v>technology</v>
      </c>
      <c r="R2618" t="str">
        <f t="shared" si="163"/>
        <v>space exploration</v>
      </c>
    </row>
    <row r="2619" spans="1:18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tr">
        <f t="shared" si="162"/>
        <v>technology</v>
      </c>
      <c r="R2619" t="str">
        <f t="shared" si="163"/>
        <v>space exploration</v>
      </c>
    </row>
    <row r="2620" spans="1:18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tr">
        <f t="shared" si="162"/>
        <v>technology</v>
      </c>
      <c r="R2620" t="str">
        <f t="shared" si="163"/>
        <v>space exploration</v>
      </c>
    </row>
    <row r="2621" spans="1:18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tr">
        <f t="shared" si="162"/>
        <v>technology</v>
      </c>
      <c r="R2621" t="str">
        <f t="shared" si="163"/>
        <v>space exploration</v>
      </c>
    </row>
    <row r="2622" spans="1:18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tr">
        <f t="shared" si="162"/>
        <v>technology</v>
      </c>
      <c r="R2622" t="str">
        <f t="shared" si="163"/>
        <v>space exploration</v>
      </c>
    </row>
    <row r="2623" spans="1:18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tr">
        <f t="shared" si="162"/>
        <v>technology</v>
      </c>
      <c r="R2623" t="str">
        <f t="shared" si="163"/>
        <v>space exploration</v>
      </c>
    </row>
    <row r="2624" spans="1:18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tr">
        <f t="shared" si="162"/>
        <v>technology</v>
      </c>
      <c r="R2624" t="str">
        <f t="shared" si="163"/>
        <v>space exploration</v>
      </c>
    </row>
    <row r="2625" spans="1:18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tr">
        <f t="shared" si="162"/>
        <v>technology</v>
      </c>
      <c r="R2625" t="str">
        <f t="shared" si="163"/>
        <v>space exploration</v>
      </c>
    </row>
    <row r="2626" spans="1:18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31.820544982698959</v>
      </c>
      <c r="Q2626" t="str">
        <f t="shared" si="162"/>
        <v>technology</v>
      </c>
      <c r="R2626" t="str">
        <f t="shared" si="163"/>
        <v>space exploration</v>
      </c>
    </row>
    <row r="2627" spans="1:18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E2627/D2627*100</f>
        <v>956</v>
      </c>
      <c r="P2627">
        <f t="shared" ref="P2627:P2690" si="165">E2627/L2627</f>
        <v>27.576923076923077</v>
      </c>
      <c r="Q2627" t="str">
        <f t="shared" ref="Q2627:Q2690" si="166">LEFT(N2627,_xlfn.NUMBERVALUE(FIND("/",N2627)-1))</f>
        <v>technology</v>
      </c>
      <c r="R2627" t="str">
        <f t="shared" ref="R2627:R2690" si="167">RIGHT(N2627,LEN(N2627)-LEN(Q2627)-1)</f>
        <v>space exploration</v>
      </c>
    </row>
    <row r="2628" spans="1:18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tr">
        <f t="shared" si="166"/>
        <v>technology</v>
      </c>
      <c r="R2628" t="str">
        <f t="shared" si="167"/>
        <v>space exploration</v>
      </c>
    </row>
    <row r="2629" spans="1:18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tr">
        <f t="shared" si="166"/>
        <v>technology</v>
      </c>
      <c r="R2629" t="str">
        <f t="shared" si="167"/>
        <v>space exploration</v>
      </c>
    </row>
    <row r="2630" spans="1:18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tr">
        <f t="shared" si="166"/>
        <v>technology</v>
      </c>
      <c r="R2630" t="str">
        <f t="shared" si="167"/>
        <v>space exploration</v>
      </c>
    </row>
    <row r="2631" spans="1:18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tr">
        <f t="shared" si="166"/>
        <v>technology</v>
      </c>
      <c r="R2631" t="str">
        <f t="shared" si="167"/>
        <v>space exploration</v>
      </c>
    </row>
    <row r="2632" spans="1:18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tr">
        <f t="shared" si="166"/>
        <v>technology</v>
      </c>
      <c r="R2632" t="str">
        <f t="shared" si="167"/>
        <v>space exploration</v>
      </c>
    </row>
    <row r="2633" spans="1:18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tr">
        <f t="shared" si="166"/>
        <v>technology</v>
      </c>
      <c r="R2633" t="str">
        <f t="shared" si="167"/>
        <v>space exploration</v>
      </c>
    </row>
    <row r="2634" spans="1:18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tr">
        <f t="shared" si="166"/>
        <v>technology</v>
      </c>
      <c r="R2634" t="str">
        <f t="shared" si="167"/>
        <v>space exploration</v>
      </c>
    </row>
    <row r="2635" spans="1:18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tr">
        <f t="shared" si="166"/>
        <v>technology</v>
      </c>
      <c r="R2635" t="str">
        <f t="shared" si="167"/>
        <v>space exploration</v>
      </c>
    </row>
    <row r="2636" spans="1:18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tr">
        <f t="shared" si="166"/>
        <v>technology</v>
      </c>
      <c r="R2636" t="str">
        <f t="shared" si="167"/>
        <v>space exploration</v>
      </c>
    </row>
    <row r="2637" spans="1:18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tr">
        <f t="shared" si="166"/>
        <v>technology</v>
      </c>
      <c r="R2637" t="str">
        <f t="shared" si="167"/>
        <v>space exploration</v>
      </c>
    </row>
    <row r="2638" spans="1:18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tr">
        <f t="shared" si="166"/>
        <v>technology</v>
      </c>
      <c r="R2638" t="str">
        <f t="shared" si="167"/>
        <v>space exploration</v>
      </c>
    </row>
    <row r="2639" spans="1:18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tr">
        <f t="shared" si="166"/>
        <v>technology</v>
      </c>
      <c r="R2639" t="str">
        <f t="shared" si="167"/>
        <v>space exploration</v>
      </c>
    </row>
    <row r="2640" spans="1:18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tr">
        <f t="shared" si="166"/>
        <v>technology</v>
      </c>
      <c r="R2640" t="str">
        <f t="shared" si="167"/>
        <v>space exploration</v>
      </c>
    </row>
    <row r="2641" spans="1:18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tr">
        <f t="shared" si="166"/>
        <v>technology</v>
      </c>
      <c r="R2641" t="str">
        <f t="shared" si="167"/>
        <v>space exploration</v>
      </c>
    </row>
    <row r="2642" spans="1:18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tr">
        <f t="shared" si="166"/>
        <v>technology</v>
      </c>
      <c r="R2642" t="str">
        <f t="shared" si="167"/>
        <v>space exploration</v>
      </c>
    </row>
    <row r="2643" spans="1:18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tr">
        <f t="shared" si="166"/>
        <v>technology</v>
      </c>
      <c r="R2643" t="str">
        <f t="shared" si="167"/>
        <v>space exploration</v>
      </c>
    </row>
    <row r="2644" spans="1:18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tr">
        <f t="shared" si="166"/>
        <v>technology</v>
      </c>
      <c r="R2644" t="str">
        <f t="shared" si="167"/>
        <v>space exploration</v>
      </c>
    </row>
    <row r="2645" spans="1:18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tr">
        <f t="shared" si="166"/>
        <v>technology</v>
      </c>
      <c r="R2645" t="str">
        <f t="shared" si="167"/>
        <v>space exploration</v>
      </c>
    </row>
    <row r="2646" spans="1:18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tr">
        <f t="shared" si="166"/>
        <v>technology</v>
      </c>
      <c r="R2646" t="str">
        <f t="shared" si="167"/>
        <v>space exploration</v>
      </c>
    </row>
    <row r="2647" spans="1:18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tr">
        <f t="shared" si="166"/>
        <v>technology</v>
      </c>
      <c r="R2647" t="str">
        <f t="shared" si="167"/>
        <v>space exploration</v>
      </c>
    </row>
    <row r="2648" spans="1:18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tr">
        <f t="shared" si="166"/>
        <v>technology</v>
      </c>
      <c r="R2648" t="str">
        <f t="shared" si="167"/>
        <v>space exploration</v>
      </c>
    </row>
    <row r="2649" spans="1:18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tr">
        <f t="shared" si="166"/>
        <v>technology</v>
      </c>
      <c r="R2649" t="str">
        <f t="shared" si="167"/>
        <v>space exploration</v>
      </c>
    </row>
    <row r="2650" spans="1:18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tr">
        <f t="shared" si="166"/>
        <v>technology</v>
      </c>
      <c r="R2650" t="str">
        <f t="shared" si="167"/>
        <v>space exploration</v>
      </c>
    </row>
    <row r="2651" spans="1:18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tr">
        <f t="shared" si="166"/>
        <v>technology</v>
      </c>
      <c r="R2651" t="str">
        <f t="shared" si="167"/>
        <v>space exploration</v>
      </c>
    </row>
    <row r="2652" spans="1:18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tr">
        <f t="shared" si="166"/>
        <v>technology</v>
      </c>
      <c r="R2652" t="str">
        <f t="shared" si="167"/>
        <v>space exploration</v>
      </c>
    </row>
    <row r="2653" spans="1:18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tr">
        <f t="shared" si="166"/>
        <v>technology</v>
      </c>
      <c r="R2653" t="str">
        <f t="shared" si="167"/>
        <v>space exploration</v>
      </c>
    </row>
    <row r="2654" spans="1:18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tr">
        <f t="shared" si="166"/>
        <v>technology</v>
      </c>
      <c r="R2654" t="str">
        <f t="shared" si="167"/>
        <v>space exploration</v>
      </c>
    </row>
    <row r="2655" spans="1:18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tr">
        <f t="shared" si="166"/>
        <v>technology</v>
      </c>
      <c r="R2655" t="str">
        <f t="shared" si="167"/>
        <v>space exploration</v>
      </c>
    </row>
    <row r="2656" spans="1:18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tr">
        <f t="shared" si="166"/>
        <v>technology</v>
      </c>
      <c r="R2656" t="str">
        <f t="shared" si="167"/>
        <v>space exploration</v>
      </c>
    </row>
    <row r="2657" spans="1: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tr">
        <f t="shared" si="166"/>
        <v>technology</v>
      </c>
      <c r="R2657" t="str">
        <f t="shared" si="167"/>
        <v>space exploration</v>
      </c>
    </row>
    <row r="2658" spans="1:18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tr">
        <f t="shared" si="166"/>
        <v>technology</v>
      </c>
      <c r="R2658" t="str">
        <f t="shared" si="167"/>
        <v>space exploration</v>
      </c>
    </row>
    <row r="2659" spans="1:18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tr">
        <f t="shared" si="166"/>
        <v>technology</v>
      </c>
      <c r="R2659" t="str">
        <f t="shared" si="167"/>
        <v>space exploration</v>
      </c>
    </row>
    <row r="2660" spans="1:18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tr">
        <f t="shared" si="166"/>
        <v>technology</v>
      </c>
      <c r="R2660" t="str">
        <f t="shared" si="167"/>
        <v>space exploration</v>
      </c>
    </row>
    <row r="2661" spans="1: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tr">
        <f t="shared" si="166"/>
        <v>technology</v>
      </c>
      <c r="R2661" t="str">
        <f t="shared" si="167"/>
        <v>space exploration</v>
      </c>
    </row>
    <row r="2662" spans="1:18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tr">
        <f t="shared" si="166"/>
        <v>technology</v>
      </c>
      <c r="R2662" t="str">
        <f t="shared" si="167"/>
        <v>space exploration</v>
      </c>
    </row>
    <row r="2663" spans="1:18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tr">
        <f t="shared" si="166"/>
        <v>technology</v>
      </c>
      <c r="R2663" t="str">
        <f t="shared" si="167"/>
        <v>makerspaces</v>
      </c>
    </row>
    <row r="2664" spans="1:18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tr">
        <f t="shared" si="166"/>
        <v>technology</v>
      </c>
      <c r="R2664" t="str">
        <f t="shared" si="167"/>
        <v>makerspaces</v>
      </c>
    </row>
    <row r="2665" spans="1:18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tr">
        <f t="shared" si="166"/>
        <v>technology</v>
      </c>
      <c r="R2665" t="str">
        <f t="shared" si="167"/>
        <v>makerspaces</v>
      </c>
    </row>
    <row r="2666" spans="1:18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tr">
        <f t="shared" si="166"/>
        <v>technology</v>
      </c>
      <c r="R2666" t="str">
        <f t="shared" si="167"/>
        <v>makerspaces</v>
      </c>
    </row>
    <row r="2667" spans="1:18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tr">
        <f t="shared" si="166"/>
        <v>technology</v>
      </c>
      <c r="R2667" t="str">
        <f t="shared" si="167"/>
        <v>makerspaces</v>
      </c>
    </row>
    <row r="2668" spans="1:18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tr">
        <f t="shared" si="166"/>
        <v>technology</v>
      </c>
      <c r="R2668" t="str">
        <f t="shared" si="167"/>
        <v>makerspaces</v>
      </c>
    </row>
    <row r="2669" spans="1:18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tr">
        <f t="shared" si="166"/>
        <v>technology</v>
      </c>
      <c r="R2669" t="str">
        <f t="shared" si="167"/>
        <v>makerspaces</v>
      </c>
    </row>
    <row r="2670" spans="1:18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tr">
        <f t="shared" si="166"/>
        <v>technology</v>
      </c>
      <c r="R2670" t="str">
        <f t="shared" si="167"/>
        <v>makerspaces</v>
      </c>
    </row>
    <row r="2671" spans="1:18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tr">
        <f t="shared" si="166"/>
        <v>technology</v>
      </c>
      <c r="R2671" t="str">
        <f t="shared" si="167"/>
        <v>makerspaces</v>
      </c>
    </row>
    <row r="2672" spans="1:18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tr">
        <f t="shared" si="166"/>
        <v>technology</v>
      </c>
      <c r="R2672" t="str">
        <f t="shared" si="167"/>
        <v>makerspaces</v>
      </c>
    </row>
    <row r="2673" spans="1:18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tr">
        <f t="shared" si="166"/>
        <v>technology</v>
      </c>
      <c r="R2673" t="str">
        <f t="shared" si="167"/>
        <v>makerspaces</v>
      </c>
    </row>
    <row r="2674" spans="1:18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tr">
        <f t="shared" si="166"/>
        <v>technology</v>
      </c>
      <c r="R2674" t="str">
        <f t="shared" si="167"/>
        <v>makerspaces</v>
      </c>
    </row>
    <row r="2675" spans="1:18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tr">
        <f t="shared" si="166"/>
        <v>technology</v>
      </c>
      <c r="R2675" t="str">
        <f t="shared" si="167"/>
        <v>makerspaces</v>
      </c>
    </row>
    <row r="2676" spans="1:18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tr">
        <f t="shared" si="166"/>
        <v>technology</v>
      </c>
      <c r="R2676" t="str">
        <f t="shared" si="167"/>
        <v>makerspaces</v>
      </c>
    </row>
    <row r="2677" spans="1:18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tr">
        <f t="shared" si="166"/>
        <v>technology</v>
      </c>
      <c r="R2677" t="str">
        <f t="shared" si="167"/>
        <v>makerspaces</v>
      </c>
    </row>
    <row r="2678" spans="1:18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tr">
        <f t="shared" si="166"/>
        <v>technology</v>
      </c>
      <c r="R2678" t="str">
        <f t="shared" si="167"/>
        <v>makerspaces</v>
      </c>
    </row>
    <row r="2679" spans="1:18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tr">
        <f t="shared" si="166"/>
        <v>technology</v>
      </c>
      <c r="R2679" t="str">
        <f t="shared" si="167"/>
        <v>makerspaces</v>
      </c>
    </row>
    <row r="2680" spans="1:18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tr">
        <f t="shared" si="166"/>
        <v>technology</v>
      </c>
      <c r="R2680" t="str">
        <f t="shared" si="167"/>
        <v>makerspaces</v>
      </c>
    </row>
    <row r="2681" spans="1:18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tr">
        <f t="shared" si="166"/>
        <v>technology</v>
      </c>
      <c r="R2681" t="str">
        <f t="shared" si="167"/>
        <v>makerspaces</v>
      </c>
    </row>
    <row r="2682" spans="1: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tr">
        <f t="shared" si="166"/>
        <v>technology</v>
      </c>
      <c r="R2682" t="str">
        <f t="shared" si="167"/>
        <v>makerspaces</v>
      </c>
    </row>
    <row r="2683" spans="1:18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tr">
        <f t="shared" si="166"/>
        <v>food</v>
      </c>
      <c r="R2683" t="str">
        <f t="shared" si="167"/>
        <v>food trucks</v>
      </c>
    </row>
    <row r="2684" spans="1:18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tr">
        <f t="shared" si="166"/>
        <v>food</v>
      </c>
      <c r="R2684" t="str">
        <f t="shared" si="167"/>
        <v>food trucks</v>
      </c>
    </row>
    <row r="2685" spans="1:18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tr">
        <f t="shared" si="166"/>
        <v>food</v>
      </c>
      <c r="R2685" t="str">
        <f t="shared" si="167"/>
        <v>food trucks</v>
      </c>
    </row>
    <row r="2686" spans="1:18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tr">
        <f t="shared" si="166"/>
        <v>food</v>
      </c>
      <c r="R2686" t="str">
        <f t="shared" si="167"/>
        <v>food trucks</v>
      </c>
    </row>
    <row r="2687" spans="1:18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tr">
        <f t="shared" si="166"/>
        <v>food</v>
      </c>
      <c r="R2687" t="str">
        <f t="shared" si="167"/>
        <v>food trucks</v>
      </c>
    </row>
    <row r="2688" spans="1:18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tr">
        <f t="shared" si="166"/>
        <v>food</v>
      </c>
      <c r="R2688" t="str">
        <f t="shared" si="167"/>
        <v>food trucks</v>
      </c>
    </row>
    <row r="2689" spans="1:18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tr">
        <f t="shared" si="166"/>
        <v>food</v>
      </c>
      <c r="R2689" t="str">
        <f t="shared" si="167"/>
        <v>food trucks</v>
      </c>
    </row>
    <row r="2690" spans="1:18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t="str">
        <f t="shared" si="166"/>
        <v>food</v>
      </c>
      <c r="R2690" t="str">
        <f t="shared" si="167"/>
        <v>food trucks</v>
      </c>
    </row>
    <row r="2691" spans="1:18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E2691/D2691*100</f>
        <v>2.8571428571428571E-3</v>
      </c>
      <c r="P2691">
        <f t="shared" ref="P2691:P2754" si="169">E2691/L2691</f>
        <v>1</v>
      </c>
      <c r="Q2691" t="str">
        <f t="shared" ref="Q2691:Q2754" si="170">LEFT(N2691,_xlfn.NUMBERVALUE(FIND("/",N2691)-1))</f>
        <v>food</v>
      </c>
      <c r="R2691" t="str">
        <f t="shared" ref="R2691:R2754" si="171">RIGHT(N2691,LEN(N2691)-LEN(Q2691)-1)</f>
        <v>food trucks</v>
      </c>
    </row>
    <row r="2692" spans="1:18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tr">
        <f t="shared" si="170"/>
        <v>food</v>
      </c>
      <c r="R2692" t="str">
        <f t="shared" si="171"/>
        <v>food trucks</v>
      </c>
    </row>
    <row r="2693" spans="1:18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tr">
        <f t="shared" si="170"/>
        <v>food</v>
      </c>
      <c r="R2693" t="str">
        <f t="shared" si="171"/>
        <v>food trucks</v>
      </c>
    </row>
    <row r="2694" spans="1:18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tr">
        <f t="shared" si="170"/>
        <v>food</v>
      </c>
      <c r="R2694" t="str">
        <f t="shared" si="171"/>
        <v>food trucks</v>
      </c>
    </row>
    <row r="2695" spans="1:18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tr">
        <f t="shared" si="170"/>
        <v>food</v>
      </c>
      <c r="R2695" t="str">
        <f t="shared" si="171"/>
        <v>food trucks</v>
      </c>
    </row>
    <row r="2696" spans="1:18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tr">
        <f t="shared" si="170"/>
        <v>food</v>
      </c>
      <c r="R2696" t="str">
        <f t="shared" si="171"/>
        <v>food trucks</v>
      </c>
    </row>
    <row r="2697" spans="1:18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tr">
        <f t="shared" si="170"/>
        <v>food</v>
      </c>
      <c r="R2697" t="str">
        <f t="shared" si="171"/>
        <v>food trucks</v>
      </c>
    </row>
    <row r="2698" spans="1:18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tr">
        <f t="shared" si="170"/>
        <v>food</v>
      </c>
      <c r="R2698" t="str">
        <f t="shared" si="171"/>
        <v>food trucks</v>
      </c>
    </row>
    <row r="2699" spans="1:18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tr">
        <f t="shared" si="170"/>
        <v>food</v>
      </c>
      <c r="R2699" t="str">
        <f t="shared" si="171"/>
        <v>food trucks</v>
      </c>
    </row>
    <row r="2700" spans="1:18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tr">
        <f t="shared" si="170"/>
        <v>food</v>
      </c>
      <c r="R2700" t="str">
        <f t="shared" si="171"/>
        <v>food trucks</v>
      </c>
    </row>
    <row r="2701" spans="1:18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tr">
        <f t="shared" si="170"/>
        <v>food</v>
      </c>
      <c r="R2701" t="str">
        <f t="shared" si="171"/>
        <v>food trucks</v>
      </c>
    </row>
    <row r="2702" spans="1:18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tr">
        <f t="shared" si="170"/>
        <v>food</v>
      </c>
      <c r="R2702" t="str">
        <f t="shared" si="171"/>
        <v>food trucks</v>
      </c>
    </row>
    <row r="2703" spans="1:18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tr">
        <f t="shared" si="170"/>
        <v>theater</v>
      </c>
      <c r="R2703" t="str">
        <f t="shared" si="171"/>
        <v>spaces</v>
      </c>
    </row>
    <row r="2704" spans="1:18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tr">
        <f t="shared" si="170"/>
        <v>theater</v>
      </c>
      <c r="R2704" t="str">
        <f t="shared" si="171"/>
        <v>spaces</v>
      </c>
    </row>
    <row r="2705" spans="1:18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tr">
        <f t="shared" si="170"/>
        <v>theater</v>
      </c>
      <c r="R2705" t="str">
        <f t="shared" si="171"/>
        <v>spaces</v>
      </c>
    </row>
    <row r="2706" spans="1:18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tr">
        <f t="shared" si="170"/>
        <v>theater</v>
      </c>
      <c r="R2706" t="str">
        <f t="shared" si="171"/>
        <v>spaces</v>
      </c>
    </row>
    <row r="2707" spans="1:18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tr">
        <f t="shared" si="170"/>
        <v>theater</v>
      </c>
      <c r="R2707" t="str">
        <f t="shared" si="171"/>
        <v>spaces</v>
      </c>
    </row>
    <row r="2708" spans="1:18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tr">
        <f t="shared" si="170"/>
        <v>theater</v>
      </c>
      <c r="R2708" t="str">
        <f t="shared" si="171"/>
        <v>spaces</v>
      </c>
    </row>
    <row r="2709" spans="1:18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tr">
        <f t="shared" si="170"/>
        <v>theater</v>
      </c>
      <c r="R2709" t="str">
        <f t="shared" si="171"/>
        <v>spaces</v>
      </c>
    </row>
    <row r="2710" spans="1:18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tr">
        <f t="shared" si="170"/>
        <v>theater</v>
      </c>
      <c r="R2710" t="str">
        <f t="shared" si="171"/>
        <v>spaces</v>
      </c>
    </row>
    <row r="2711" spans="1:18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tr">
        <f t="shared" si="170"/>
        <v>theater</v>
      </c>
      <c r="R2711" t="str">
        <f t="shared" si="171"/>
        <v>spaces</v>
      </c>
    </row>
    <row r="2712" spans="1:18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tr">
        <f t="shared" si="170"/>
        <v>theater</v>
      </c>
      <c r="R2712" t="str">
        <f t="shared" si="171"/>
        <v>spaces</v>
      </c>
    </row>
    <row r="2713" spans="1:18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tr">
        <f t="shared" si="170"/>
        <v>theater</v>
      </c>
      <c r="R2713" t="str">
        <f t="shared" si="171"/>
        <v>spaces</v>
      </c>
    </row>
    <row r="2714" spans="1:18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tr">
        <f t="shared" si="170"/>
        <v>theater</v>
      </c>
      <c r="R2714" t="str">
        <f t="shared" si="171"/>
        <v>spaces</v>
      </c>
    </row>
    <row r="2715" spans="1:18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tr">
        <f t="shared" si="170"/>
        <v>theater</v>
      </c>
      <c r="R2715" t="str">
        <f t="shared" si="171"/>
        <v>spaces</v>
      </c>
    </row>
    <row r="2716" spans="1:18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tr">
        <f t="shared" si="170"/>
        <v>theater</v>
      </c>
      <c r="R2716" t="str">
        <f t="shared" si="171"/>
        <v>spaces</v>
      </c>
    </row>
    <row r="2717" spans="1:18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tr">
        <f t="shared" si="170"/>
        <v>theater</v>
      </c>
      <c r="R2717" t="str">
        <f t="shared" si="171"/>
        <v>spaces</v>
      </c>
    </row>
    <row r="2718" spans="1:18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tr">
        <f t="shared" si="170"/>
        <v>theater</v>
      </c>
      <c r="R2718" t="str">
        <f t="shared" si="171"/>
        <v>spaces</v>
      </c>
    </row>
    <row r="2719" spans="1:18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tr">
        <f t="shared" si="170"/>
        <v>theater</v>
      </c>
      <c r="R2719" t="str">
        <f t="shared" si="171"/>
        <v>spaces</v>
      </c>
    </row>
    <row r="2720" spans="1:18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tr">
        <f t="shared" si="170"/>
        <v>theater</v>
      </c>
      <c r="R2720" t="str">
        <f t="shared" si="171"/>
        <v>spaces</v>
      </c>
    </row>
    <row r="2721" spans="1:18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tr">
        <f t="shared" si="170"/>
        <v>theater</v>
      </c>
      <c r="R2721" t="str">
        <f t="shared" si="171"/>
        <v>spaces</v>
      </c>
    </row>
    <row r="2722" spans="1:18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tr">
        <f t="shared" si="170"/>
        <v>theater</v>
      </c>
      <c r="R2722" t="str">
        <f t="shared" si="171"/>
        <v>spaces</v>
      </c>
    </row>
    <row r="2723" spans="1:18" ht="4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tr">
        <f t="shared" si="170"/>
        <v>technology</v>
      </c>
      <c r="R2723" t="str">
        <f t="shared" si="171"/>
        <v>hardware</v>
      </c>
    </row>
    <row r="2724" spans="1:18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tr">
        <f t="shared" si="170"/>
        <v>technology</v>
      </c>
      <c r="R2724" t="str">
        <f t="shared" si="171"/>
        <v>hardware</v>
      </c>
    </row>
    <row r="2725" spans="1:18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tr">
        <f t="shared" si="170"/>
        <v>technology</v>
      </c>
      <c r="R2725" t="str">
        <f t="shared" si="171"/>
        <v>hardware</v>
      </c>
    </row>
    <row r="2726" spans="1:18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tr">
        <f t="shared" si="170"/>
        <v>technology</v>
      </c>
      <c r="R2726" t="str">
        <f t="shared" si="171"/>
        <v>hardware</v>
      </c>
    </row>
    <row r="2727" spans="1:18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tr">
        <f t="shared" si="170"/>
        <v>technology</v>
      </c>
      <c r="R2727" t="str">
        <f t="shared" si="171"/>
        <v>hardware</v>
      </c>
    </row>
    <row r="2728" spans="1: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tr">
        <f t="shared" si="170"/>
        <v>technology</v>
      </c>
      <c r="R2728" t="str">
        <f t="shared" si="171"/>
        <v>hardware</v>
      </c>
    </row>
    <row r="2729" spans="1:18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tr">
        <f t="shared" si="170"/>
        <v>technology</v>
      </c>
      <c r="R2729" t="str">
        <f t="shared" si="171"/>
        <v>hardware</v>
      </c>
    </row>
    <row r="2730" spans="1:18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tr">
        <f t="shared" si="170"/>
        <v>technology</v>
      </c>
      <c r="R2730" t="str">
        <f t="shared" si="171"/>
        <v>hardware</v>
      </c>
    </row>
    <row r="2731" spans="1:18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tr">
        <f t="shared" si="170"/>
        <v>technology</v>
      </c>
      <c r="R2731" t="str">
        <f t="shared" si="171"/>
        <v>hardware</v>
      </c>
    </row>
    <row r="2732" spans="1:18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tr">
        <f t="shared" si="170"/>
        <v>technology</v>
      </c>
      <c r="R2732" t="str">
        <f t="shared" si="171"/>
        <v>hardware</v>
      </c>
    </row>
    <row r="2733" spans="1:18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tr">
        <f t="shared" si="170"/>
        <v>technology</v>
      </c>
      <c r="R2733" t="str">
        <f t="shared" si="171"/>
        <v>hardware</v>
      </c>
    </row>
    <row r="2734" spans="1:18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tr">
        <f t="shared" si="170"/>
        <v>technology</v>
      </c>
      <c r="R2734" t="str">
        <f t="shared" si="171"/>
        <v>hardware</v>
      </c>
    </row>
    <row r="2735" spans="1:18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tr">
        <f t="shared" si="170"/>
        <v>technology</v>
      </c>
      <c r="R2735" t="str">
        <f t="shared" si="171"/>
        <v>hardware</v>
      </c>
    </row>
    <row r="2736" spans="1:18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tr">
        <f t="shared" si="170"/>
        <v>technology</v>
      </c>
      <c r="R2736" t="str">
        <f t="shared" si="171"/>
        <v>hardware</v>
      </c>
    </row>
    <row r="2737" spans="1:18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tr">
        <f t="shared" si="170"/>
        <v>technology</v>
      </c>
      <c r="R2737" t="str">
        <f t="shared" si="171"/>
        <v>hardware</v>
      </c>
    </row>
    <row r="2738" spans="1:18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tr">
        <f t="shared" si="170"/>
        <v>technology</v>
      </c>
      <c r="R2738" t="str">
        <f t="shared" si="171"/>
        <v>hardware</v>
      </c>
    </row>
    <row r="2739" spans="1:18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tr">
        <f t="shared" si="170"/>
        <v>technology</v>
      </c>
      <c r="R2739" t="str">
        <f t="shared" si="171"/>
        <v>hardware</v>
      </c>
    </row>
    <row r="2740" spans="1:18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tr">
        <f t="shared" si="170"/>
        <v>technology</v>
      </c>
      <c r="R2740" t="str">
        <f t="shared" si="171"/>
        <v>hardware</v>
      </c>
    </row>
    <row r="2741" spans="1:18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tr">
        <f t="shared" si="170"/>
        <v>technology</v>
      </c>
      <c r="R2741" t="str">
        <f t="shared" si="171"/>
        <v>hardware</v>
      </c>
    </row>
    <row r="2742" spans="1:18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tr">
        <f t="shared" si="170"/>
        <v>technology</v>
      </c>
      <c r="R2742" t="str">
        <f t="shared" si="171"/>
        <v>hardware</v>
      </c>
    </row>
    <row r="2743" spans="1:18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tr">
        <f t="shared" si="170"/>
        <v>publishing</v>
      </c>
      <c r="R2743" t="str">
        <f t="shared" si="171"/>
        <v>children's books</v>
      </c>
    </row>
    <row r="2744" spans="1:18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tr">
        <f t="shared" si="170"/>
        <v>publishing</v>
      </c>
      <c r="R2744" t="str">
        <f t="shared" si="171"/>
        <v>children's books</v>
      </c>
    </row>
    <row r="2745" spans="1:18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tr">
        <f t="shared" si="170"/>
        <v>publishing</v>
      </c>
      <c r="R2745" t="str">
        <f t="shared" si="171"/>
        <v>children's books</v>
      </c>
    </row>
    <row r="2746" spans="1:18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tr">
        <f t="shared" si="170"/>
        <v>publishing</v>
      </c>
      <c r="R2746" t="str">
        <f t="shared" si="171"/>
        <v>children's books</v>
      </c>
    </row>
    <row r="2747" spans="1:18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tr">
        <f t="shared" si="170"/>
        <v>publishing</v>
      </c>
      <c r="R2747" t="str">
        <f t="shared" si="171"/>
        <v>children's books</v>
      </c>
    </row>
    <row r="2748" spans="1:18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tr">
        <f t="shared" si="170"/>
        <v>publishing</v>
      </c>
      <c r="R2748" t="str">
        <f t="shared" si="171"/>
        <v>children's books</v>
      </c>
    </row>
    <row r="2749" spans="1:18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tr">
        <f t="shared" si="170"/>
        <v>publishing</v>
      </c>
      <c r="R2749" t="str">
        <f t="shared" si="171"/>
        <v>children's books</v>
      </c>
    </row>
    <row r="2750" spans="1:18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tr">
        <f t="shared" si="170"/>
        <v>publishing</v>
      </c>
      <c r="R2750" t="str">
        <f t="shared" si="171"/>
        <v>children's books</v>
      </c>
    </row>
    <row r="2751" spans="1:18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tr">
        <f t="shared" si="170"/>
        <v>publishing</v>
      </c>
      <c r="R2751" t="str">
        <f t="shared" si="171"/>
        <v>children's books</v>
      </c>
    </row>
    <row r="2752" spans="1:18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tr">
        <f t="shared" si="170"/>
        <v>publishing</v>
      </c>
      <c r="R2752" t="str">
        <f t="shared" si="171"/>
        <v>children's books</v>
      </c>
    </row>
    <row r="2753" spans="1:18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tr">
        <f t="shared" si="170"/>
        <v>publishing</v>
      </c>
      <c r="R2753" t="str">
        <f t="shared" si="171"/>
        <v>children's books</v>
      </c>
    </row>
    <row r="2754" spans="1:18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39.285714285714285</v>
      </c>
      <c r="Q2754" t="str">
        <f t="shared" si="170"/>
        <v>publishing</v>
      </c>
      <c r="R2754" t="str">
        <f t="shared" si="171"/>
        <v>children's books</v>
      </c>
    </row>
    <row r="2755" spans="1:18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E2755/D2755*100</f>
        <v>19</v>
      </c>
      <c r="P2755">
        <f t="shared" ref="P2755:P2818" si="173">E2755/L2755</f>
        <v>47.5</v>
      </c>
      <c r="Q2755" t="str">
        <f t="shared" ref="Q2755:Q2818" si="174">LEFT(N2755,_xlfn.NUMBERVALUE(FIND("/",N2755)-1))</f>
        <v>publishing</v>
      </c>
      <c r="R2755" t="str">
        <f t="shared" ref="R2755:R2818" si="175">RIGHT(N2755,LEN(N2755)-LEN(Q2755)-1)</f>
        <v>children's books</v>
      </c>
    </row>
    <row r="2756" spans="1:18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tr">
        <f t="shared" si="174"/>
        <v>publishing</v>
      </c>
      <c r="R2756" t="str">
        <f t="shared" si="175"/>
        <v>children's books</v>
      </c>
    </row>
    <row r="2757" spans="1:18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tr">
        <f t="shared" si="174"/>
        <v>publishing</v>
      </c>
      <c r="R2757" t="str">
        <f t="shared" si="175"/>
        <v>children's books</v>
      </c>
    </row>
    <row r="2758" spans="1:18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tr">
        <f t="shared" si="174"/>
        <v>publishing</v>
      </c>
      <c r="R2758" t="str">
        <f t="shared" si="175"/>
        <v>children's books</v>
      </c>
    </row>
    <row r="2759" spans="1:18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tr">
        <f t="shared" si="174"/>
        <v>publishing</v>
      </c>
      <c r="R2759" t="str">
        <f t="shared" si="175"/>
        <v>children's books</v>
      </c>
    </row>
    <row r="2760" spans="1:18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tr">
        <f t="shared" si="174"/>
        <v>publishing</v>
      </c>
      <c r="R2760" t="str">
        <f t="shared" si="175"/>
        <v>children's books</v>
      </c>
    </row>
    <row r="2761" spans="1:18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tr">
        <f t="shared" si="174"/>
        <v>publishing</v>
      </c>
      <c r="R2761" t="str">
        <f t="shared" si="175"/>
        <v>children's books</v>
      </c>
    </row>
    <row r="2762" spans="1:18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tr">
        <f t="shared" si="174"/>
        <v>publishing</v>
      </c>
      <c r="R2762" t="str">
        <f t="shared" si="175"/>
        <v>children's books</v>
      </c>
    </row>
    <row r="2763" spans="1:18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tr">
        <f t="shared" si="174"/>
        <v>publishing</v>
      </c>
      <c r="R2763" t="str">
        <f t="shared" si="175"/>
        <v>children's books</v>
      </c>
    </row>
    <row r="2764" spans="1:18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tr">
        <f t="shared" si="174"/>
        <v>publishing</v>
      </c>
      <c r="R2764" t="str">
        <f t="shared" si="175"/>
        <v>children's books</v>
      </c>
    </row>
    <row r="2765" spans="1:18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tr">
        <f t="shared" si="174"/>
        <v>publishing</v>
      </c>
      <c r="R2765" t="str">
        <f t="shared" si="175"/>
        <v>children's books</v>
      </c>
    </row>
    <row r="2766" spans="1:18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tr">
        <f t="shared" si="174"/>
        <v>publishing</v>
      </c>
      <c r="R2766" t="str">
        <f t="shared" si="175"/>
        <v>children's books</v>
      </c>
    </row>
    <row r="2767" spans="1:18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tr">
        <f t="shared" si="174"/>
        <v>publishing</v>
      </c>
      <c r="R2767" t="str">
        <f t="shared" si="175"/>
        <v>children's books</v>
      </c>
    </row>
    <row r="2768" spans="1:18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tr">
        <f t="shared" si="174"/>
        <v>publishing</v>
      </c>
      <c r="R2768" t="str">
        <f t="shared" si="175"/>
        <v>children's books</v>
      </c>
    </row>
    <row r="2769" spans="1:18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tr">
        <f t="shared" si="174"/>
        <v>publishing</v>
      </c>
      <c r="R2769" t="str">
        <f t="shared" si="175"/>
        <v>children's books</v>
      </c>
    </row>
    <row r="2770" spans="1:18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tr">
        <f t="shared" si="174"/>
        <v>publishing</v>
      </c>
      <c r="R2770" t="str">
        <f t="shared" si="175"/>
        <v>children's books</v>
      </c>
    </row>
    <row r="2771" spans="1:18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tr">
        <f t="shared" si="174"/>
        <v>publishing</v>
      </c>
      <c r="R2771" t="str">
        <f t="shared" si="175"/>
        <v>children's books</v>
      </c>
    </row>
    <row r="2772" spans="1:18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tr">
        <f t="shared" si="174"/>
        <v>publishing</v>
      </c>
      <c r="R2772" t="str">
        <f t="shared" si="175"/>
        <v>children's books</v>
      </c>
    </row>
    <row r="2773" spans="1:18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tr">
        <f t="shared" si="174"/>
        <v>publishing</v>
      </c>
      <c r="R2773" t="str">
        <f t="shared" si="175"/>
        <v>children's books</v>
      </c>
    </row>
    <row r="2774" spans="1:18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tr">
        <f t="shared" si="174"/>
        <v>publishing</v>
      </c>
      <c r="R2774" t="str">
        <f t="shared" si="175"/>
        <v>children's books</v>
      </c>
    </row>
    <row r="2775" spans="1:18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tr">
        <f t="shared" si="174"/>
        <v>publishing</v>
      </c>
      <c r="R2775" t="str">
        <f t="shared" si="175"/>
        <v>children's books</v>
      </c>
    </row>
    <row r="2776" spans="1:18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tr">
        <f t="shared" si="174"/>
        <v>publishing</v>
      </c>
      <c r="R2776" t="str">
        <f t="shared" si="175"/>
        <v>children's books</v>
      </c>
    </row>
    <row r="2777" spans="1:18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tr">
        <f t="shared" si="174"/>
        <v>publishing</v>
      </c>
      <c r="R2777" t="str">
        <f t="shared" si="175"/>
        <v>children's books</v>
      </c>
    </row>
    <row r="2778" spans="1:18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tr">
        <f t="shared" si="174"/>
        <v>publishing</v>
      </c>
      <c r="R2778" t="str">
        <f t="shared" si="175"/>
        <v>children's books</v>
      </c>
    </row>
    <row r="2779" spans="1:18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tr">
        <f t="shared" si="174"/>
        <v>publishing</v>
      </c>
      <c r="R2779" t="str">
        <f t="shared" si="175"/>
        <v>children's books</v>
      </c>
    </row>
    <row r="2780" spans="1:18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tr">
        <f t="shared" si="174"/>
        <v>publishing</v>
      </c>
      <c r="R2780" t="str">
        <f t="shared" si="175"/>
        <v>children's books</v>
      </c>
    </row>
    <row r="2781" spans="1:18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tr">
        <f t="shared" si="174"/>
        <v>publishing</v>
      </c>
      <c r="R2781" t="str">
        <f t="shared" si="175"/>
        <v>children's books</v>
      </c>
    </row>
    <row r="2782" spans="1:18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tr">
        <f t="shared" si="174"/>
        <v>publishing</v>
      </c>
      <c r="R2782" t="str">
        <f t="shared" si="175"/>
        <v>children's books</v>
      </c>
    </row>
    <row r="2783" spans="1:18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tr">
        <f t="shared" si="174"/>
        <v>theater</v>
      </c>
      <c r="R2783" t="str">
        <f t="shared" si="175"/>
        <v>plays</v>
      </c>
    </row>
    <row r="2784" spans="1:18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tr">
        <f t="shared" si="174"/>
        <v>theater</v>
      </c>
      <c r="R2784" t="str">
        <f t="shared" si="175"/>
        <v>plays</v>
      </c>
    </row>
    <row r="2785" spans="1:18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tr">
        <f t="shared" si="174"/>
        <v>theater</v>
      </c>
      <c r="R2785" t="str">
        <f t="shared" si="175"/>
        <v>plays</v>
      </c>
    </row>
    <row r="2786" spans="1:18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tr">
        <f t="shared" si="174"/>
        <v>theater</v>
      </c>
      <c r="R2786" t="str">
        <f t="shared" si="175"/>
        <v>plays</v>
      </c>
    </row>
    <row r="2787" spans="1:18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tr">
        <f t="shared" si="174"/>
        <v>theater</v>
      </c>
      <c r="R2787" t="str">
        <f t="shared" si="175"/>
        <v>plays</v>
      </c>
    </row>
    <row r="2788" spans="1:18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tr">
        <f t="shared" si="174"/>
        <v>theater</v>
      </c>
      <c r="R2788" t="str">
        <f t="shared" si="175"/>
        <v>plays</v>
      </c>
    </row>
    <row r="2789" spans="1:18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tr">
        <f t="shared" si="174"/>
        <v>theater</v>
      </c>
      <c r="R2789" t="str">
        <f t="shared" si="175"/>
        <v>plays</v>
      </c>
    </row>
    <row r="2790" spans="1:18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tr">
        <f t="shared" si="174"/>
        <v>theater</v>
      </c>
      <c r="R2790" t="str">
        <f t="shared" si="175"/>
        <v>plays</v>
      </c>
    </row>
    <row r="2791" spans="1:18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tr">
        <f t="shared" si="174"/>
        <v>theater</v>
      </c>
      <c r="R2791" t="str">
        <f t="shared" si="175"/>
        <v>plays</v>
      </c>
    </row>
    <row r="2792" spans="1:18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tr">
        <f t="shared" si="174"/>
        <v>theater</v>
      </c>
      <c r="R2792" t="str">
        <f t="shared" si="175"/>
        <v>plays</v>
      </c>
    </row>
    <row r="2793" spans="1:18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tr">
        <f t="shared" si="174"/>
        <v>theater</v>
      </c>
      <c r="R2793" t="str">
        <f t="shared" si="175"/>
        <v>plays</v>
      </c>
    </row>
    <row r="2794" spans="1:18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tr">
        <f t="shared" si="174"/>
        <v>theater</v>
      </c>
      <c r="R2794" t="str">
        <f t="shared" si="175"/>
        <v>plays</v>
      </c>
    </row>
    <row r="2795" spans="1:18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tr">
        <f t="shared" si="174"/>
        <v>theater</v>
      </c>
      <c r="R2795" t="str">
        <f t="shared" si="175"/>
        <v>plays</v>
      </c>
    </row>
    <row r="2796" spans="1:18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tr">
        <f t="shared" si="174"/>
        <v>theater</v>
      </c>
      <c r="R2796" t="str">
        <f t="shared" si="175"/>
        <v>plays</v>
      </c>
    </row>
    <row r="2797" spans="1:18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tr">
        <f t="shared" si="174"/>
        <v>theater</v>
      </c>
      <c r="R2797" t="str">
        <f t="shared" si="175"/>
        <v>plays</v>
      </c>
    </row>
    <row r="2798" spans="1:18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tr">
        <f t="shared" si="174"/>
        <v>theater</v>
      </c>
      <c r="R2798" t="str">
        <f t="shared" si="175"/>
        <v>plays</v>
      </c>
    </row>
    <row r="2799" spans="1:18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tr">
        <f t="shared" si="174"/>
        <v>theater</v>
      </c>
      <c r="R2799" t="str">
        <f t="shared" si="175"/>
        <v>plays</v>
      </c>
    </row>
    <row r="2800" spans="1:18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tr">
        <f t="shared" si="174"/>
        <v>theater</v>
      </c>
      <c r="R2800" t="str">
        <f t="shared" si="175"/>
        <v>plays</v>
      </c>
    </row>
    <row r="2801" spans="1:18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tr">
        <f t="shared" si="174"/>
        <v>theater</v>
      </c>
      <c r="R2801" t="str">
        <f t="shared" si="175"/>
        <v>plays</v>
      </c>
    </row>
    <row r="2802" spans="1:18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tr">
        <f t="shared" si="174"/>
        <v>theater</v>
      </c>
      <c r="R2802" t="str">
        <f t="shared" si="175"/>
        <v>plays</v>
      </c>
    </row>
    <row r="2803" spans="1:18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tr">
        <f t="shared" si="174"/>
        <v>theater</v>
      </c>
      <c r="R2803" t="str">
        <f t="shared" si="175"/>
        <v>plays</v>
      </c>
    </row>
    <row r="2804" spans="1:18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tr">
        <f t="shared" si="174"/>
        <v>theater</v>
      </c>
      <c r="R2804" t="str">
        <f t="shared" si="175"/>
        <v>plays</v>
      </c>
    </row>
    <row r="2805" spans="1:18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tr">
        <f t="shared" si="174"/>
        <v>theater</v>
      </c>
      <c r="R2805" t="str">
        <f t="shared" si="175"/>
        <v>plays</v>
      </c>
    </row>
    <row r="2806" spans="1:18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tr">
        <f t="shared" si="174"/>
        <v>theater</v>
      </c>
      <c r="R2806" t="str">
        <f t="shared" si="175"/>
        <v>plays</v>
      </c>
    </row>
    <row r="2807" spans="1:18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tr">
        <f t="shared" si="174"/>
        <v>theater</v>
      </c>
      <c r="R2807" t="str">
        <f t="shared" si="175"/>
        <v>plays</v>
      </c>
    </row>
    <row r="2808" spans="1:18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tr">
        <f t="shared" si="174"/>
        <v>theater</v>
      </c>
      <c r="R2808" t="str">
        <f t="shared" si="175"/>
        <v>plays</v>
      </c>
    </row>
    <row r="2809" spans="1: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tr">
        <f t="shared" si="174"/>
        <v>theater</v>
      </c>
      <c r="R2809" t="str">
        <f t="shared" si="175"/>
        <v>plays</v>
      </c>
    </row>
    <row r="2810" spans="1:18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tr">
        <f t="shared" si="174"/>
        <v>theater</v>
      </c>
      <c r="R2810" t="str">
        <f t="shared" si="175"/>
        <v>plays</v>
      </c>
    </row>
    <row r="2811" spans="1:18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tr">
        <f t="shared" si="174"/>
        <v>theater</v>
      </c>
      <c r="R2811" t="str">
        <f t="shared" si="175"/>
        <v>plays</v>
      </c>
    </row>
    <row r="2812" spans="1:18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tr">
        <f t="shared" si="174"/>
        <v>theater</v>
      </c>
      <c r="R2812" t="str">
        <f t="shared" si="175"/>
        <v>plays</v>
      </c>
    </row>
    <row r="2813" spans="1:18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tr">
        <f t="shared" si="174"/>
        <v>theater</v>
      </c>
      <c r="R2813" t="str">
        <f t="shared" si="175"/>
        <v>plays</v>
      </c>
    </row>
    <row r="2814" spans="1:18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tr">
        <f t="shared" si="174"/>
        <v>theater</v>
      </c>
      <c r="R2814" t="str">
        <f t="shared" si="175"/>
        <v>plays</v>
      </c>
    </row>
    <row r="2815" spans="1:18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tr">
        <f t="shared" si="174"/>
        <v>theater</v>
      </c>
      <c r="R2815" t="str">
        <f t="shared" si="175"/>
        <v>plays</v>
      </c>
    </row>
    <row r="2816" spans="1:18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tr">
        <f t="shared" si="174"/>
        <v>theater</v>
      </c>
      <c r="R2816" t="str">
        <f t="shared" si="175"/>
        <v>plays</v>
      </c>
    </row>
    <row r="2817" spans="1:18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tr">
        <f t="shared" si="174"/>
        <v>theater</v>
      </c>
      <c r="R2817" t="str">
        <f t="shared" si="175"/>
        <v>plays</v>
      </c>
    </row>
    <row r="2818" spans="1:18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t="str">
        <f t="shared" si="174"/>
        <v>theater</v>
      </c>
      <c r="R2818" t="str">
        <f t="shared" si="175"/>
        <v>plays</v>
      </c>
    </row>
    <row r="2819" spans="1:18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E2819/D2819*100</f>
        <v>130</v>
      </c>
      <c r="P2819">
        <f t="shared" ref="P2819:P2882" si="177">E2819/L2819</f>
        <v>23.636363636363637</v>
      </c>
      <c r="Q2819" t="str">
        <f t="shared" ref="Q2819:Q2882" si="178">LEFT(N2819,_xlfn.NUMBERVALUE(FIND("/",N2819)-1))</f>
        <v>theater</v>
      </c>
      <c r="R2819" t="str">
        <f t="shared" ref="R2819:R2882" si="179">RIGHT(N2819,LEN(N2819)-LEN(Q2819)-1)</f>
        <v>plays</v>
      </c>
    </row>
    <row r="2820" spans="1:18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tr">
        <f t="shared" si="178"/>
        <v>theater</v>
      </c>
      <c r="R2820" t="str">
        <f t="shared" si="179"/>
        <v>plays</v>
      </c>
    </row>
    <row r="2821" spans="1:18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tr">
        <f t="shared" si="178"/>
        <v>theater</v>
      </c>
      <c r="R2821" t="str">
        <f t="shared" si="179"/>
        <v>plays</v>
      </c>
    </row>
    <row r="2822" spans="1:18" ht="4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tr">
        <f t="shared" si="178"/>
        <v>theater</v>
      </c>
      <c r="R2822" t="str">
        <f t="shared" si="179"/>
        <v>plays</v>
      </c>
    </row>
    <row r="2823" spans="1:18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tr">
        <f t="shared" si="178"/>
        <v>theater</v>
      </c>
      <c r="R2823" t="str">
        <f t="shared" si="179"/>
        <v>plays</v>
      </c>
    </row>
    <row r="2824" spans="1:18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tr">
        <f t="shared" si="178"/>
        <v>theater</v>
      </c>
      <c r="R2824" t="str">
        <f t="shared" si="179"/>
        <v>plays</v>
      </c>
    </row>
    <row r="2825" spans="1:18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tr">
        <f t="shared" si="178"/>
        <v>theater</v>
      </c>
      <c r="R2825" t="str">
        <f t="shared" si="179"/>
        <v>plays</v>
      </c>
    </row>
    <row r="2826" spans="1:18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tr">
        <f t="shared" si="178"/>
        <v>theater</v>
      </c>
      <c r="R2826" t="str">
        <f t="shared" si="179"/>
        <v>plays</v>
      </c>
    </row>
    <row r="2827" spans="1:18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tr">
        <f t="shared" si="178"/>
        <v>theater</v>
      </c>
      <c r="R2827" t="str">
        <f t="shared" si="179"/>
        <v>plays</v>
      </c>
    </row>
    <row r="2828" spans="1:18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tr">
        <f t="shared" si="178"/>
        <v>theater</v>
      </c>
      <c r="R2828" t="str">
        <f t="shared" si="179"/>
        <v>plays</v>
      </c>
    </row>
    <row r="2829" spans="1:18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tr">
        <f t="shared" si="178"/>
        <v>theater</v>
      </c>
      <c r="R2829" t="str">
        <f t="shared" si="179"/>
        <v>plays</v>
      </c>
    </row>
    <row r="2830" spans="1:18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tr">
        <f t="shared" si="178"/>
        <v>theater</v>
      </c>
      <c r="R2830" t="str">
        <f t="shared" si="179"/>
        <v>plays</v>
      </c>
    </row>
    <row r="2831" spans="1:18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tr">
        <f t="shared" si="178"/>
        <v>theater</v>
      </c>
      <c r="R2831" t="str">
        <f t="shared" si="179"/>
        <v>plays</v>
      </c>
    </row>
    <row r="2832" spans="1:18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tr">
        <f t="shared" si="178"/>
        <v>theater</v>
      </c>
      <c r="R2832" t="str">
        <f t="shared" si="179"/>
        <v>plays</v>
      </c>
    </row>
    <row r="2833" spans="1:18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tr">
        <f t="shared" si="178"/>
        <v>theater</v>
      </c>
      <c r="R2833" t="str">
        <f t="shared" si="179"/>
        <v>plays</v>
      </c>
    </row>
    <row r="2834" spans="1:18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tr">
        <f t="shared" si="178"/>
        <v>theater</v>
      </c>
      <c r="R2834" t="str">
        <f t="shared" si="179"/>
        <v>plays</v>
      </c>
    </row>
    <row r="2835" spans="1: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tr">
        <f t="shared" si="178"/>
        <v>theater</v>
      </c>
      <c r="R2835" t="str">
        <f t="shared" si="179"/>
        <v>plays</v>
      </c>
    </row>
    <row r="2836" spans="1:18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tr">
        <f t="shared" si="178"/>
        <v>theater</v>
      </c>
      <c r="R2836" t="str">
        <f t="shared" si="179"/>
        <v>plays</v>
      </c>
    </row>
    <row r="2837" spans="1:18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tr">
        <f t="shared" si="178"/>
        <v>theater</v>
      </c>
      <c r="R2837" t="str">
        <f t="shared" si="179"/>
        <v>plays</v>
      </c>
    </row>
    <row r="2838" spans="1:18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tr">
        <f t="shared" si="178"/>
        <v>theater</v>
      </c>
      <c r="R2838" t="str">
        <f t="shared" si="179"/>
        <v>plays</v>
      </c>
    </row>
    <row r="2839" spans="1:18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tr">
        <f t="shared" si="178"/>
        <v>theater</v>
      </c>
      <c r="R2839" t="str">
        <f t="shared" si="179"/>
        <v>plays</v>
      </c>
    </row>
    <row r="2840" spans="1:18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tr">
        <f t="shared" si="178"/>
        <v>theater</v>
      </c>
      <c r="R2840" t="str">
        <f t="shared" si="179"/>
        <v>plays</v>
      </c>
    </row>
    <row r="2841" spans="1:18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tr">
        <f t="shared" si="178"/>
        <v>theater</v>
      </c>
      <c r="R2841" t="str">
        <f t="shared" si="179"/>
        <v>plays</v>
      </c>
    </row>
    <row r="2842" spans="1:18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tr">
        <f t="shared" si="178"/>
        <v>theater</v>
      </c>
      <c r="R2842" t="str">
        <f t="shared" si="179"/>
        <v>plays</v>
      </c>
    </row>
    <row r="2843" spans="1:18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tr">
        <f t="shared" si="178"/>
        <v>theater</v>
      </c>
      <c r="R2843" t="str">
        <f t="shared" si="179"/>
        <v>plays</v>
      </c>
    </row>
    <row r="2844" spans="1:18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tr">
        <f t="shared" si="178"/>
        <v>theater</v>
      </c>
      <c r="R2844" t="str">
        <f t="shared" si="179"/>
        <v>plays</v>
      </c>
    </row>
    <row r="2845" spans="1:18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tr">
        <f t="shared" si="178"/>
        <v>theater</v>
      </c>
      <c r="R2845" t="str">
        <f t="shared" si="179"/>
        <v>plays</v>
      </c>
    </row>
    <row r="2846" spans="1:18" ht="4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tr">
        <f t="shared" si="178"/>
        <v>theater</v>
      </c>
      <c r="R2846" t="str">
        <f t="shared" si="179"/>
        <v>plays</v>
      </c>
    </row>
    <row r="2847" spans="1:18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tr">
        <f t="shared" si="178"/>
        <v>theater</v>
      </c>
      <c r="R2847" t="str">
        <f t="shared" si="179"/>
        <v>plays</v>
      </c>
    </row>
    <row r="2848" spans="1:18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tr">
        <f t="shared" si="178"/>
        <v>theater</v>
      </c>
      <c r="R2848" t="str">
        <f t="shared" si="179"/>
        <v>plays</v>
      </c>
    </row>
    <row r="2849" spans="1:18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tr">
        <f t="shared" si="178"/>
        <v>theater</v>
      </c>
      <c r="R2849" t="str">
        <f t="shared" si="179"/>
        <v>plays</v>
      </c>
    </row>
    <row r="2850" spans="1:18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tr">
        <f t="shared" si="178"/>
        <v>theater</v>
      </c>
      <c r="R2850" t="str">
        <f t="shared" si="179"/>
        <v>plays</v>
      </c>
    </row>
    <row r="2851" spans="1:18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tr">
        <f t="shared" si="178"/>
        <v>theater</v>
      </c>
      <c r="R2851" t="str">
        <f t="shared" si="179"/>
        <v>plays</v>
      </c>
    </row>
    <row r="2852" spans="1:18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tr">
        <f t="shared" si="178"/>
        <v>theater</v>
      </c>
      <c r="R2852" t="str">
        <f t="shared" si="179"/>
        <v>plays</v>
      </c>
    </row>
    <row r="2853" spans="1:18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tr">
        <f t="shared" si="178"/>
        <v>theater</v>
      </c>
      <c r="R2853" t="str">
        <f t="shared" si="179"/>
        <v>plays</v>
      </c>
    </row>
    <row r="2854" spans="1:18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tr">
        <f t="shared" si="178"/>
        <v>theater</v>
      </c>
      <c r="R2854" t="str">
        <f t="shared" si="179"/>
        <v>plays</v>
      </c>
    </row>
    <row r="2855" spans="1:18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tr">
        <f t="shared" si="178"/>
        <v>theater</v>
      </c>
      <c r="R2855" t="str">
        <f t="shared" si="179"/>
        <v>plays</v>
      </c>
    </row>
    <row r="2856" spans="1:18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tr">
        <f t="shared" si="178"/>
        <v>theater</v>
      </c>
      <c r="R2856" t="str">
        <f t="shared" si="179"/>
        <v>plays</v>
      </c>
    </row>
    <row r="2857" spans="1:18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tr">
        <f t="shared" si="178"/>
        <v>theater</v>
      </c>
      <c r="R2857" t="str">
        <f t="shared" si="179"/>
        <v>plays</v>
      </c>
    </row>
    <row r="2858" spans="1:18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tr">
        <f t="shared" si="178"/>
        <v>theater</v>
      </c>
      <c r="R2858" t="str">
        <f t="shared" si="179"/>
        <v>plays</v>
      </c>
    </row>
    <row r="2859" spans="1:18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tr">
        <f t="shared" si="178"/>
        <v>theater</v>
      </c>
      <c r="R2859" t="str">
        <f t="shared" si="179"/>
        <v>plays</v>
      </c>
    </row>
    <row r="2860" spans="1:18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tr">
        <f t="shared" si="178"/>
        <v>theater</v>
      </c>
      <c r="R2860" t="str">
        <f t="shared" si="179"/>
        <v>plays</v>
      </c>
    </row>
    <row r="2861" spans="1:18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tr">
        <f t="shared" si="178"/>
        <v>theater</v>
      </c>
      <c r="R2861" t="str">
        <f t="shared" si="179"/>
        <v>plays</v>
      </c>
    </row>
    <row r="2862" spans="1:18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tr">
        <f t="shared" si="178"/>
        <v>theater</v>
      </c>
      <c r="R2862" t="str">
        <f t="shared" si="179"/>
        <v>plays</v>
      </c>
    </row>
    <row r="2863" spans="1:18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tr">
        <f t="shared" si="178"/>
        <v>theater</v>
      </c>
      <c r="R2863" t="str">
        <f t="shared" si="179"/>
        <v>plays</v>
      </c>
    </row>
    <row r="2864" spans="1:18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tr">
        <f t="shared" si="178"/>
        <v>theater</v>
      </c>
      <c r="R2864" t="str">
        <f t="shared" si="179"/>
        <v>plays</v>
      </c>
    </row>
    <row r="2865" spans="1:18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tr">
        <f t="shared" si="178"/>
        <v>theater</v>
      </c>
      <c r="R2865" t="str">
        <f t="shared" si="179"/>
        <v>plays</v>
      </c>
    </row>
    <row r="2866" spans="1: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tr">
        <f t="shared" si="178"/>
        <v>theater</v>
      </c>
      <c r="R2866" t="str">
        <f t="shared" si="179"/>
        <v>plays</v>
      </c>
    </row>
    <row r="2867" spans="1:18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tr">
        <f t="shared" si="178"/>
        <v>theater</v>
      </c>
      <c r="R2867" t="str">
        <f t="shared" si="179"/>
        <v>plays</v>
      </c>
    </row>
    <row r="2868" spans="1:18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tr">
        <f t="shared" si="178"/>
        <v>theater</v>
      </c>
      <c r="R2868" t="str">
        <f t="shared" si="179"/>
        <v>plays</v>
      </c>
    </row>
    <row r="2869" spans="1:18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tr">
        <f t="shared" si="178"/>
        <v>theater</v>
      </c>
      <c r="R2869" t="str">
        <f t="shared" si="179"/>
        <v>plays</v>
      </c>
    </row>
    <row r="2870" spans="1:18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tr">
        <f t="shared" si="178"/>
        <v>theater</v>
      </c>
      <c r="R2870" t="str">
        <f t="shared" si="179"/>
        <v>plays</v>
      </c>
    </row>
    <row r="2871" spans="1:18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tr">
        <f t="shared" si="178"/>
        <v>theater</v>
      </c>
      <c r="R2871" t="str">
        <f t="shared" si="179"/>
        <v>plays</v>
      </c>
    </row>
    <row r="2872" spans="1:18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tr">
        <f t="shared" si="178"/>
        <v>theater</v>
      </c>
      <c r="R2872" t="str">
        <f t="shared" si="179"/>
        <v>plays</v>
      </c>
    </row>
    <row r="2873" spans="1:18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tr">
        <f t="shared" si="178"/>
        <v>theater</v>
      </c>
      <c r="R2873" t="str">
        <f t="shared" si="179"/>
        <v>plays</v>
      </c>
    </row>
    <row r="2874" spans="1:18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tr">
        <f t="shared" si="178"/>
        <v>theater</v>
      </c>
      <c r="R2874" t="str">
        <f t="shared" si="179"/>
        <v>plays</v>
      </c>
    </row>
    <row r="2875" spans="1:18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tr">
        <f t="shared" si="178"/>
        <v>theater</v>
      </c>
      <c r="R2875" t="str">
        <f t="shared" si="179"/>
        <v>plays</v>
      </c>
    </row>
    <row r="2876" spans="1:18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tr">
        <f t="shared" si="178"/>
        <v>theater</v>
      </c>
      <c r="R2876" t="str">
        <f t="shared" si="179"/>
        <v>plays</v>
      </c>
    </row>
    <row r="2877" spans="1:18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tr">
        <f t="shared" si="178"/>
        <v>theater</v>
      </c>
      <c r="R2877" t="str">
        <f t="shared" si="179"/>
        <v>plays</v>
      </c>
    </row>
    <row r="2878" spans="1:18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tr">
        <f t="shared" si="178"/>
        <v>theater</v>
      </c>
      <c r="R2878" t="str">
        <f t="shared" si="179"/>
        <v>plays</v>
      </c>
    </row>
    <row r="2879" spans="1:18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tr">
        <f t="shared" si="178"/>
        <v>theater</v>
      </c>
      <c r="R2879" t="str">
        <f t="shared" si="179"/>
        <v>plays</v>
      </c>
    </row>
    <row r="2880" spans="1:18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tr">
        <f t="shared" si="178"/>
        <v>theater</v>
      </c>
      <c r="R2880" t="str">
        <f t="shared" si="179"/>
        <v>plays</v>
      </c>
    </row>
    <row r="2881" spans="1:18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tr">
        <f t="shared" si="178"/>
        <v>theater</v>
      </c>
      <c r="R2881" t="str">
        <f t="shared" si="179"/>
        <v>plays</v>
      </c>
    </row>
    <row r="2882" spans="1:18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t="str">
        <f t="shared" si="178"/>
        <v>theater</v>
      </c>
      <c r="R2882" t="str">
        <f t="shared" si="179"/>
        <v>plays</v>
      </c>
    </row>
    <row r="2883" spans="1:18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E2883/D2883*100</f>
        <v>0</v>
      </c>
      <c r="P2883" t="e">
        <f t="shared" ref="P2883:P2946" si="181">E2883/L2883</f>
        <v>#DIV/0!</v>
      </c>
      <c r="Q2883" t="str">
        <f t="shared" ref="Q2883:Q2946" si="182">LEFT(N2883,_xlfn.NUMBERVALUE(FIND("/",N2883)-1))</f>
        <v>theater</v>
      </c>
      <c r="R2883" t="str">
        <f t="shared" ref="R2883:R2946" si="183">RIGHT(N2883,LEN(N2883)-LEN(Q2883)-1)</f>
        <v>plays</v>
      </c>
    </row>
    <row r="2884" spans="1:18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tr">
        <f t="shared" si="182"/>
        <v>theater</v>
      </c>
      <c r="R2884" t="str">
        <f t="shared" si="183"/>
        <v>plays</v>
      </c>
    </row>
    <row r="2885" spans="1:18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tr">
        <f t="shared" si="182"/>
        <v>theater</v>
      </c>
      <c r="R2885" t="str">
        <f t="shared" si="183"/>
        <v>plays</v>
      </c>
    </row>
    <row r="2886" spans="1:18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tr">
        <f t="shared" si="182"/>
        <v>theater</v>
      </c>
      <c r="R2886" t="str">
        <f t="shared" si="183"/>
        <v>plays</v>
      </c>
    </row>
    <row r="2887" spans="1:18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tr">
        <f t="shared" si="182"/>
        <v>theater</v>
      </c>
      <c r="R2887" t="str">
        <f t="shared" si="183"/>
        <v>plays</v>
      </c>
    </row>
    <row r="2888" spans="1:18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tr">
        <f t="shared" si="182"/>
        <v>theater</v>
      </c>
      <c r="R2888" t="str">
        <f t="shared" si="183"/>
        <v>plays</v>
      </c>
    </row>
    <row r="2889" spans="1:18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tr">
        <f t="shared" si="182"/>
        <v>theater</v>
      </c>
      <c r="R2889" t="str">
        <f t="shared" si="183"/>
        <v>plays</v>
      </c>
    </row>
    <row r="2890" spans="1:18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tr">
        <f t="shared" si="182"/>
        <v>theater</v>
      </c>
      <c r="R2890" t="str">
        <f t="shared" si="183"/>
        <v>plays</v>
      </c>
    </row>
    <row r="2891" spans="1:18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tr">
        <f t="shared" si="182"/>
        <v>theater</v>
      </c>
      <c r="R2891" t="str">
        <f t="shared" si="183"/>
        <v>plays</v>
      </c>
    </row>
    <row r="2892" spans="1:18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tr">
        <f t="shared" si="182"/>
        <v>theater</v>
      </c>
      <c r="R2892" t="str">
        <f t="shared" si="183"/>
        <v>plays</v>
      </c>
    </row>
    <row r="2893" spans="1:18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tr">
        <f t="shared" si="182"/>
        <v>theater</v>
      </c>
      <c r="R2893" t="str">
        <f t="shared" si="183"/>
        <v>plays</v>
      </c>
    </row>
    <row r="2894" spans="1:18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tr">
        <f t="shared" si="182"/>
        <v>theater</v>
      </c>
      <c r="R2894" t="str">
        <f t="shared" si="183"/>
        <v>plays</v>
      </c>
    </row>
    <row r="2895" spans="1: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tr">
        <f t="shared" si="182"/>
        <v>theater</v>
      </c>
      <c r="R2895" t="str">
        <f t="shared" si="183"/>
        <v>plays</v>
      </c>
    </row>
    <row r="2896" spans="1:18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tr">
        <f t="shared" si="182"/>
        <v>theater</v>
      </c>
      <c r="R2896" t="str">
        <f t="shared" si="183"/>
        <v>plays</v>
      </c>
    </row>
    <row r="2897" spans="1:18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tr">
        <f t="shared" si="182"/>
        <v>theater</v>
      </c>
      <c r="R2897" t="str">
        <f t="shared" si="183"/>
        <v>plays</v>
      </c>
    </row>
    <row r="2898" spans="1:18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tr">
        <f t="shared" si="182"/>
        <v>theater</v>
      </c>
      <c r="R2898" t="str">
        <f t="shared" si="183"/>
        <v>plays</v>
      </c>
    </row>
    <row r="2899" spans="1:18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tr">
        <f t="shared" si="182"/>
        <v>theater</v>
      </c>
      <c r="R2899" t="str">
        <f t="shared" si="183"/>
        <v>plays</v>
      </c>
    </row>
    <row r="2900" spans="1:18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tr">
        <f t="shared" si="182"/>
        <v>theater</v>
      </c>
      <c r="R2900" t="str">
        <f t="shared" si="183"/>
        <v>plays</v>
      </c>
    </row>
    <row r="2901" spans="1:18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tr">
        <f t="shared" si="182"/>
        <v>theater</v>
      </c>
      <c r="R2901" t="str">
        <f t="shared" si="183"/>
        <v>plays</v>
      </c>
    </row>
    <row r="2902" spans="1:18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tr">
        <f t="shared" si="182"/>
        <v>theater</v>
      </c>
      <c r="R2902" t="str">
        <f t="shared" si="183"/>
        <v>plays</v>
      </c>
    </row>
    <row r="2903" spans="1:18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tr">
        <f t="shared" si="182"/>
        <v>theater</v>
      </c>
      <c r="R2903" t="str">
        <f t="shared" si="183"/>
        <v>plays</v>
      </c>
    </row>
    <row r="2904" spans="1:18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tr">
        <f t="shared" si="182"/>
        <v>theater</v>
      </c>
      <c r="R2904" t="str">
        <f t="shared" si="183"/>
        <v>plays</v>
      </c>
    </row>
    <row r="2905" spans="1:18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tr">
        <f t="shared" si="182"/>
        <v>theater</v>
      </c>
      <c r="R2905" t="str">
        <f t="shared" si="183"/>
        <v>plays</v>
      </c>
    </row>
    <row r="2906" spans="1:18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tr">
        <f t="shared" si="182"/>
        <v>theater</v>
      </c>
      <c r="R2906" t="str">
        <f t="shared" si="183"/>
        <v>plays</v>
      </c>
    </row>
    <row r="2907" spans="1:18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tr">
        <f t="shared" si="182"/>
        <v>theater</v>
      </c>
      <c r="R2907" t="str">
        <f t="shared" si="183"/>
        <v>plays</v>
      </c>
    </row>
    <row r="2908" spans="1:18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tr">
        <f t="shared" si="182"/>
        <v>theater</v>
      </c>
      <c r="R2908" t="str">
        <f t="shared" si="183"/>
        <v>plays</v>
      </c>
    </row>
    <row r="2909" spans="1:18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tr">
        <f t="shared" si="182"/>
        <v>theater</v>
      </c>
      <c r="R2909" t="str">
        <f t="shared" si="183"/>
        <v>plays</v>
      </c>
    </row>
    <row r="2910" spans="1:18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tr">
        <f t="shared" si="182"/>
        <v>theater</v>
      </c>
      <c r="R2910" t="str">
        <f t="shared" si="183"/>
        <v>plays</v>
      </c>
    </row>
    <row r="2911" spans="1:18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tr">
        <f t="shared" si="182"/>
        <v>theater</v>
      </c>
      <c r="R2911" t="str">
        <f t="shared" si="183"/>
        <v>plays</v>
      </c>
    </row>
    <row r="2912" spans="1:18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tr">
        <f t="shared" si="182"/>
        <v>theater</v>
      </c>
      <c r="R2912" t="str">
        <f t="shared" si="183"/>
        <v>plays</v>
      </c>
    </row>
    <row r="2913" spans="1:18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tr">
        <f t="shared" si="182"/>
        <v>theater</v>
      </c>
      <c r="R2913" t="str">
        <f t="shared" si="183"/>
        <v>plays</v>
      </c>
    </row>
    <row r="2914" spans="1:18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tr">
        <f t="shared" si="182"/>
        <v>theater</v>
      </c>
      <c r="R2914" t="str">
        <f t="shared" si="183"/>
        <v>plays</v>
      </c>
    </row>
    <row r="2915" spans="1:18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tr">
        <f t="shared" si="182"/>
        <v>theater</v>
      </c>
      <c r="R2915" t="str">
        <f t="shared" si="183"/>
        <v>plays</v>
      </c>
    </row>
    <row r="2916" spans="1:18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tr">
        <f t="shared" si="182"/>
        <v>theater</v>
      </c>
      <c r="R2916" t="str">
        <f t="shared" si="183"/>
        <v>plays</v>
      </c>
    </row>
    <row r="2917" spans="1:18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tr">
        <f t="shared" si="182"/>
        <v>theater</v>
      </c>
      <c r="R2917" t="str">
        <f t="shared" si="183"/>
        <v>plays</v>
      </c>
    </row>
    <row r="2918" spans="1:18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tr">
        <f t="shared" si="182"/>
        <v>theater</v>
      </c>
      <c r="R2918" t="str">
        <f t="shared" si="183"/>
        <v>plays</v>
      </c>
    </row>
    <row r="2919" spans="1:18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tr">
        <f t="shared" si="182"/>
        <v>theater</v>
      </c>
      <c r="R2919" t="str">
        <f t="shared" si="183"/>
        <v>plays</v>
      </c>
    </row>
    <row r="2920" spans="1:18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tr">
        <f t="shared" si="182"/>
        <v>theater</v>
      </c>
      <c r="R2920" t="str">
        <f t="shared" si="183"/>
        <v>plays</v>
      </c>
    </row>
    <row r="2921" spans="1:18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tr">
        <f t="shared" si="182"/>
        <v>theater</v>
      </c>
      <c r="R2921" t="str">
        <f t="shared" si="183"/>
        <v>plays</v>
      </c>
    </row>
    <row r="2922" spans="1:18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tr">
        <f t="shared" si="182"/>
        <v>theater</v>
      </c>
      <c r="R2922" t="str">
        <f t="shared" si="183"/>
        <v>plays</v>
      </c>
    </row>
    <row r="2923" spans="1:18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tr">
        <f t="shared" si="182"/>
        <v>theater</v>
      </c>
      <c r="R2923" t="str">
        <f t="shared" si="183"/>
        <v>musical</v>
      </c>
    </row>
    <row r="2924" spans="1:18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tr">
        <f t="shared" si="182"/>
        <v>theater</v>
      </c>
      <c r="R2924" t="str">
        <f t="shared" si="183"/>
        <v>musical</v>
      </c>
    </row>
    <row r="2925" spans="1:18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tr">
        <f t="shared" si="182"/>
        <v>theater</v>
      </c>
      <c r="R2925" t="str">
        <f t="shared" si="183"/>
        <v>musical</v>
      </c>
    </row>
    <row r="2926" spans="1:18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tr">
        <f t="shared" si="182"/>
        <v>theater</v>
      </c>
      <c r="R2926" t="str">
        <f t="shared" si="183"/>
        <v>musical</v>
      </c>
    </row>
    <row r="2927" spans="1:18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tr">
        <f t="shared" si="182"/>
        <v>theater</v>
      </c>
      <c r="R2927" t="str">
        <f t="shared" si="183"/>
        <v>musical</v>
      </c>
    </row>
    <row r="2928" spans="1:18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tr">
        <f t="shared" si="182"/>
        <v>theater</v>
      </c>
      <c r="R2928" t="str">
        <f t="shared" si="183"/>
        <v>musical</v>
      </c>
    </row>
    <row r="2929" spans="1:18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tr">
        <f t="shared" si="182"/>
        <v>theater</v>
      </c>
      <c r="R2929" t="str">
        <f t="shared" si="183"/>
        <v>musical</v>
      </c>
    </row>
    <row r="2930" spans="1:18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tr">
        <f t="shared" si="182"/>
        <v>theater</v>
      </c>
      <c r="R2930" t="str">
        <f t="shared" si="183"/>
        <v>musical</v>
      </c>
    </row>
    <row r="2931" spans="1:18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tr">
        <f t="shared" si="182"/>
        <v>theater</v>
      </c>
      <c r="R2931" t="str">
        <f t="shared" si="183"/>
        <v>musical</v>
      </c>
    </row>
    <row r="2932" spans="1:18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tr">
        <f t="shared" si="182"/>
        <v>theater</v>
      </c>
      <c r="R2932" t="str">
        <f t="shared" si="183"/>
        <v>musical</v>
      </c>
    </row>
    <row r="2933" spans="1:18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tr">
        <f t="shared" si="182"/>
        <v>theater</v>
      </c>
      <c r="R2933" t="str">
        <f t="shared" si="183"/>
        <v>musical</v>
      </c>
    </row>
    <row r="2934" spans="1:18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tr">
        <f t="shared" si="182"/>
        <v>theater</v>
      </c>
      <c r="R2934" t="str">
        <f t="shared" si="183"/>
        <v>musical</v>
      </c>
    </row>
    <row r="2935" spans="1:18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tr">
        <f t="shared" si="182"/>
        <v>theater</v>
      </c>
      <c r="R2935" t="str">
        <f t="shared" si="183"/>
        <v>musical</v>
      </c>
    </row>
    <row r="2936" spans="1:18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tr">
        <f t="shared" si="182"/>
        <v>theater</v>
      </c>
      <c r="R2936" t="str">
        <f t="shared" si="183"/>
        <v>musical</v>
      </c>
    </row>
    <row r="2937" spans="1:18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tr">
        <f t="shared" si="182"/>
        <v>theater</v>
      </c>
      <c r="R2937" t="str">
        <f t="shared" si="183"/>
        <v>musical</v>
      </c>
    </row>
    <row r="2938" spans="1:18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tr">
        <f t="shared" si="182"/>
        <v>theater</v>
      </c>
      <c r="R2938" t="str">
        <f t="shared" si="183"/>
        <v>musical</v>
      </c>
    </row>
    <row r="2939" spans="1:18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tr">
        <f t="shared" si="182"/>
        <v>theater</v>
      </c>
      <c r="R2939" t="str">
        <f t="shared" si="183"/>
        <v>musical</v>
      </c>
    </row>
    <row r="2940" spans="1:18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tr">
        <f t="shared" si="182"/>
        <v>theater</v>
      </c>
      <c r="R2940" t="str">
        <f t="shared" si="183"/>
        <v>musical</v>
      </c>
    </row>
    <row r="2941" spans="1:18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tr">
        <f t="shared" si="182"/>
        <v>theater</v>
      </c>
      <c r="R2941" t="str">
        <f t="shared" si="183"/>
        <v>musical</v>
      </c>
    </row>
    <row r="2942" spans="1:18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tr">
        <f t="shared" si="182"/>
        <v>theater</v>
      </c>
      <c r="R2942" t="str">
        <f t="shared" si="183"/>
        <v>musical</v>
      </c>
    </row>
    <row r="2943" spans="1:18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tr">
        <f t="shared" si="182"/>
        <v>theater</v>
      </c>
      <c r="R2943" t="str">
        <f t="shared" si="183"/>
        <v>spaces</v>
      </c>
    </row>
    <row r="2944" spans="1:18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tr">
        <f t="shared" si="182"/>
        <v>theater</v>
      </c>
      <c r="R2944" t="str">
        <f t="shared" si="183"/>
        <v>spaces</v>
      </c>
    </row>
    <row r="2945" spans="1:18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tr">
        <f t="shared" si="182"/>
        <v>theater</v>
      </c>
      <c r="R2945" t="str">
        <f t="shared" si="183"/>
        <v>spaces</v>
      </c>
    </row>
    <row r="2946" spans="1:18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tr">
        <f t="shared" si="182"/>
        <v>theater</v>
      </c>
      <c r="R2946" t="str">
        <f t="shared" si="183"/>
        <v>spaces</v>
      </c>
    </row>
    <row r="2947" spans="1:18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E2947/D2947*100</f>
        <v>0</v>
      </c>
      <c r="P2947" t="e">
        <f t="shared" ref="P2947:P3010" si="185">E2947/L2947</f>
        <v>#DIV/0!</v>
      </c>
      <c r="Q2947" t="str">
        <f t="shared" ref="Q2947:Q3010" si="186">LEFT(N2947,_xlfn.NUMBERVALUE(FIND("/",N2947)-1))</f>
        <v>theater</v>
      </c>
      <c r="R2947" t="str">
        <f t="shared" ref="R2947:R3010" si="187">RIGHT(N2947,LEN(N2947)-LEN(Q2947)-1)</f>
        <v>spaces</v>
      </c>
    </row>
    <row r="2948" spans="1:18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tr">
        <f t="shared" si="186"/>
        <v>theater</v>
      </c>
      <c r="R2948" t="str">
        <f t="shared" si="187"/>
        <v>spaces</v>
      </c>
    </row>
    <row r="2949" spans="1:18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tr">
        <f t="shared" si="186"/>
        <v>theater</v>
      </c>
      <c r="R2949" t="str">
        <f t="shared" si="187"/>
        <v>spaces</v>
      </c>
    </row>
    <row r="2950" spans="1:18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tr">
        <f t="shared" si="186"/>
        <v>theater</v>
      </c>
      <c r="R2950" t="str">
        <f t="shared" si="187"/>
        <v>spaces</v>
      </c>
    </row>
    <row r="2951" spans="1:18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tr">
        <f t="shared" si="186"/>
        <v>theater</v>
      </c>
      <c r="R2951" t="str">
        <f t="shared" si="187"/>
        <v>spaces</v>
      </c>
    </row>
    <row r="2952" spans="1:18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tr">
        <f t="shared" si="186"/>
        <v>theater</v>
      </c>
      <c r="R2952" t="str">
        <f t="shared" si="187"/>
        <v>spaces</v>
      </c>
    </row>
    <row r="2953" spans="1:18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tr">
        <f t="shared" si="186"/>
        <v>theater</v>
      </c>
      <c r="R2953" t="str">
        <f t="shared" si="187"/>
        <v>spaces</v>
      </c>
    </row>
    <row r="2954" spans="1:18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tr">
        <f t="shared" si="186"/>
        <v>theater</v>
      </c>
      <c r="R2954" t="str">
        <f t="shared" si="187"/>
        <v>spaces</v>
      </c>
    </row>
    <row r="2955" spans="1:18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tr">
        <f t="shared" si="186"/>
        <v>theater</v>
      </c>
      <c r="R2955" t="str">
        <f t="shared" si="187"/>
        <v>spaces</v>
      </c>
    </row>
    <row r="2956" spans="1:18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tr">
        <f t="shared" si="186"/>
        <v>theater</v>
      </c>
      <c r="R2956" t="str">
        <f t="shared" si="187"/>
        <v>spaces</v>
      </c>
    </row>
    <row r="2957" spans="1:18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tr">
        <f t="shared" si="186"/>
        <v>theater</v>
      </c>
      <c r="R2957" t="str">
        <f t="shared" si="187"/>
        <v>spaces</v>
      </c>
    </row>
    <row r="2958" spans="1:18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tr">
        <f t="shared" si="186"/>
        <v>theater</v>
      </c>
      <c r="R2958" t="str">
        <f t="shared" si="187"/>
        <v>spaces</v>
      </c>
    </row>
    <row r="2959" spans="1:18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tr">
        <f t="shared" si="186"/>
        <v>theater</v>
      </c>
      <c r="R2959" t="str">
        <f t="shared" si="187"/>
        <v>spaces</v>
      </c>
    </row>
    <row r="2960" spans="1:18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tr">
        <f t="shared" si="186"/>
        <v>theater</v>
      </c>
      <c r="R2960" t="str">
        <f t="shared" si="187"/>
        <v>spaces</v>
      </c>
    </row>
    <row r="2961" spans="1:18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tr">
        <f t="shared" si="186"/>
        <v>theater</v>
      </c>
      <c r="R2961" t="str">
        <f t="shared" si="187"/>
        <v>spaces</v>
      </c>
    </row>
    <row r="2962" spans="1:18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tr">
        <f t="shared" si="186"/>
        <v>theater</v>
      </c>
      <c r="R2962" t="str">
        <f t="shared" si="187"/>
        <v>spaces</v>
      </c>
    </row>
    <row r="2963" spans="1:18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tr">
        <f t="shared" si="186"/>
        <v>theater</v>
      </c>
      <c r="R2963" t="str">
        <f t="shared" si="187"/>
        <v>plays</v>
      </c>
    </row>
    <row r="2964" spans="1:18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tr">
        <f t="shared" si="186"/>
        <v>theater</v>
      </c>
      <c r="R2964" t="str">
        <f t="shared" si="187"/>
        <v>plays</v>
      </c>
    </row>
    <row r="2965" spans="1:18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tr">
        <f t="shared" si="186"/>
        <v>theater</v>
      </c>
      <c r="R2965" t="str">
        <f t="shared" si="187"/>
        <v>plays</v>
      </c>
    </row>
    <row r="2966" spans="1:18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tr">
        <f t="shared" si="186"/>
        <v>theater</v>
      </c>
      <c r="R2966" t="str">
        <f t="shared" si="187"/>
        <v>plays</v>
      </c>
    </row>
    <row r="2967" spans="1:18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tr">
        <f t="shared" si="186"/>
        <v>theater</v>
      </c>
      <c r="R2967" t="str">
        <f t="shared" si="187"/>
        <v>plays</v>
      </c>
    </row>
    <row r="2968" spans="1:18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tr">
        <f t="shared" si="186"/>
        <v>theater</v>
      </c>
      <c r="R2968" t="str">
        <f t="shared" si="187"/>
        <v>plays</v>
      </c>
    </row>
    <row r="2969" spans="1:18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tr">
        <f t="shared" si="186"/>
        <v>theater</v>
      </c>
      <c r="R2969" t="str">
        <f t="shared" si="187"/>
        <v>plays</v>
      </c>
    </row>
    <row r="2970" spans="1:18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tr">
        <f t="shared" si="186"/>
        <v>theater</v>
      </c>
      <c r="R2970" t="str">
        <f t="shared" si="187"/>
        <v>plays</v>
      </c>
    </row>
    <row r="2971" spans="1:18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tr">
        <f t="shared" si="186"/>
        <v>theater</v>
      </c>
      <c r="R2971" t="str">
        <f t="shared" si="187"/>
        <v>plays</v>
      </c>
    </row>
    <row r="2972" spans="1:18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tr">
        <f t="shared" si="186"/>
        <v>theater</v>
      </c>
      <c r="R2972" t="str">
        <f t="shared" si="187"/>
        <v>plays</v>
      </c>
    </row>
    <row r="2973" spans="1:18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tr">
        <f t="shared" si="186"/>
        <v>theater</v>
      </c>
      <c r="R2973" t="str">
        <f t="shared" si="187"/>
        <v>plays</v>
      </c>
    </row>
    <row r="2974" spans="1:18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tr">
        <f t="shared" si="186"/>
        <v>theater</v>
      </c>
      <c r="R2974" t="str">
        <f t="shared" si="187"/>
        <v>plays</v>
      </c>
    </row>
    <row r="2975" spans="1:18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tr">
        <f t="shared" si="186"/>
        <v>theater</v>
      </c>
      <c r="R2975" t="str">
        <f t="shared" si="187"/>
        <v>plays</v>
      </c>
    </row>
    <row r="2976" spans="1:18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tr">
        <f t="shared" si="186"/>
        <v>theater</v>
      </c>
      <c r="R2976" t="str">
        <f t="shared" si="187"/>
        <v>plays</v>
      </c>
    </row>
    <row r="2977" spans="1:18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tr">
        <f t="shared" si="186"/>
        <v>theater</v>
      </c>
      <c r="R2977" t="str">
        <f t="shared" si="187"/>
        <v>plays</v>
      </c>
    </row>
    <row r="2978" spans="1:18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tr">
        <f t="shared" si="186"/>
        <v>theater</v>
      </c>
      <c r="R2978" t="str">
        <f t="shared" si="187"/>
        <v>plays</v>
      </c>
    </row>
    <row r="2979" spans="1:18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tr">
        <f t="shared" si="186"/>
        <v>theater</v>
      </c>
      <c r="R2979" t="str">
        <f t="shared" si="187"/>
        <v>plays</v>
      </c>
    </row>
    <row r="2980" spans="1:18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tr">
        <f t="shared" si="186"/>
        <v>theater</v>
      </c>
      <c r="R2980" t="str">
        <f t="shared" si="187"/>
        <v>plays</v>
      </c>
    </row>
    <row r="2981" spans="1:18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tr">
        <f t="shared" si="186"/>
        <v>theater</v>
      </c>
      <c r="R2981" t="str">
        <f t="shared" si="187"/>
        <v>plays</v>
      </c>
    </row>
    <row r="2982" spans="1:18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tr">
        <f t="shared" si="186"/>
        <v>theater</v>
      </c>
      <c r="R2982" t="str">
        <f t="shared" si="187"/>
        <v>plays</v>
      </c>
    </row>
    <row r="2983" spans="1:18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tr">
        <f t="shared" si="186"/>
        <v>theater</v>
      </c>
      <c r="R2983" t="str">
        <f t="shared" si="187"/>
        <v>spaces</v>
      </c>
    </row>
    <row r="2984" spans="1:18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tr">
        <f t="shared" si="186"/>
        <v>theater</v>
      </c>
      <c r="R2984" t="str">
        <f t="shared" si="187"/>
        <v>spaces</v>
      </c>
    </row>
    <row r="2985" spans="1:18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tr">
        <f t="shared" si="186"/>
        <v>theater</v>
      </c>
      <c r="R2985" t="str">
        <f t="shared" si="187"/>
        <v>spaces</v>
      </c>
    </row>
    <row r="2986" spans="1:18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tr">
        <f t="shared" si="186"/>
        <v>theater</v>
      </c>
      <c r="R2986" t="str">
        <f t="shared" si="187"/>
        <v>spaces</v>
      </c>
    </row>
    <row r="2987" spans="1:18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tr">
        <f t="shared" si="186"/>
        <v>theater</v>
      </c>
      <c r="R2987" t="str">
        <f t="shared" si="187"/>
        <v>spaces</v>
      </c>
    </row>
    <row r="2988" spans="1:18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tr">
        <f t="shared" si="186"/>
        <v>theater</v>
      </c>
      <c r="R2988" t="str">
        <f t="shared" si="187"/>
        <v>spaces</v>
      </c>
    </row>
    <row r="2989" spans="1:18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tr">
        <f t="shared" si="186"/>
        <v>theater</v>
      </c>
      <c r="R2989" t="str">
        <f t="shared" si="187"/>
        <v>spaces</v>
      </c>
    </row>
    <row r="2990" spans="1:18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tr">
        <f t="shared" si="186"/>
        <v>theater</v>
      </c>
      <c r="R2990" t="str">
        <f t="shared" si="187"/>
        <v>spaces</v>
      </c>
    </row>
    <row r="2991" spans="1: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tr">
        <f t="shared" si="186"/>
        <v>theater</v>
      </c>
      <c r="R2991" t="str">
        <f t="shared" si="187"/>
        <v>spaces</v>
      </c>
    </row>
    <row r="2992" spans="1:18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tr">
        <f t="shared" si="186"/>
        <v>theater</v>
      </c>
      <c r="R2992" t="str">
        <f t="shared" si="187"/>
        <v>spaces</v>
      </c>
    </row>
    <row r="2993" spans="1:18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tr">
        <f t="shared" si="186"/>
        <v>theater</v>
      </c>
      <c r="R2993" t="str">
        <f t="shared" si="187"/>
        <v>spaces</v>
      </c>
    </row>
    <row r="2994" spans="1:18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tr">
        <f t="shared" si="186"/>
        <v>theater</v>
      </c>
      <c r="R2994" t="str">
        <f t="shared" si="187"/>
        <v>spaces</v>
      </c>
    </row>
    <row r="2995" spans="1: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tr">
        <f t="shared" si="186"/>
        <v>theater</v>
      </c>
      <c r="R2995" t="str">
        <f t="shared" si="187"/>
        <v>spaces</v>
      </c>
    </row>
    <row r="2996" spans="1:18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tr">
        <f t="shared" si="186"/>
        <v>theater</v>
      </c>
      <c r="R2996" t="str">
        <f t="shared" si="187"/>
        <v>spaces</v>
      </c>
    </row>
    <row r="2997" spans="1:18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tr">
        <f t="shared" si="186"/>
        <v>theater</v>
      </c>
      <c r="R2997" t="str">
        <f t="shared" si="187"/>
        <v>spaces</v>
      </c>
    </row>
    <row r="2998" spans="1:18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tr">
        <f t="shared" si="186"/>
        <v>theater</v>
      </c>
      <c r="R2998" t="str">
        <f t="shared" si="187"/>
        <v>spaces</v>
      </c>
    </row>
    <row r="2999" spans="1:18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tr">
        <f t="shared" si="186"/>
        <v>theater</v>
      </c>
      <c r="R2999" t="str">
        <f t="shared" si="187"/>
        <v>spaces</v>
      </c>
    </row>
    <row r="3000" spans="1:18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tr">
        <f t="shared" si="186"/>
        <v>theater</v>
      </c>
      <c r="R3000" t="str">
        <f t="shared" si="187"/>
        <v>spaces</v>
      </c>
    </row>
    <row r="3001" spans="1:18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tr">
        <f t="shared" si="186"/>
        <v>theater</v>
      </c>
      <c r="R3001" t="str">
        <f t="shared" si="187"/>
        <v>spaces</v>
      </c>
    </row>
    <row r="3002" spans="1:18" ht="4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tr">
        <f t="shared" si="186"/>
        <v>theater</v>
      </c>
      <c r="R3002" t="str">
        <f t="shared" si="187"/>
        <v>spaces</v>
      </c>
    </row>
    <row r="3003" spans="1:18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tr">
        <f t="shared" si="186"/>
        <v>theater</v>
      </c>
      <c r="R3003" t="str">
        <f t="shared" si="187"/>
        <v>spaces</v>
      </c>
    </row>
    <row r="3004" spans="1:18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tr">
        <f t="shared" si="186"/>
        <v>theater</v>
      </c>
      <c r="R3004" t="str">
        <f t="shared" si="187"/>
        <v>spaces</v>
      </c>
    </row>
    <row r="3005" spans="1:18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tr">
        <f t="shared" si="186"/>
        <v>theater</v>
      </c>
      <c r="R3005" t="str">
        <f t="shared" si="187"/>
        <v>spaces</v>
      </c>
    </row>
    <row r="3006" spans="1:18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tr">
        <f t="shared" si="186"/>
        <v>theater</v>
      </c>
      <c r="R3006" t="str">
        <f t="shared" si="187"/>
        <v>spaces</v>
      </c>
    </row>
    <row r="3007" spans="1:18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tr">
        <f t="shared" si="186"/>
        <v>theater</v>
      </c>
      <c r="R3007" t="str">
        <f t="shared" si="187"/>
        <v>spaces</v>
      </c>
    </row>
    <row r="3008" spans="1:18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tr">
        <f t="shared" si="186"/>
        <v>theater</v>
      </c>
      <c r="R3008" t="str">
        <f t="shared" si="187"/>
        <v>spaces</v>
      </c>
    </row>
    <row r="3009" spans="1:18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tr">
        <f t="shared" si="186"/>
        <v>theater</v>
      </c>
      <c r="R3009" t="str">
        <f t="shared" si="187"/>
        <v>spaces</v>
      </c>
    </row>
    <row r="3010" spans="1:18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t="str">
        <f t="shared" si="186"/>
        <v>theater</v>
      </c>
      <c r="R3010" t="str">
        <f t="shared" si="187"/>
        <v>spaces</v>
      </c>
    </row>
    <row r="3011" spans="1:18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E3011/D3011*100</f>
        <v>119.756</v>
      </c>
      <c r="P3011">
        <f t="shared" ref="P3011:P3074" si="189">E3011/L3011</f>
        <v>233.8984375</v>
      </c>
      <c r="Q3011" t="str">
        <f t="shared" ref="Q3011:Q3074" si="190">LEFT(N3011,_xlfn.NUMBERVALUE(FIND("/",N3011)-1))</f>
        <v>theater</v>
      </c>
      <c r="R3011" t="str">
        <f t="shared" ref="R3011:R3074" si="191">RIGHT(N3011,LEN(N3011)-LEN(Q3011)-1)</f>
        <v>spaces</v>
      </c>
    </row>
    <row r="3012" spans="1:18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tr">
        <f t="shared" si="190"/>
        <v>theater</v>
      </c>
      <c r="R3012" t="str">
        <f t="shared" si="191"/>
        <v>spaces</v>
      </c>
    </row>
    <row r="3013" spans="1:18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tr">
        <f t="shared" si="190"/>
        <v>theater</v>
      </c>
      <c r="R3013" t="str">
        <f t="shared" si="191"/>
        <v>spaces</v>
      </c>
    </row>
    <row r="3014" spans="1:18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tr">
        <f t="shared" si="190"/>
        <v>theater</v>
      </c>
      <c r="R3014" t="str">
        <f t="shared" si="191"/>
        <v>spaces</v>
      </c>
    </row>
    <row r="3015" spans="1:18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tr">
        <f t="shared" si="190"/>
        <v>theater</v>
      </c>
      <c r="R3015" t="str">
        <f t="shared" si="191"/>
        <v>spaces</v>
      </c>
    </row>
    <row r="3016" spans="1:18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tr">
        <f t="shared" si="190"/>
        <v>theater</v>
      </c>
      <c r="R3016" t="str">
        <f t="shared" si="191"/>
        <v>spaces</v>
      </c>
    </row>
    <row r="3017" spans="1:18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tr">
        <f t="shared" si="190"/>
        <v>theater</v>
      </c>
      <c r="R3017" t="str">
        <f t="shared" si="191"/>
        <v>spaces</v>
      </c>
    </row>
    <row r="3018" spans="1:18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tr">
        <f t="shared" si="190"/>
        <v>theater</v>
      </c>
      <c r="R3018" t="str">
        <f t="shared" si="191"/>
        <v>spaces</v>
      </c>
    </row>
    <row r="3019" spans="1:18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tr">
        <f t="shared" si="190"/>
        <v>theater</v>
      </c>
      <c r="R3019" t="str">
        <f t="shared" si="191"/>
        <v>spaces</v>
      </c>
    </row>
    <row r="3020" spans="1:18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tr">
        <f t="shared" si="190"/>
        <v>theater</v>
      </c>
      <c r="R3020" t="str">
        <f t="shared" si="191"/>
        <v>spaces</v>
      </c>
    </row>
    <row r="3021" spans="1:18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tr">
        <f t="shared" si="190"/>
        <v>theater</v>
      </c>
      <c r="R3021" t="str">
        <f t="shared" si="191"/>
        <v>spaces</v>
      </c>
    </row>
    <row r="3022" spans="1:18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tr">
        <f t="shared" si="190"/>
        <v>theater</v>
      </c>
      <c r="R3022" t="str">
        <f t="shared" si="191"/>
        <v>spaces</v>
      </c>
    </row>
    <row r="3023" spans="1:18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tr">
        <f t="shared" si="190"/>
        <v>theater</v>
      </c>
      <c r="R3023" t="str">
        <f t="shared" si="191"/>
        <v>spaces</v>
      </c>
    </row>
    <row r="3024" spans="1:18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tr">
        <f t="shared" si="190"/>
        <v>theater</v>
      </c>
      <c r="R3024" t="str">
        <f t="shared" si="191"/>
        <v>spaces</v>
      </c>
    </row>
    <row r="3025" spans="1:18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tr">
        <f t="shared" si="190"/>
        <v>theater</v>
      </c>
      <c r="R3025" t="str">
        <f t="shared" si="191"/>
        <v>spaces</v>
      </c>
    </row>
    <row r="3026" spans="1:18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tr">
        <f t="shared" si="190"/>
        <v>theater</v>
      </c>
      <c r="R3026" t="str">
        <f t="shared" si="191"/>
        <v>spaces</v>
      </c>
    </row>
    <row r="3027" spans="1:18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tr">
        <f t="shared" si="190"/>
        <v>theater</v>
      </c>
      <c r="R3027" t="str">
        <f t="shared" si="191"/>
        <v>spaces</v>
      </c>
    </row>
    <row r="3028" spans="1:18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tr">
        <f t="shared" si="190"/>
        <v>theater</v>
      </c>
      <c r="R3028" t="str">
        <f t="shared" si="191"/>
        <v>spaces</v>
      </c>
    </row>
    <row r="3029" spans="1:18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tr">
        <f t="shared" si="190"/>
        <v>theater</v>
      </c>
      <c r="R3029" t="str">
        <f t="shared" si="191"/>
        <v>spaces</v>
      </c>
    </row>
    <row r="3030" spans="1:18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tr">
        <f t="shared" si="190"/>
        <v>theater</v>
      </c>
      <c r="R3030" t="str">
        <f t="shared" si="191"/>
        <v>spaces</v>
      </c>
    </row>
    <row r="3031" spans="1:18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tr">
        <f t="shared" si="190"/>
        <v>theater</v>
      </c>
      <c r="R3031" t="str">
        <f t="shared" si="191"/>
        <v>spaces</v>
      </c>
    </row>
    <row r="3032" spans="1:18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tr">
        <f t="shared" si="190"/>
        <v>theater</v>
      </c>
      <c r="R3032" t="str">
        <f t="shared" si="191"/>
        <v>spaces</v>
      </c>
    </row>
    <row r="3033" spans="1:18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tr">
        <f t="shared" si="190"/>
        <v>theater</v>
      </c>
      <c r="R3033" t="str">
        <f t="shared" si="191"/>
        <v>spaces</v>
      </c>
    </row>
    <row r="3034" spans="1:18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tr">
        <f t="shared" si="190"/>
        <v>theater</v>
      </c>
      <c r="R3034" t="str">
        <f t="shared" si="191"/>
        <v>spaces</v>
      </c>
    </row>
    <row r="3035" spans="1:18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tr">
        <f t="shared" si="190"/>
        <v>theater</v>
      </c>
      <c r="R3035" t="str">
        <f t="shared" si="191"/>
        <v>spaces</v>
      </c>
    </row>
    <row r="3036" spans="1:18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tr">
        <f t="shared" si="190"/>
        <v>theater</v>
      </c>
      <c r="R3036" t="str">
        <f t="shared" si="191"/>
        <v>spaces</v>
      </c>
    </row>
    <row r="3037" spans="1:18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tr">
        <f t="shared" si="190"/>
        <v>theater</v>
      </c>
      <c r="R3037" t="str">
        <f t="shared" si="191"/>
        <v>spaces</v>
      </c>
    </row>
    <row r="3038" spans="1:18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tr">
        <f t="shared" si="190"/>
        <v>theater</v>
      </c>
      <c r="R3038" t="str">
        <f t="shared" si="191"/>
        <v>spaces</v>
      </c>
    </row>
    <row r="3039" spans="1:18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tr">
        <f t="shared" si="190"/>
        <v>theater</v>
      </c>
      <c r="R3039" t="str">
        <f t="shared" si="191"/>
        <v>spaces</v>
      </c>
    </row>
    <row r="3040" spans="1:18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tr">
        <f t="shared" si="190"/>
        <v>theater</v>
      </c>
      <c r="R3040" t="str">
        <f t="shared" si="191"/>
        <v>spaces</v>
      </c>
    </row>
    <row r="3041" spans="1:18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tr">
        <f t="shared" si="190"/>
        <v>theater</v>
      </c>
      <c r="R3041" t="str">
        <f t="shared" si="191"/>
        <v>spaces</v>
      </c>
    </row>
    <row r="3042" spans="1:18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tr">
        <f t="shared" si="190"/>
        <v>theater</v>
      </c>
      <c r="R3042" t="str">
        <f t="shared" si="191"/>
        <v>spaces</v>
      </c>
    </row>
    <row r="3043" spans="1:18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tr">
        <f t="shared" si="190"/>
        <v>theater</v>
      </c>
      <c r="R3043" t="str">
        <f t="shared" si="191"/>
        <v>spaces</v>
      </c>
    </row>
    <row r="3044" spans="1:18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tr">
        <f t="shared" si="190"/>
        <v>theater</v>
      </c>
      <c r="R3044" t="str">
        <f t="shared" si="191"/>
        <v>spaces</v>
      </c>
    </row>
    <row r="3045" spans="1:18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tr">
        <f t="shared" si="190"/>
        <v>theater</v>
      </c>
      <c r="R3045" t="str">
        <f t="shared" si="191"/>
        <v>spaces</v>
      </c>
    </row>
    <row r="3046" spans="1:18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tr">
        <f t="shared" si="190"/>
        <v>theater</v>
      </c>
      <c r="R3046" t="str">
        <f t="shared" si="191"/>
        <v>spaces</v>
      </c>
    </row>
    <row r="3047" spans="1:18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tr">
        <f t="shared" si="190"/>
        <v>theater</v>
      </c>
      <c r="R3047" t="str">
        <f t="shared" si="191"/>
        <v>spaces</v>
      </c>
    </row>
    <row r="3048" spans="1:18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tr">
        <f t="shared" si="190"/>
        <v>theater</v>
      </c>
      <c r="R3048" t="str">
        <f t="shared" si="191"/>
        <v>spaces</v>
      </c>
    </row>
    <row r="3049" spans="1:18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tr">
        <f t="shared" si="190"/>
        <v>theater</v>
      </c>
      <c r="R3049" t="str">
        <f t="shared" si="191"/>
        <v>spaces</v>
      </c>
    </row>
    <row r="3050" spans="1:18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tr">
        <f t="shared" si="190"/>
        <v>theater</v>
      </c>
      <c r="R3050" t="str">
        <f t="shared" si="191"/>
        <v>spaces</v>
      </c>
    </row>
    <row r="3051" spans="1:18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tr">
        <f t="shared" si="190"/>
        <v>theater</v>
      </c>
      <c r="R3051" t="str">
        <f t="shared" si="191"/>
        <v>spaces</v>
      </c>
    </row>
    <row r="3052" spans="1:18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tr">
        <f t="shared" si="190"/>
        <v>theater</v>
      </c>
      <c r="R3052" t="str">
        <f t="shared" si="191"/>
        <v>spaces</v>
      </c>
    </row>
    <row r="3053" spans="1:18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tr">
        <f t="shared" si="190"/>
        <v>theater</v>
      </c>
      <c r="R3053" t="str">
        <f t="shared" si="191"/>
        <v>spaces</v>
      </c>
    </row>
    <row r="3054" spans="1:18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tr">
        <f t="shared" si="190"/>
        <v>theater</v>
      </c>
      <c r="R3054" t="str">
        <f t="shared" si="191"/>
        <v>spaces</v>
      </c>
    </row>
    <row r="3055" spans="1:18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tr">
        <f t="shared" si="190"/>
        <v>theater</v>
      </c>
      <c r="R3055" t="str">
        <f t="shared" si="191"/>
        <v>spaces</v>
      </c>
    </row>
    <row r="3056" spans="1:18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tr">
        <f t="shared" si="190"/>
        <v>theater</v>
      </c>
      <c r="R3056" t="str">
        <f t="shared" si="191"/>
        <v>spaces</v>
      </c>
    </row>
    <row r="3057" spans="1:18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tr">
        <f t="shared" si="190"/>
        <v>theater</v>
      </c>
      <c r="R3057" t="str">
        <f t="shared" si="191"/>
        <v>spaces</v>
      </c>
    </row>
    <row r="3058" spans="1:18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tr">
        <f t="shared" si="190"/>
        <v>theater</v>
      </c>
      <c r="R3058" t="str">
        <f t="shared" si="191"/>
        <v>spaces</v>
      </c>
    </row>
    <row r="3059" spans="1:18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tr">
        <f t="shared" si="190"/>
        <v>theater</v>
      </c>
      <c r="R3059" t="str">
        <f t="shared" si="191"/>
        <v>spaces</v>
      </c>
    </row>
    <row r="3060" spans="1:18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tr">
        <f t="shared" si="190"/>
        <v>theater</v>
      </c>
      <c r="R3060" t="str">
        <f t="shared" si="191"/>
        <v>spaces</v>
      </c>
    </row>
    <row r="3061" spans="1:18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tr">
        <f t="shared" si="190"/>
        <v>theater</v>
      </c>
      <c r="R3061" t="str">
        <f t="shared" si="191"/>
        <v>spaces</v>
      </c>
    </row>
    <row r="3062" spans="1:18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tr">
        <f t="shared" si="190"/>
        <v>theater</v>
      </c>
      <c r="R3062" t="str">
        <f t="shared" si="191"/>
        <v>spaces</v>
      </c>
    </row>
    <row r="3063" spans="1: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tr">
        <f t="shared" si="190"/>
        <v>theater</v>
      </c>
      <c r="R3063" t="str">
        <f t="shared" si="191"/>
        <v>spaces</v>
      </c>
    </row>
    <row r="3064" spans="1:18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tr">
        <f t="shared" si="190"/>
        <v>theater</v>
      </c>
      <c r="R3064" t="str">
        <f t="shared" si="191"/>
        <v>spaces</v>
      </c>
    </row>
    <row r="3065" spans="1:18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tr">
        <f t="shared" si="190"/>
        <v>theater</v>
      </c>
      <c r="R3065" t="str">
        <f t="shared" si="191"/>
        <v>spaces</v>
      </c>
    </row>
    <row r="3066" spans="1:18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tr">
        <f t="shared" si="190"/>
        <v>theater</v>
      </c>
      <c r="R3066" t="str">
        <f t="shared" si="191"/>
        <v>spaces</v>
      </c>
    </row>
    <row r="3067" spans="1:18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tr">
        <f t="shared" si="190"/>
        <v>theater</v>
      </c>
      <c r="R3067" t="str">
        <f t="shared" si="191"/>
        <v>spaces</v>
      </c>
    </row>
    <row r="3068" spans="1:18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tr">
        <f t="shared" si="190"/>
        <v>theater</v>
      </c>
      <c r="R3068" t="str">
        <f t="shared" si="191"/>
        <v>spaces</v>
      </c>
    </row>
    <row r="3069" spans="1:18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tr">
        <f t="shared" si="190"/>
        <v>theater</v>
      </c>
      <c r="R3069" t="str">
        <f t="shared" si="191"/>
        <v>spaces</v>
      </c>
    </row>
    <row r="3070" spans="1:18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tr">
        <f t="shared" si="190"/>
        <v>theater</v>
      </c>
      <c r="R3070" t="str">
        <f t="shared" si="191"/>
        <v>spaces</v>
      </c>
    </row>
    <row r="3071" spans="1:18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tr">
        <f t="shared" si="190"/>
        <v>theater</v>
      </c>
      <c r="R3071" t="str">
        <f t="shared" si="191"/>
        <v>spaces</v>
      </c>
    </row>
    <row r="3072" spans="1:18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tr">
        <f t="shared" si="190"/>
        <v>theater</v>
      </c>
      <c r="R3072" t="str">
        <f t="shared" si="191"/>
        <v>spaces</v>
      </c>
    </row>
    <row r="3073" spans="1:18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tr">
        <f t="shared" si="190"/>
        <v>theater</v>
      </c>
      <c r="R3073" t="str">
        <f t="shared" si="191"/>
        <v>spaces</v>
      </c>
    </row>
    <row r="3074" spans="1:18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tr">
        <f t="shared" si="190"/>
        <v>theater</v>
      </c>
      <c r="R3074" t="str">
        <f t="shared" si="191"/>
        <v>spaces</v>
      </c>
    </row>
    <row r="3075" spans="1:18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E3075/D3075*100</f>
        <v>2.3035714285714284E-2</v>
      </c>
      <c r="P3075">
        <f t="shared" ref="P3075:P3138" si="193">E3075/L3075</f>
        <v>92.142857142857139</v>
      </c>
      <c r="Q3075" t="str">
        <f t="shared" ref="Q3075:Q3138" si="194">LEFT(N3075,_xlfn.NUMBERVALUE(FIND("/",N3075)-1))</f>
        <v>theater</v>
      </c>
      <c r="R3075" t="str">
        <f t="shared" ref="R3075:R3138" si="195">RIGHT(N3075,LEN(N3075)-LEN(Q3075)-1)</f>
        <v>spaces</v>
      </c>
    </row>
    <row r="3076" spans="1:18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tr">
        <f t="shared" si="194"/>
        <v>theater</v>
      </c>
      <c r="R3076" t="str">
        <f t="shared" si="195"/>
        <v>spaces</v>
      </c>
    </row>
    <row r="3077" spans="1:18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tr">
        <f t="shared" si="194"/>
        <v>theater</v>
      </c>
      <c r="R3077" t="str">
        <f t="shared" si="195"/>
        <v>spaces</v>
      </c>
    </row>
    <row r="3078" spans="1:18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tr">
        <f t="shared" si="194"/>
        <v>theater</v>
      </c>
      <c r="R3078" t="str">
        <f t="shared" si="195"/>
        <v>spaces</v>
      </c>
    </row>
    <row r="3079" spans="1:18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tr">
        <f t="shared" si="194"/>
        <v>theater</v>
      </c>
      <c r="R3079" t="str">
        <f t="shared" si="195"/>
        <v>spaces</v>
      </c>
    </row>
    <row r="3080" spans="1:18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tr">
        <f t="shared" si="194"/>
        <v>theater</v>
      </c>
      <c r="R3080" t="str">
        <f t="shared" si="195"/>
        <v>spaces</v>
      </c>
    </row>
    <row r="3081" spans="1:18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tr">
        <f t="shared" si="194"/>
        <v>theater</v>
      </c>
      <c r="R3081" t="str">
        <f t="shared" si="195"/>
        <v>spaces</v>
      </c>
    </row>
    <row r="3082" spans="1:18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tr">
        <f t="shared" si="194"/>
        <v>theater</v>
      </c>
      <c r="R3082" t="str">
        <f t="shared" si="195"/>
        <v>spaces</v>
      </c>
    </row>
    <row r="3083" spans="1:18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tr">
        <f t="shared" si="194"/>
        <v>theater</v>
      </c>
      <c r="R3083" t="str">
        <f t="shared" si="195"/>
        <v>spaces</v>
      </c>
    </row>
    <row r="3084" spans="1:18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tr">
        <f t="shared" si="194"/>
        <v>theater</v>
      </c>
      <c r="R3084" t="str">
        <f t="shared" si="195"/>
        <v>spaces</v>
      </c>
    </row>
    <row r="3085" spans="1:18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tr">
        <f t="shared" si="194"/>
        <v>theater</v>
      </c>
      <c r="R3085" t="str">
        <f t="shared" si="195"/>
        <v>spaces</v>
      </c>
    </row>
    <row r="3086" spans="1:18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tr">
        <f t="shared" si="194"/>
        <v>theater</v>
      </c>
      <c r="R3086" t="str">
        <f t="shared" si="195"/>
        <v>spaces</v>
      </c>
    </row>
    <row r="3087" spans="1:18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tr">
        <f t="shared" si="194"/>
        <v>theater</v>
      </c>
      <c r="R3087" t="str">
        <f t="shared" si="195"/>
        <v>spaces</v>
      </c>
    </row>
    <row r="3088" spans="1:18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tr">
        <f t="shared" si="194"/>
        <v>theater</v>
      </c>
      <c r="R3088" t="str">
        <f t="shared" si="195"/>
        <v>spaces</v>
      </c>
    </row>
    <row r="3089" spans="1:18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tr">
        <f t="shared" si="194"/>
        <v>theater</v>
      </c>
      <c r="R3089" t="str">
        <f t="shared" si="195"/>
        <v>spaces</v>
      </c>
    </row>
    <row r="3090" spans="1:18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tr">
        <f t="shared" si="194"/>
        <v>theater</v>
      </c>
      <c r="R3090" t="str">
        <f t="shared" si="195"/>
        <v>spaces</v>
      </c>
    </row>
    <row r="3091" spans="1:18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tr">
        <f t="shared" si="194"/>
        <v>theater</v>
      </c>
      <c r="R3091" t="str">
        <f t="shared" si="195"/>
        <v>spaces</v>
      </c>
    </row>
    <row r="3092" spans="1:18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tr">
        <f t="shared" si="194"/>
        <v>theater</v>
      </c>
      <c r="R3092" t="str">
        <f t="shared" si="195"/>
        <v>spaces</v>
      </c>
    </row>
    <row r="3093" spans="1:18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tr">
        <f t="shared" si="194"/>
        <v>theater</v>
      </c>
      <c r="R3093" t="str">
        <f t="shared" si="195"/>
        <v>spaces</v>
      </c>
    </row>
    <row r="3094" spans="1:18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tr">
        <f t="shared" si="194"/>
        <v>theater</v>
      </c>
      <c r="R3094" t="str">
        <f t="shared" si="195"/>
        <v>spaces</v>
      </c>
    </row>
    <row r="3095" spans="1:18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tr">
        <f t="shared" si="194"/>
        <v>theater</v>
      </c>
      <c r="R3095" t="str">
        <f t="shared" si="195"/>
        <v>spaces</v>
      </c>
    </row>
    <row r="3096" spans="1:18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tr">
        <f t="shared" si="194"/>
        <v>theater</v>
      </c>
      <c r="R3096" t="str">
        <f t="shared" si="195"/>
        <v>spaces</v>
      </c>
    </row>
    <row r="3097" spans="1:18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tr">
        <f t="shared" si="194"/>
        <v>theater</v>
      </c>
      <c r="R3097" t="str">
        <f t="shared" si="195"/>
        <v>spaces</v>
      </c>
    </row>
    <row r="3098" spans="1:18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tr">
        <f t="shared" si="194"/>
        <v>theater</v>
      </c>
      <c r="R3098" t="str">
        <f t="shared" si="195"/>
        <v>spaces</v>
      </c>
    </row>
    <row r="3099" spans="1:18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tr">
        <f t="shared" si="194"/>
        <v>theater</v>
      </c>
      <c r="R3099" t="str">
        <f t="shared" si="195"/>
        <v>spaces</v>
      </c>
    </row>
    <row r="3100" spans="1:18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tr">
        <f t="shared" si="194"/>
        <v>theater</v>
      </c>
      <c r="R3100" t="str">
        <f t="shared" si="195"/>
        <v>spaces</v>
      </c>
    </row>
    <row r="3101" spans="1:18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tr">
        <f t="shared" si="194"/>
        <v>theater</v>
      </c>
      <c r="R3101" t="str">
        <f t="shared" si="195"/>
        <v>spaces</v>
      </c>
    </row>
    <row r="3102" spans="1:18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tr">
        <f t="shared" si="194"/>
        <v>theater</v>
      </c>
      <c r="R3102" t="str">
        <f t="shared" si="195"/>
        <v>spaces</v>
      </c>
    </row>
    <row r="3103" spans="1:18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tr">
        <f t="shared" si="194"/>
        <v>theater</v>
      </c>
      <c r="R3103" t="str">
        <f t="shared" si="195"/>
        <v>spaces</v>
      </c>
    </row>
    <row r="3104" spans="1:18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tr">
        <f t="shared" si="194"/>
        <v>theater</v>
      </c>
      <c r="R3104" t="str">
        <f t="shared" si="195"/>
        <v>spaces</v>
      </c>
    </row>
    <row r="3105" spans="1:18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tr">
        <f t="shared" si="194"/>
        <v>theater</v>
      </c>
      <c r="R3105" t="str">
        <f t="shared" si="195"/>
        <v>spaces</v>
      </c>
    </row>
    <row r="3106" spans="1:18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tr">
        <f t="shared" si="194"/>
        <v>theater</v>
      </c>
      <c r="R3106" t="str">
        <f t="shared" si="195"/>
        <v>spaces</v>
      </c>
    </row>
    <row r="3107" spans="1:18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tr">
        <f t="shared" si="194"/>
        <v>theater</v>
      </c>
      <c r="R3107" t="str">
        <f t="shared" si="195"/>
        <v>spaces</v>
      </c>
    </row>
    <row r="3108" spans="1:18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tr">
        <f t="shared" si="194"/>
        <v>theater</v>
      </c>
      <c r="R3108" t="str">
        <f t="shared" si="195"/>
        <v>spaces</v>
      </c>
    </row>
    <row r="3109" spans="1:18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tr">
        <f t="shared" si="194"/>
        <v>theater</v>
      </c>
      <c r="R3109" t="str">
        <f t="shared" si="195"/>
        <v>spaces</v>
      </c>
    </row>
    <row r="3110" spans="1: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tr">
        <f t="shared" si="194"/>
        <v>theater</v>
      </c>
      <c r="R3110" t="str">
        <f t="shared" si="195"/>
        <v>spaces</v>
      </c>
    </row>
    <row r="3111" spans="1:18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tr">
        <f t="shared" si="194"/>
        <v>theater</v>
      </c>
      <c r="R3111" t="str">
        <f t="shared" si="195"/>
        <v>spaces</v>
      </c>
    </row>
    <row r="3112" spans="1:18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tr">
        <f t="shared" si="194"/>
        <v>theater</v>
      </c>
      <c r="R3112" t="str">
        <f t="shared" si="195"/>
        <v>spaces</v>
      </c>
    </row>
    <row r="3113" spans="1:18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tr">
        <f t="shared" si="194"/>
        <v>theater</v>
      </c>
      <c r="R3113" t="str">
        <f t="shared" si="195"/>
        <v>spaces</v>
      </c>
    </row>
    <row r="3114" spans="1:18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tr">
        <f t="shared" si="194"/>
        <v>theater</v>
      </c>
      <c r="R3114" t="str">
        <f t="shared" si="195"/>
        <v>spaces</v>
      </c>
    </row>
    <row r="3115" spans="1:18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tr">
        <f t="shared" si="194"/>
        <v>theater</v>
      </c>
      <c r="R3115" t="str">
        <f t="shared" si="195"/>
        <v>spaces</v>
      </c>
    </row>
    <row r="3116" spans="1:18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tr">
        <f t="shared" si="194"/>
        <v>theater</v>
      </c>
      <c r="R3116" t="str">
        <f t="shared" si="195"/>
        <v>spaces</v>
      </c>
    </row>
    <row r="3117" spans="1:18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tr">
        <f t="shared" si="194"/>
        <v>theater</v>
      </c>
      <c r="R3117" t="str">
        <f t="shared" si="195"/>
        <v>spaces</v>
      </c>
    </row>
    <row r="3118" spans="1:18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tr">
        <f t="shared" si="194"/>
        <v>theater</v>
      </c>
      <c r="R3118" t="str">
        <f t="shared" si="195"/>
        <v>spaces</v>
      </c>
    </row>
    <row r="3119" spans="1:18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tr">
        <f t="shared" si="194"/>
        <v>theater</v>
      </c>
      <c r="R3119" t="str">
        <f t="shared" si="195"/>
        <v>spaces</v>
      </c>
    </row>
    <row r="3120" spans="1:18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tr">
        <f t="shared" si="194"/>
        <v>theater</v>
      </c>
      <c r="R3120" t="str">
        <f t="shared" si="195"/>
        <v>spaces</v>
      </c>
    </row>
    <row r="3121" spans="1:18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tr">
        <f t="shared" si="194"/>
        <v>theater</v>
      </c>
      <c r="R3121" t="str">
        <f t="shared" si="195"/>
        <v>spaces</v>
      </c>
    </row>
    <row r="3122" spans="1:18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tr">
        <f t="shared" si="194"/>
        <v>theater</v>
      </c>
      <c r="R3122" t="str">
        <f t="shared" si="195"/>
        <v>spaces</v>
      </c>
    </row>
    <row r="3123" spans="1:18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tr">
        <f t="shared" si="194"/>
        <v>theater</v>
      </c>
      <c r="R3123" t="str">
        <f t="shared" si="195"/>
        <v>spaces</v>
      </c>
    </row>
    <row r="3124" spans="1: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tr">
        <f t="shared" si="194"/>
        <v>theater</v>
      </c>
      <c r="R3124" t="str">
        <f t="shared" si="195"/>
        <v>spaces</v>
      </c>
    </row>
    <row r="3125" spans="1:18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tr">
        <f t="shared" si="194"/>
        <v>theater</v>
      </c>
      <c r="R3125" t="str">
        <f t="shared" si="195"/>
        <v>spaces</v>
      </c>
    </row>
    <row r="3126" spans="1:18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tr">
        <f t="shared" si="194"/>
        <v>theater</v>
      </c>
      <c r="R3126" t="str">
        <f t="shared" si="195"/>
        <v>spaces</v>
      </c>
    </row>
    <row r="3127" spans="1: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tr">
        <f t="shared" si="194"/>
        <v>theater</v>
      </c>
      <c r="R3127" t="str">
        <f t="shared" si="195"/>
        <v>spaces</v>
      </c>
    </row>
    <row r="3128" spans="1:18" ht="75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tr">
        <f t="shared" si="194"/>
        <v>theater</v>
      </c>
      <c r="R3128" t="str">
        <f t="shared" si="195"/>
        <v>spaces</v>
      </c>
    </row>
    <row r="3129" spans="1:18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tr">
        <f t="shared" si="194"/>
        <v>theater</v>
      </c>
      <c r="R3129" t="str">
        <f t="shared" si="195"/>
        <v>spaces</v>
      </c>
    </row>
    <row r="3130" spans="1:18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tr">
        <f t="shared" si="194"/>
        <v>theater</v>
      </c>
      <c r="R3130" t="str">
        <f t="shared" si="195"/>
        <v>plays</v>
      </c>
    </row>
    <row r="3131" spans="1:18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tr">
        <f t="shared" si="194"/>
        <v>theater</v>
      </c>
      <c r="R3131" t="str">
        <f t="shared" si="195"/>
        <v>plays</v>
      </c>
    </row>
    <row r="3132" spans="1:18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tr">
        <f t="shared" si="194"/>
        <v>theater</v>
      </c>
      <c r="R3132" t="str">
        <f t="shared" si="195"/>
        <v>plays</v>
      </c>
    </row>
    <row r="3133" spans="1:18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tr">
        <f t="shared" si="194"/>
        <v>theater</v>
      </c>
      <c r="R3133" t="str">
        <f t="shared" si="195"/>
        <v>plays</v>
      </c>
    </row>
    <row r="3134" spans="1:18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tr">
        <f t="shared" si="194"/>
        <v>theater</v>
      </c>
      <c r="R3134" t="str">
        <f t="shared" si="195"/>
        <v>plays</v>
      </c>
    </row>
    <row r="3135" spans="1:18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tr">
        <f t="shared" si="194"/>
        <v>theater</v>
      </c>
      <c r="R3135" t="str">
        <f t="shared" si="195"/>
        <v>plays</v>
      </c>
    </row>
    <row r="3136" spans="1:18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tr">
        <f t="shared" si="194"/>
        <v>theater</v>
      </c>
      <c r="R3136" t="str">
        <f t="shared" si="195"/>
        <v>plays</v>
      </c>
    </row>
    <row r="3137" spans="1:18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tr">
        <f t="shared" si="194"/>
        <v>theater</v>
      </c>
      <c r="R3137" t="str">
        <f t="shared" si="195"/>
        <v>plays</v>
      </c>
    </row>
    <row r="3138" spans="1:18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tr">
        <f t="shared" si="194"/>
        <v>theater</v>
      </c>
      <c r="R3138" t="str">
        <f t="shared" si="195"/>
        <v>plays</v>
      </c>
    </row>
    <row r="3139" spans="1:18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E3139/D3139*100</f>
        <v>3.3333333333333335</v>
      </c>
      <c r="P3139">
        <f t="shared" ref="P3139:P3202" si="197">E3139/L3139</f>
        <v>50</v>
      </c>
      <c r="Q3139" t="str">
        <f t="shared" ref="Q3139:Q3202" si="198">LEFT(N3139,_xlfn.NUMBERVALUE(FIND("/",N3139)-1))</f>
        <v>theater</v>
      </c>
      <c r="R3139" t="str">
        <f t="shared" ref="R3139:R3202" si="199">RIGHT(N3139,LEN(N3139)-LEN(Q3139)-1)</f>
        <v>plays</v>
      </c>
    </row>
    <row r="3140" spans="1:18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tr">
        <f t="shared" si="198"/>
        <v>theater</v>
      </c>
      <c r="R3140" t="str">
        <f t="shared" si="199"/>
        <v>plays</v>
      </c>
    </row>
    <row r="3141" spans="1:18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tr">
        <f t="shared" si="198"/>
        <v>theater</v>
      </c>
      <c r="R3141" t="str">
        <f t="shared" si="199"/>
        <v>plays</v>
      </c>
    </row>
    <row r="3142" spans="1:18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tr">
        <f t="shared" si="198"/>
        <v>theater</v>
      </c>
      <c r="R3142" t="str">
        <f t="shared" si="199"/>
        <v>plays</v>
      </c>
    </row>
    <row r="3143" spans="1:18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tr">
        <f t="shared" si="198"/>
        <v>theater</v>
      </c>
      <c r="R3143" t="str">
        <f t="shared" si="199"/>
        <v>plays</v>
      </c>
    </row>
    <row r="3144" spans="1:18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tr">
        <f t="shared" si="198"/>
        <v>theater</v>
      </c>
      <c r="R3144" t="str">
        <f t="shared" si="199"/>
        <v>plays</v>
      </c>
    </row>
    <row r="3145" spans="1:18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tr">
        <f t="shared" si="198"/>
        <v>theater</v>
      </c>
      <c r="R3145" t="str">
        <f t="shared" si="199"/>
        <v>plays</v>
      </c>
    </row>
    <row r="3146" spans="1:18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tr">
        <f t="shared" si="198"/>
        <v>theater</v>
      </c>
      <c r="R3146" t="str">
        <f t="shared" si="199"/>
        <v>plays</v>
      </c>
    </row>
    <row r="3147" spans="1:18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tr">
        <f t="shared" si="198"/>
        <v>theater</v>
      </c>
      <c r="R3147" t="str">
        <f t="shared" si="199"/>
        <v>plays</v>
      </c>
    </row>
    <row r="3148" spans="1:18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tr">
        <f t="shared" si="198"/>
        <v>theater</v>
      </c>
      <c r="R3148" t="str">
        <f t="shared" si="199"/>
        <v>plays</v>
      </c>
    </row>
    <row r="3149" spans="1:18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tr">
        <f t="shared" si="198"/>
        <v>theater</v>
      </c>
      <c r="R3149" t="str">
        <f t="shared" si="199"/>
        <v>plays</v>
      </c>
    </row>
    <row r="3150" spans="1:18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tr">
        <f t="shared" si="198"/>
        <v>theater</v>
      </c>
      <c r="R3150" t="str">
        <f t="shared" si="199"/>
        <v>plays</v>
      </c>
    </row>
    <row r="3151" spans="1:18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tr">
        <f t="shared" si="198"/>
        <v>theater</v>
      </c>
      <c r="R3151" t="str">
        <f t="shared" si="199"/>
        <v>plays</v>
      </c>
    </row>
    <row r="3152" spans="1:18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tr">
        <f t="shared" si="198"/>
        <v>theater</v>
      </c>
      <c r="R3152" t="str">
        <f t="shared" si="199"/>
        <v>plays</v>
      </c>
    </row>
    <row r="3153" spans="1:18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tr">
        <f t="shared" si="198"/>
        <v>theater</v>
      </c>
      <c r="R3153" t="str">
        <f t="shared" si="199"/>
        <v>plays</v>
      </c>
    </row>
    <row r="3154" spans="1:18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tr">
        <f t="shared" si="198"/>
        <v>theater</v>
      </c>
      <c r="R3154" t="str">
        <f t="shared" si="199"/>
        <v>plays</v>
      </c>
    </row>
    <row r="3155" spans="1:18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tr">
        <f t="shared" si="198"/>
        <v>theater</v>
      </c>
      <c r="R3155" t="str">
        <f t="shared" si="199"/>
        <v>plays</v>
      </c>
    </row>
    <row r="3156" spans="1:18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tr">
        <f t="shared" si="198"/>
        <v>theater</v>
      </c>
      <c r="R3156" t="str">
        <f t="shared" si="199"/>
        <v>plays</v>
      </c>
    </row>
    <row r="3157" spans="1:18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tr">
        <f t="shared" si="198"/>
        <v>theater</v>
      </c>
      <c r="R3157" t="str">
        <f t="shared" si="199"/>
        <v>plays</v>
      </c>
    </row>
    <row r="3158" spans="1:18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tr">
        <f t="shared" si="198"/>
        <v>theater</v>
      </c>
      <c r="R3158" t="str">
        <f t="shared" si="199"/>
        <v>plays</v>
      </c>
    </row>
    <row r="3159" spans="1:18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tr">
        <f t="shared" si="198"/>
        <v>theater</v>
      </c>
      <c r="R3159" t="str">
        <f t="shared" si="199"/>
        <v>plays</v>
      </c>
    </row>
    <row r="3160" spans="1:18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tr">
        <f t="shared" si="198"/>
        <v>theater</v>
      </c>
      <c r="R3160" t="str">
        <f t="shared" si="199"/>
        <v>plays</v>
      </c>
    </row>
    <row r="3161" spans="1:18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tr">
        <f t="shared" si="198"/>
        <v>theater</v>
      </c>
      <c r="R3161" t="str">
        <f t="shared" si="199"/>
        <v>plays</v>
      </c>
    </row>
    <row r="3162" spans="1:18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tr">
        <f t="shared" si="198"/>
        <v>theater</v>
      </c>
      <c r="R3162" t="str">
        <f t="shared" si="199"/>
        <v>plays</v>
      </c>
    </row>
    <row r="3163" spans="1:18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tr">
        <f t="shared" si="198"/>
        <v>theater</v>
      </c>
      <c r="R3163" t="str">
        <f t="shared" si="199"/>
        <v>plays</v>
      </c>
    </row>
    <row r="3164" spans="1:18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tr">
        <f t="shared" si="198"/>
        <v>theater</v>
      </c>
      <c r="R3164" t="str">
        <f t="shared" si="199"/>
        <v>plays</v>
      </c>
    </row>
    <row r="3165" spans="1:18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tr">
        <f t="shared" si="198"/>
        <v>theater</v>
      </c>
      <c r="R3165" t="str">
        <f t="shared" si="199"/>
        <v>plays</v>
      </c>
    </row>
    <row r="3166" spans="1:18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tr">
        <f t="shared" si="198"/>
        <v>theater</v>
      </c>
      <c r="R3166" t="str">
        <f t="shared" si="199"/>
        <v>plays</v>
      </c>
    </row>
    <row r="3167" spans="1:18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tr">
        <f t="shared" si="198"/>
        <v>theater</v>
      </c>
      <c r="R3167" t="str">
        <f t="shared" si="199"/>
        <v>plays</v>
      </c>
    </row>
    <row r="3168" spans="1:18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tr">
        <f t="shared" si="198"/>
        <v>theater</v>
      </c>
      <c r="R3168" t="str">
        <f t="shared" si="199"/>
        <v>plays</v>
      </c>
    </row>
    <row r="3169" spans="1:18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tr">
        <f t="shared" si="198"/>
        <v>theater</v>
      </c>
      <c r="R3169" t="str">
        <f t="shared" si="199"/>
        <v>plays</v>
      </c>
    </row>
    <row r="3170" spans="1:18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tr">
        <f t="shared" si="198"/>
        <v>theater</v>
      </c>
      <c r="R3170" t="str">
        <f t="shared" si="199"/>
        <v>plays</v>
      </c>
    </row>
    <row r="3171" spans="1:18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tr">
        <f t="shared" si="198"/>
        <v>theater</v>
      </c>
      <c r="R3171" t="str">
        <f t="shared" si="199"/>
        <v>plays</v>
      </c>
    </row>
    <row r="3172" spans="1:18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tr">
        <f t="shared" si="198"/>
        <v>theater</v>
      </c>
      <c r="R3172" t="str">
        <f t="shared" si="199"/>
        <v>plays</v>
      </c>
    </row>
    <row r="3173" spans="1:18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tr">
        <f t="shared" si="198"/>
        <v>theater</v>
      </c>
      <c r="R3173" t="str">
        <f t="shared" si="199"/>
        <v>plays</v>
      </c>
    </row>
    <row r="3174" spans="1:18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tr">
        <f t="shared" si="198"/>
        <v>theater</v>
      </c>
      <c r="R3174" t="str">
        <f t="shared" si="199"/>
        <v>plays</v>
      </c>
    </row>
    <row r="3175" spans="1:18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tr">
        <f t="shared" si="198"/>
        <v>theater</v>
      </c>
      <c r="R3175" t="str">
        <f t="shared" si="199"/>
        <v>plays</v>
      </c>
    </row>
    <row r="3176" spans="1:18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tr">
        <f t="shared" si="198"/>
        <v>theater</v>
      </c>
      <c r="R3176" t="str">
        <f t="shared" si="199"/>
        <v>plays</v>
      </c>
    </row>
    <row r="3177" spans="1:18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tr">
        <f t="shared" si="198"/>
        <v>theater</v>
      </c>
      <c r="R3177" t="str">
        <f t="shared" si="199"/>
        <v>plays</v>
      </c>
    </row>
    <row r="3178" spans="1:18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tr">
        <f t="shared" si="198"/>
        <v>theater</v>
      </c>
      <c r="R3178" t="str">
        <f t="shared" si="199"/>
        <v>plays</v>
      </c>
    </row>
    <row r="3179" spans="1:18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tr">
        <f t="shared" si="198"/>
        <v>theater</v>
      </c>
      <c r="R3179" t="str">
        <f t="shared" si="199"/>
        <v>plays</v>
      </c>
    </row>
    <row r="3180" spans="1:18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tr">
        <f t="shared" si="198"/>
        <v>theater</v>
      </c>
      <c r="R3180" t="str">
        <f t="shared" si="199"/>
        <v>plays</v>
      </c>
    </row>
    <row r="3181" spans="1:18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tr">
        <f t="shared" si="198"/>
        <v>theater</v>
      </c>
      <c r="R3181" t="str">
        <f t="shared" si="199"/>
        <v>plays</v>
      </c>
    </row>
    <row r="3182" spans="1:18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tr">
        <f t="shared" si="198"/>
        <v>theater</v>
      </c>
      <c r="R3182" t="str">
        <f t="shared" si="199"/>
        <v>plays</v>
      </c>
    </row>
    <row r="3183" spans="1:18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tr">
        <f t="shared" si="198"/>
        <v>theater</v>
      </c>
      <c r="R3183" t="str">
        <f t="shared" si="199"/>
        <v>plays</v>
      </c>
    </row>
    <row r="3184" spans="1:18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tr">
        <f t="shared" si="198"/>
        <v>theater</v>
      </c>
      <c r="R3184" t="str">
        <f t="shared" si="199"/>
        <v>plays</v>
      </c>
    </row>
    <row r="3185" spans="1:18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tr">
        <f t="shared" si="198"/>
        <v>theater</v>
      </c>
      <c r="R3185" t="str">
        <f t="shared" si="199"/>
        <v>plays</v>
      </c>
    </row>
    <row r="3186" spans="1:18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tr">
        <f t="shared" si="198"/>
        <v>theater</v>
      </c>
      <c r="R3186" t="str">
        <f t="shared" si="199"/>
        <v>plays</v>
      </c>
    </row>
    <row r="3187" spans="1:18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tr">
        <f t="shared" si="198"/>
        <v>theater</v>
      </c>
      <c r="R3187" t="str">
        <f t="shared" si="199"/>
        <v>plays</v>
      </c>
    </row>
    <row r="3188" spans="1:18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tr">
        <f t="shared" si="198"/>
        <v>theater</v>
      </c>
      <c r="R3188" t="str">
        <f t="shared" si="199"/>
        <v>plays</v>
      </c>
    </row>
    <row r="3189" spans="1:18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tr">
        <f t="shared" si="198"/>
        <v>theater</v>
      </c>
      <c r="R3189" t="str">
        <f t="shared" si="199"/>
        <v>plays</v>
      </c>
    </row>
    <row r="3190" spans="1:18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tr">
        <f t="shared" si="198"/>
        <v>theater</v>
      </c>
      <c r="R3190" t="str">
        <f t="shared" si="199"/>
        <v>musical</v>
      </c>
    </row>
    <row r="3191" spans="1:18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tr">
        <f t="shared" si="198"/>
        <v>theater</v>
      </c>
      <c r="R3191" t="str">
        <f t="shared" si="199"/>
        <v>musical</v>
      </c>
    </row>
    <row r="3192" spans="1:18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tr">
        <f t="shared" si="198"/>
        <v>theater</v>
      </c>
      <c r="R3192" t="str">
        <f t="shared" si="199"/>
        <v>musical</v>
      </c>
    </row>
    <row r="3193" spans="1:18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tr">
        <f t="shared" si="198"/>
        <v>theater</v>
      </c>
      <c r="R3193" t="str">
        <f t="shared" si="199"/>
        <v>musical</v>
      </c>
    </row>
    <row r="3194" spans="1:18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tr">
        <f t="shared" si="198"/>
        <v>theater</v>
      </c>
      <c r="R3194" t="str">
        <f t="shared" si="199"/>
        <v>musical</v>
      </c>
    </row>
    <row r="3195" spans="1:18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tr">
        <f t="shared" si="198"/>
        <v>theater</v>
      </c>
      <c r="R3195" t="str">
        <f t="shared" si="199"/>
        <v>musical</v>
      </c>
    </row>
    <row r="3196" spans="1:18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tr">
        <f t="shared" si="198"/>
        <v>theater</v>
      </c>
      <c r="R3196" t="str">
        <f t="shared" si="199"/>
        <v>musical</v>
      </c>
    </row>
    <row r="3197" spans="1:18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tr">
        <f t="shared" si="198"/>
        <v>theater</v>
      </c>
      <c r="R3197" t="str">
        <f t="shared" si="199"/>
        <v>musical</v>
      </c>
    </row>
    <row r="3198" spans="1:18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tr">
        <f t="shared" si="198"/>
        <v>theater</v>
      </c>
      <c r="R3198" t="str">
        <f t="shared" si="199"/>
        <v>musical</v>
      </c>
    </row>
    <row r="3199" spans="1:18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tr">
        <f t="shared" si="198"/>
        <v>theater</v>
      </c>
      <c r="R3199" t="str">
        <f t="shared" si="199"/>
        <v>musical</v>
      </c>
    </row>
    <row r="3200" spans="1:18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tr">
        <f t="shared" si="198"/>
        <v>theater</v>
      </c>
      <c r="R3200" t="str">
        <f t="shared" si="199"/>
        <v>musical</v>
      </c>
    </row>
    <row r="3201" spans="1:18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tr">
        <f t="shared" si="198"/>
        <v>theater</v>
      </c>
      <c r="R3201" t="str">
        <f t="shared" si="199"/>
        <v>musical</v>
      </c>
    </row>
    <row r="3202" spans="1:18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tr">
        <f t="shared" si="198"/>
        <v>theater</v>
      </c>
      <c r="R3202" t="str">
        <f t="shared" si="199"/>
        <v>musical</v>
      </c>
    </row>
    <row r="3203" spans="1:18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E3203/D3203*100</f>
        <v>1.25</v>
      </c>
      <c r="P3203">
        <f t="shared" ref="P3203:P3266" si="201">E3203/L3203</f>
        <v>12.5</v>
      </c>
      <c r="Q3203" t="str">
        <f t="shared" ref="Q3203:Q3266" si="202">LEFT(N3203,_xlfn.NUMBERVALUE(FIND("/",N3203)-1))</f>
        <v>theater</v>
      </c>
      <c r="R3203" t="str">
        <f t="shared" ref="R3203:R3266" si="203">RIGHT(N3203,LEN(N3203)-LEN(Q3203)-1)</f>
        <v>musical</v>
      </c>
    </row>
    <row r="3204" spans="1:18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tr">
        <f t="shared" si="202"/>
        <v>theater</v>
      </c>
      <c r="R3204" t="str">
        <f t="shared" si="203"/>
        <v>musical</v>
      </c>
    </row>
    <row r="3205" spans="1:18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tr">
        <f t="shared" si="202"/>
        <v>theater</v>
      </c>
      <c r="R3205" t="str">
        <f t="shared" si="203"/>
        <v>musical</v>
      </c>
    </row>
    <row r="3206" spans="1:18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tr">
        <f t="shared" si="202"/>
        <v>theater</v>
      </c>
      <c r="R3206" t="str">
        <f t="shared" si="203"/>
        <v>musical</v>
      </c>
    </row>
    <row r="3207" spans="1:18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tr">
        <f t="shared" si="202"/>
        <v>theater</v>
      </c>
      <c r="R3207" t="str">
        <f t="shared" si="203"/>
        <v>musical</v>
      </c>
    </row>
    <row r="3208" spans="1:18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tr">
        <f t="shared" si="202"/>
        <v>theater</v>
      </c>
      <c r="R3208" t="str">
        <f t="shared" si="203"/>
        <v>musical</v>
      </c>
    </row>
    <row r="3209" spans="1:18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tr">
        <f t="shared" si="202"/>
        <v>theater</v>
      </c>
      <c r="R3209" t="str">
        <f t="shared" si="203"/>
        <v>musical</v>
      </c>
    </row>
    <row r="3210" spans="1:18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tr">
        <f t="shared" si="202"/>
        <v>theater</v>
      </c>
      <c r="R3210" t="str">
        <f t="shared" si="203"/>
        <v>plays</v>
      </c>
    </row>
    <row r="3211" spans="1:18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tr">
        <f t="shared" si="202"/>
        <v>theater</v>
      </c>
      <c r="R3211" t="str">
        <f t="shared" si="203"/>
        <v>plays</v>
      </c>
    </row>
    <row r="3212" spans="1:18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tr">
        <f t="shared" si="202"/>
        <v>theater</v>
      </c>
      <c r="R3212" t="str">
        <f t="shared" si="203"/>
        <v>plays</v>
      </c>
    </row>
    <row r="3213" spans="1:18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tr">
        <f t="shared" si="202"/>
        <v>theater</v>
      </c>
      <c r="R3213" t="str">
        <f t="shared" si="203"/>
        <v>plays</v>
      </c>
    </row>
    <row r="3214" spans="1:18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tr">
        <f t="shared" si="202"/>
        <v>theater</v>
      </c>
      <c r="R3214" t="str">
        <f t="shared" si="203"/>
        <v>plays</v>
      </c>
    </row>
    <row r="3215" spans="1:18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tr">
        <f t="shared" si="202"/>
        <v>theater</v>
      </c>
      <c r="R3215" t="str">
        <f t="shared" si="203"/>
        <v>plays</v>
      </c>
    </row>
    <row r="3216" spans="1:18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tr">
        <f t="shared" si="202"/>
        <v>theater</v>
      </c>
      <c r="R3216" t="str">
        <f t="shared" si="203"/>
        <v>plays</v>
      </c>
    </row>
    <row r="3217" spans="1:18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tr">
        <f t="shared" si="202"/>
        <v>theater</v>
      </c>
      <c r="R3217" t="str">
        <f t="shared" si="203"/>
        <v>plays</v>
      </c>
    </row>
    <row r="3218" spans="1:18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tr">
        <f t="shared" si="202"/>
        <v>theater</v>
      </c>
      <c r="R3218" t="str">
        <f t="shared" si="203"/>
        <v>plays</v>
      </c>
    </row>
    <row r="3219" spans="1:18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tr">
        <f t="shared" si="202"/>
        <v>theater</v>
      </c>
      <c r="R3219" t="str">
        <f t="shared" si="203"/>
        <v>plays</v>
      </c>
    </row>
    <row r="3220" spans="1:18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tr">
        <f t="shared" si="202"/>
        <v>theater</v>
      </c>
      <c r="R3220" t="str">
        <f t="shared" si="203"/>
        <v>plays</v>
      </c>
    </row>
    <row r="3221" spans="1:18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tr">
        <f t="shared" si="202"/>
        <v>theater</v>
      </c>
      <c r="R3221" t="str">
        <f t="shared" si="203"/>
        <v>plays</v>
      </c>
    </row>
    <row r="3222" spans="1:18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tr">
        <f t="shared" si="202"/>
        <v>theater</v>
      </c>
      <c r="R3222" t="str">
        <f t="shared" si="203"/>
        <v>plays</v>
      </c>
    </row>
    <row r="3223" spans="1:18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tr">
        <f t="shared" si="202"/>
        <v>theater</v>
      </c>
      <c r="R3223" t="str">
        <f t="shared" si="203"/>
        <v>plays</v>
      </c>
    </row>
    <row r="3224" spans="1:18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tr">
        <f t="shared" si="202"/>
        <v>theater</v>
      </c>
      <c r="R3224" t="str">
        <f t="shared" si="203"/>
        <v>plays</v>
      </c>
    </row>
    <row r="3225" spans="1:18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tr">
        <f t="shared" si="202"/>
        <v>theater</v>
      </c>
      <c r="R3225" t="str">
        <f t="shared" si="203"/>
        <v>plays</v>
      </c>
    </row>
    <row r="3226" spans="1:18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tr">
        <f t="shared" si="202"/>
        <v>theater</v>
      </c>
      <c r="R3226" t="str">
        <f t="shared" si="203"/>
        <v>plays</v>
      </c>
    </row>
    <row r="3227" spans="1:18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tr">
        <f t="shared" si="202"/>
        <v>theater</v>
      </c>
      <c r="R3227" t="str">
        <f t="shared" si="203"/>
        <v>plays</v>
      </c>
    </row>
    <row r="3228" spans="1:18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tr">
        <f t="shared" si="202"/>
        <v>theater</v>
      </c>
      <c r="R3228" t="str">
        <f t="shared" si="203"/>
        <v>plays</v>
      </c>
    </row>
    <row r="3229" spans="1:18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tr">
        <f t="shared" si="202"/>
        <v>theater</v>
      </c>
      <c r="R3229" t="str">
        <f t="shared" si="203"/>
        <v>plays</v>
      </c>
    </row>
    <row r="3230" spans="1:18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tr">
        <f t="shared" si="202"/>
        <v>theater</v>
      </c>
      <c r="R3230" t="str">
        <f t="shared" si="203"/>
        <v>plays</v>
      </c>
    </row>
    <row r="3231" spans="1:18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tr">
        <f t="shared" si="202"/>
        <v>theater</v>
      </c>
      <c r="R3231" t="str">
        <f t="shared" si="203"/>
        <v>plays</v>
      </c>
    </row>
    <row r="3232" spans="1:18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tr">
        <f t="shared" si="202"/>
        <v>theater</v>
      </c>
      <c r="R3232" t="str">
        <f t="shared" si="203"/>
        <v>plays</v>
      </c>
    </row>
    <row r="3233" spans="1:18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tr">
        <f t="shared" si="202"/>
        <v>theater</v>
      </c>
      <c r="R3233" t="str">
        <f t="shared" si="203"/>
        <v>plays</v>
      </c>
    </row>
    <row r="3234" spans="1:18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tr">
        <f t="shared" si="202"/>
        <v>theater</v>
      </c>
      <c r="R3234" t="str">
        <f t="shared" si="203"/>
        <v>plays</v>
      </c>
    </row>
    <row r="3235" spans="1:18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tr">
        <f t="shared" si="202"/>
        <v>theater</v>
      </c>
      <c r="R3235" t="str">
        <f t="shared" si="203"/>
        <v>plays</v>
      </c>
    </row>
    <row r="3236" spans="1:18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tr">
        <f t="shared" si="202"/>
        <v>theater</v>
      </c>
      <c r="R3236" t="str">
        <f t="shared" si="203"/>
        <v>plays</v>
      </c>
    </row>
    <row r="3237" spans="1:18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tr">
        <f t="shared" si="202"/>
        <v>theater</v>
      </c>
      <c r="R3237" t="str">
        <f t="shared" si="203"/>
        <v>plays</v>
      </c>
    </row>
    <row r="3238" spans="1:18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tr">
        <f t="shared" si="202"/>
        <v>theater</v>
      </c>
      <c r="R3238" t="str">
        <f t="shared" si="203"/>
        <v>plays</v>
      </c>
    </row>
    <row r="3239" spans="1:18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tr">
        <f t="shared" si="202"/>
        <v>theater</v>
      </c>
      <c r="R3239" t="str">
        <f t="shared" si="203"/>
        <v>plays</v>
      </c>
    </row>
    <row r="3240" spans="1:18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tr">
        <f t="shared" si="202"/>
        <v>theater</v>
      </c>
      <c r="R3240" t="str">
        <f t="shared" si="203"/>
        <v>plays</v>
      </c>
    </row>
    <row r="3241" spans="1:18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tr">
        <f t="shared" si="202"/>
        <v>theater</v>
      </c>
      <c r="R3241" t="str">
        <f t="shared" si="203"/>
        <v>plays</v>
      </c>
    </row>
    <row r="3242" spans="1:18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tr">
        <f t="shared" si="202"/>
        <v>theater</v>
      </c>
      <c r="R3242" t="str">
        <f t="shared" si="203"/>
        <v>plays</v>
      </c>
    </row>
    <row r="3243" spans="1:18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tr">
        <f t="shared" si="202"/>
        <v>theater</v>
      </c>
      <c r="R3243" t="str">
        <f t="shared" si="203"/>
        <v>plays</v>
      </c>
    </row>
    <row r="3244" spans="1:18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tr">
        <f t="shared" si="202"/>
        <v>theater</v>
      </c>
      <c r="R3244" t="str">
        <f t="shared" si="203"/>
        <v>plays</v>
      </c>
    </row>
    <row r="3245" spans="1:18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tr">
        <f t="shared" si="202"/>
        <v>theater</v>
      </c>
      <c r="R3245" t="str">
        <f t="shared" si="203"/>
        <v>plays</v>
      </c>
    </row>
    <row r="3246" spans="1:18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tr">
        <f t="shared" si="202"/>
        <v>theater</v>
      </c>
      <c r="R3246" t="str">
        <f t="shared" si="203"/>
        <v>plays</v>
      </c>
    </row>
    <row r="3247" spans="1:18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tr">
        <f t="shared" si="202"/>
        <v>theater</v>
      </c>
      <c r="R3247" t="str">
        <f t="shared" si="203"/>
        <v>plays</v>
      </c>
    </row>
    <row r="3248" spans="1:18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tr">
        <f t="shared" si="202"/>
        <v>theater</v>
      </c>
      <c r="R3248" t="str">
        <f t="shared" si="203"/>
        <v>plays</v>
      </c>
    </row>
    <row r="3249" spans="1:18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tr">
        <f t="shared" si="202"/>
        <v>theater</v>
      </c>
      <c r="R3249" t="str">
        <f t="shared" si="203"/>
        <v>plays</v>
      </c>
    </row>
    <row r="3250" spans="1:18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tr">
        <f t="shared" si="202"/>
        <v>theater</v>
      </c>
      <c r="R3250" t="str">
        <f t="shared" si="203"/>
        <v>plays</v>
      </c>
    </row>
    <row r="3251" spans="1:18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tr">
        <f t="shared" si="202"/>
        <v>theater</v>
      </c>
      <c r="R3251" t="str">
        <f t="shared" si="203"/>
        <v>plays</v>
      </c>
    </row>
    <row r="3252" spans="1:18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tr">
        <f t="shared" si="202"/>
        <v>theater</v>
      </c>
      <c r="R3252" t="str">
        <f t="shared" si="203"/>
        <v>plays</v>
      </c>
    </row>
    <row r="3253" spans="1:18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tr">
        <f t="shared" si="202"/>
        <v>theater</v>
      </c>
      <c r="R3253" t="str">
        <f t="shared" si="203"/>
        <v>plays</v>
      </c>
    </row>
    <row r="3254" spans="1:18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tr">
        <f t="shared" si="202"/>
        <v>theater</v>
      </c>
      <c r="R3254" t="str">
        <f t="shared" si="203"/>
        <v>plays</v>
      </c>
    </row>
    <row r="3255" spans="1:18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tr">
        <f t="shared" si="202"/>
        <v>theater</v>
      </c>
      <c r="R3255" t="str">
        <f t="shared" si="203"/>
        <v>plays</v>
      </c>
    </row>
    <row r="3256" spans="1:18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tr">
        <f t="shared" si="202"/>
        <v>theater</v>
      </c>
      <c r="R3256" t="str">
        <f t="shared" si="203"/>
        <v>plays</v>
      </c>
    </row>
    <row r="3257" spans="1:18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tr">
        <f t="shared" si="202"/>
        <v>theater</v>
      </c>
      <c r="R3257" t="str">
        <f t="shared" si="203"/>
        <v>plays</v>
      </c>
    </row>
    <row r="3258" spans="1:18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tr">
        <f t="shared" si="202"/>
        <v>theater</v>
      </c>
      <c r="R3258" t="str">
        <f t="shared" si="203"/>
        <v>plays</v>
      </c>
    </row>
    <row r="3259" spans="1:18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tr">
        <f t="shared" si="202"/>
        <v>theater</v>
      </c>
      <c r="R3259" t="str">
        <f t="shared" si="203"/>
        <v>plays</v>
      </c>
    </row>
    <row r="3260" spans="1:18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tr">
        <f t="shared" si="202"/>
        <v>theater</v>
      </c>
      <c r="R3260" t="str">
        <f t="shared" si="203"/>
        <v>plays</v>
      </c>
    </row>
    <row r="3261" spans="1:18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tr">
        <f t="shared" si="202"/>
        <v>theater</v>
      </c>
      <c r="R3261" t="str">
        <f t="shared" si="203"/>
        <v>plays</v>
      </c>
    </row>
    <row r="3262" spans="1:18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tr">
        <f t="shared" si="202"/>
        <v>theater</v>
      </c>
      <c r="R3262" t="str">
        <f t="shared" si="203"/>
        <v>plays</v>
      </c>
    </row>
    <row r="3263" spans="1:18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tr">
        <f t="shared" si="202"/>
        <v>theater</v>
      </c>
      <c r="R3263" t="str">
        <f t="shared" si="203"/>
        <v>plays</v>
      </c>
    </row>
    <row r="3264" spans="1:18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tr">
        <f t="shared" si="202"/>
        <v>theater</v>
      </c>
      <c r="R3264" t="str">
        <f t="shared" si="203"/>
        <v>plays</v>
      </c>
    </row>
    <row r="3265" spans="1:18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tr">
        <f t="shared" si="202"/>
        <v>theater</v>
      </c>
      <c r="R3265" t="str">
        <f t="shared" si="203"/>
        <v>plays</v>
      </c>
    </row>
    <row r="3266" spans="1:18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tr">
        <f t="shared" si="202"/>
        <v>theater</v>
      </c>
      <c r="R3266" t="str">
        <f t="shared" si="203"/>
        <v>plays</v>
      </c>
    </row>
    <row r="3267" spans="1:18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E3267/D3267*100</f>
        <v>164</v>
      </c>
      <c r="P3267">
        <f t="shared" ref="P3267:P3330" si="205">E3267/L3267</f>
        <v>70.285714285714292</v>
      </c>
      <c r="Q3267" t="str">
        <f t="shared" ref="Q3267:Q3330" si="206">LEFT(N3267,_xlfn.NUMBERVALUE(FIND("/",N3267)-1))</f>
        <v>theater</v>
      </c>
      <c r="R3267" t="str">
        <f t="shared" ref="R3267:R3330" si="207">RIGHT(N3267,LEN(N3267)-LEN(Q3267)-1)</f>
        <v>plays</v>
      </c>
    </row>
    <row r="3268" spans="1:18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tr">
        <f t="shared" si="206"/>
        <v>theater</v>
      </c>
      <c r="R3268" t="str">
        <f t="shared" si="207"/>
        <v>plays</v>
      </c>
    </row>
    <row r="3269" spans="1:18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tr">
        <f t="shared" si="206"/>
        <v>theater</v>
      </c>
      <c r="R3269" t="str">
        <f t="shared" si="207"/>
        <v>plays</v>
      </c>
    </row>
    <row r="3270" spans="1:18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tr">
        <f t="shared" si="206"/>
        <v>theater</v>
      </c>
      <c r="R3270" t="str">
        <f t="shared" si="207"/>
        <v>plays</v>
      </c>
    </row>
    <row r="3271" spans="1:18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tr">
        <f t="shared" si="206"/>
        <v>theater</v>
      </c>
      <c r="R3271" t="str">
        <f t="shared" si="207"/>
        <v>plays</v>
      </c>
    </row>
    <row r="3272" spans="1:18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tr">
        <f t="shared" si="206"/>
        <v>theater</v>
      </c>
      <c r="R3272" t="str">
        <f t="shared" si="207"/>
        <v>plays</v>
      </c>
    </row>
    <row r="3273" spans="1: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tr">
        <f t="shared" si="206"/>
        <v>theater</v>
      </c>
      <c r="R3273" t="str">
        <f t="shared" si="207"/>
        <v>plays</v>
      </c>
    </row>
    <row r="3274" spans="1:18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tr">
        <f t="shared" si="206"/>
        <v>theater</v>
      </c>
      <c r="R3274" t="str">
        <f t="shared" si="207"/>
        <v>plays</v>
      </c>
    </row>
    <row r="3275" spans="1:18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tr">
        <f t="shared" si="206"/>
        <v>theater</v>
      </c>
      <c r="R3275" t="str">
        <f t="shared" si="207"/>
        <v>plays</v>
      </c>
    </row>
    <row r="3276" spans="1:18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tr">
        <f t="shared" si="206"/>
        <v>theater</v>
      </c>
      <c r="R3276" t="str">
        <f t="shared" si="207"/>
        <v>plays</v>
      </c>
    </row>
    <row r="3277" spans="1:18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tr">
        <f t="shared" si="206"/>
        <v>theater</v>
      </c>
      <c r="R3277" t="str">
        <f t="shared" si="207"/>
        <v>plays</v>
      </c>
    </row>
    <row r="3278" spans="1:18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tr">
        <f t="shared" si="206"/>
        <v>theater</v>
      </c>
      <c r="R3278" t="str">
        <f t="shared" si="207"/>
        <v>plays</v>
      </c>
    </row>
    <row r="3279" spans="1:18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tr">
        <f t="shared" si="206"/>
        <v>theater</v>
      </c>
      <c r="R3279" t="str">
        <f t="shared" si="207"/>
        <v>plays</v>
      </c>
    </row>
    <row r="3280" spans="1:18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tr">
        <f t="shared" si="206"/>
        <v>theater</v>
      </c>
      <c r="R3280" t="str">
        <f t="shared" si="207"/>
        <v>plays</v>
      </c>
    </row>
    <row r="3281" spans="1:18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tr">
        <f t="shared" si="206"/>
        <v>theater</v>
      </c>
      <c r="R3281" t="str">
        <f t="shared" si="207"/>
        <v>plays</v>
      </c>
    </row>
    <row r="3282" spans="1:18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tr">
        <f t="shared" si="206"/>
        <v>theater</v>
      </c>
      <c r="R3282" t="str">
        <f t="shared" si="207"/>
        <v>plays</v>
      </c>
    </row>
    <row r="3283" spans="1:18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tr">
        <f t="shared" si="206"/>
        <v>theater</v>
      </c>
      <c r="R3283" t="str">
        <f t="shared" si="207"/>
        <v>plays</v>
      </c>
    </row>
    <row r="3284" spans="1:18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tr">
        <f t="shared" si="206"/>
        <v>theater</v>
      </c>
      <c r="R3284" t="str">
        <f t="shared" si="207"/>
        <v>plays</v>
      </c>
    </row>
    <row r="3285" spans="1:18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tr">
        <f t="shared" si="206"/>
        <v>theater</v>
      </c>
      <c r="R3285" t="str">
        <f t="shared" si="207"/>
        <v>plays</v>
      </c>
    </row>
    <row r="3286" spans="1:18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tr">
        <f t="shared" si="206"/>
        <v>theater</v>
      </c>
      <c r="R3286" t="str">
        <f t="shared" si="207"/>
        <v>plays</v>
      </c>
    </row>
    <row r="3287" spans="1: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tr">
        <f t="shared" si="206"/>
        <v>theater</v>
      </c>
      <c r="R3287" t="str">
        <f t="shared" si="207"/>
        <v>plays</v>
      </c>
    </row>
    <row r="3288" spans="1:18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tr">
        <f t="shared" si="206"/>
        <v>theater</v>
      </c>
      <c r="R3288" t="str">
        <f t="shared" si="207"/>
        <v>plays</v>
      </c>
    </row>
    <row r="3289" spans="1:18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tr">
        <f t="shared" si="206"/>
        <v>theater</v>
      </c>
      <c r="R3289" t="str">
        <f t="shared" si="207"/>
        <v>plays</v>
      </c>
    </row>
    <row r="3290" spans="1:18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tr">
        <f t="shared" si="206"/>
        <v>theater</v>
      </c>
      <c r="R3290" t="str">
        <f t="shared" si="207"/>
        <v>plays</v>
      </c>
    </row>
    <row r="3291" spans="1:18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tr">
        <f t="shared" si="206"/>
        <v>theater</v>
      </c>
      <c r="R3291" t="str">
        <f t="shared" si="207"/>
        <v>plays</v>
      </c>
    </row>
    <row r="3292" spans="1:18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tr">
        <f t="shared" si="206"/>
        <v>theater</v>
      </c>
      <c r="R3292" t="str">
        <f t="shared" si="207"/>
        <v>plays</v>
      </c>
    </row>
    <row r="3293" spans="1:18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tr">
        <f t="shared" si="206"/>
        <v>theater</v>
      </c>
      <c r="R3293" t="str">
        <f t="shared" si="207"/>
        <v>plays</v>
      </c>
    </row>
    <row r="3294" spans="1:18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tr">
        <f t="shared" si="206"/>
        <v>theater</v>
      </c>
      <c r="R3294" t="str">
        <f t="shared" si="207"/>
        <v>plays</v>
      </c>
    </row>
    <row r="3295" spans="1:18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tr">
        <f t="shared" si="206"/>
        <v>theater</v>
      </c>
      <c r="R3295" t="str">
        <f t="shared" si="207"/>
        <v>plays</v>
      </c>
    </row>
    <row r="3296" spans="1:18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tr">
        <f t="shared" si="206"/>
        <v>theater</v>
      </c>
      <c r="R3296" t="str">
        <f t="shared" si="207"/>
        <v>plays</v>
      </c>
    </row>
    <row r="3297" spans="1:18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tr">
        <f t="shared" si="206"/>
        <v>theater</v>
      </c>
      <c r="R3297" t="str">
        <f t="shared" si="207"/>
        <v>plays</v>
      </c>
    </row>
    <row r="3298" spans="1:18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tr">
        <f t="shared" si="206"/>
        <v>theater</v>
      </c>
      <c r="R3298" t="str">
        <f t="shared" si="207"/>
        <v>plays</v>
      </c>
    </row>
    <row r="3299" spans="1:18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tr">
        <f t="shared" si="206"/>
        <v>theater</v>
      </c>
      <c r="R3299" t="str">
        <f t="shared" si="207"/>
        <v>plays</v>
      </c>
    </row>
    <row r="3300" spans="1:18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tr">
        <f t="shared" si="206"/>
        <v>theater</v>
      </c>
      <c r="R3300" t="str">
        <f t="shared" si="207"/>
        <v>plays</v>
      </c>
    </row>
    <row r="3301" spans="1:18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tr">
        <f t="shared" si="206"/>
        <v>theater</v>
      </c>
      <c r="R3301" t="str">
        <f t="shared" si="207"/>
        <v>plays</v>
      </c>
    </row>
    <row r="3302" spans="1:18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tr">
        <f t="shared" si="206"/>
        <v>theater</v>
      </c>
      <c r="R3302" t="str">
        <f t="shared" si="207"/>
        <v>plays</v>
      </c>
    </row>
    <row r="3303" spans="1:18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tr">
        <f t="shared" si="206"/>
        <v>theater</v>
      </c>
      <c r="R3303" t="str">
        <f t="shared" si="207"/>
        <v>plays</v>
      </c>
    </row>
    <row r="3304" spans="1: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tr">
        <f t="shared" si="206"/>
        <v>theater</v>
      </c>
      <c r="R3304" t="str">
        <f t="shared" si="207"/>
        <v>plays</v>
      </c>
    </row>
    <row r="3305" spans="1:18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tr">
        <f t="shared" si="206"/>
        <v>theater</v>
      </c>
      <c r="R3305" t="str">
        <f t="shared" si="207"/>
        <v>plays</v>
      </c>
    </row>
    <row r="3306" spans="1:18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tr">
        <f t="shared" si="206"/>
        <v>theater</v>
      </c>
      <c r="R3306" t="str">
        <f t="shared" si="207"/>
        <v>plays</v>
      </c>
    </row>
    <row r="3307" spans="1:18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tr">
        <f t="shared" si="206"/>
        <v>theater</v>
      </c>
      <c r="R3307" t="str">
        <f t="shared" si="207"/>
        <v>plays</v>
      </c>
    </row>
    <row r="3308" spans="1:18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tr">
        <f t="shared" si="206"/>
        <v>theater</v>
      </c>
      <c r="R3308" t="str">
        <f t="shared" si="207"/>
        <v>plays</v>
      </c>
    </row>
    <row r="3309" spans="1:18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tr">
        <f t="shared" si="206"/>
        <v>theater</v>
      </c>
      <c r="R3309" t="str">
        <f t="shared" si="207"/>
        <v>plays</v>
      </c>
    </row>
    <row r="3310" spans="1:18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tr">
        <f t="shared" si="206"/>
        <v>theater</v>
      </c>
      <c r="R3310" t="str">
        <f t="shared" si="207"/>
        <v>plays</v>
      </c>
    </row>
    <row r="3311" spans="1:18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tr">
        <f t="shared" si="206"/>
        <v>theater</v>
      </c>
      <c r="R3311" t="str">
        <f t="shared" si="207"/>
        <v>plays</v>
      </c>
    </row>
    <row r="3312" spans="1:18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tr">
        <f t="shared" si="206"/>
        <v>theater</v>
      </c>
      <c r="R3312" t="str">
        <f t="shared" si="207"/>
        <v>plays</v>
      </c>
    </row>
    <row r="3313" spans="1:18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tr">
        <f t="shared" si="206"/>
        <v>theater</v>
      </c>
      <c r="R3313" t="str">
        <f t="shared" si="207"/>
        <v>plays</v>
      </c>
    </row>
    <row r="3314" spans="1:18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tr">
        <f t="shared" si="206"/>
        <v>theater</v>
      </c>
      <c r="R3314" t="str">
        <f t="shared" si="207"/>
        <v>plays</v>
      </c>
    </row>
    <row r="3315" spans="1:18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tr">
        <f t="shared" si="206"/>
        <v>theater</v>
      </c>
      <c r="R3315" t="str">
        <f t="shared" si="207"/>
        <v>plays</v>
      </c>
    </row>
    <row r="3316" spans="1:18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tr">
        <f t="shared" si="206"/>
        <v>theater</v>
      </c>
      <c r="R3316" t="str">
        <f t="shared" si="207"/>
        <v>plays</v>
      </c>
    </row>
    <row r="3317" spans="1:18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tr">
        <f t="shared" si="206"/>
        <v>theater</v>
      </c>
      <c r="R3317" t="str">
        <f t="shared" si="207"/>
        <v>plays</v>
      </c>
    </row>
    <row r="3318" spans="1:18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tr">
        <f t="shared" si="206"/>
        <v>theater</v>
      </c>
      <c r="R3318" t="str">
        <f t="shared" si="207"/>
        <v>plays</v>
      </c>
    </row>
    <row r="3319" spans="1:18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tr">
        <f t="shared" si="206"/>
        <v>theater</v>
      </c>
      <c r="R3319" t="str">
        <f t="shared" si="207"/>
        <v>plays</v>
      </c>
    </row>
    <row r="3320" spans="1:18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tr">
        <f t="shared" si="206"/>
        <v>theater</v>
      </c>
      <c r="R3320" t="str">
        <f t="shared" si="207"/>
        <v>plays</v>
      </c>
    </row>
    <row r="3321" spans="1:18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tr">
        <f t="shared" si="206"/>
        <v>theater</v>
      </c>
      <c r="R3321" t="str">
        <f t="shared" si="207"/>
        <v>plays</v>
      </c>
    </row>
    <row r="3322" spans="1:18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tr">
        <f t="shared" si="206"/>
        <v>theater</v>
      </c>
      <c r="R3322" t="str">
        <f t="shared" si="207"/>
        <v>plays</v>
      </c>
    </row>
    <row r="3323" spans="1:18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tr">
        <f t="shared" si="206"/>
        <v>theater</v>
      </c>
      <c r="R3323" t="str">
        <f t="shared" si="207"/>
        <v>plays</v>
      </c>
    </row>
    <row r="3324" spans="1:18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tr">
        <f t="shared" si="206"/>
        <v>theater</v>
      </c>
      <c r="R3324" t="str">
        <f t="shared" si="207"/>
        <v>plays</v>
      </c>
    </row>
    <row r="3325" spans="1:18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tr">
        <f t="shared" si="206"/>
        <v>theater</v>
      </c>
      <c r="R3325" t="str">
        <f t="shared" si="207"/>
        <v>plays</v>
      </c>
    </row>
    <row r="3326" spans="1:18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tr">
        <f t="shared" si="206"/>
        <v>theater</v>
      </c>
      <c r="R3326" t="str">
        <f t="shared" si="207"/>
        <v>plays</v>
      </c>
    </row>
    <row r="3327" spans="1:18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tr">
        <f t="shared" si="206"/>
        <v>theater</v>
      </c>
      <c r="R3327" t="str">
        <f t="shared" si="207"/>
        <v>plays</v>
      </c>
    </row>
    <row r="3328" spans="1:18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tr">
        <f t="shared" si="206"/>
        <v>theater</v>
      </c>
      <c r="R3328" t="str">
        <f t="shared" si="207"/>
        <v>plays</v>
      </c>
    </row>
    <row r="3329" spans="1:18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tr">
        <f t="shared" si="206"/>
        <v>theater</v>
      </c>
      <c r="R3329" t="str">
        <f t="shared" si="207"/>
        <v>plays</v>
      </c>
    </row>
    <row r="3330" spans="1:18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t="str">
        <f t="shared" si="206"/>
        <v>theater</v>
      </c>
      <c r="R3330" t="str">
        <f t="shared" si="207"/>
        <v>plays</v>
      </c>
    </row>
    <row r="3331" spans="1:18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E3331/D3331*100</f>
        <v>116.8</v>
      </c>
      <c r="P3331">
        <f t="shared" ref="P3331:P3394" si="209">E3331/L3331</f>
        <v>44.92307692307692</v>
      </c>
      <c r="Q3331" t="str">
        <f t="shared" ref="Q3331:Q3394" si="210">LEFT(N3331,_xlfn.NUMBERVALUE(FIND("/",N3331)-1))</f>
        <v>theater</v>
      </c>
      <c r="R3331" t="str">
        <f t="shared" ref="R3331:R3394" si="211">RIGHT(N3331,LEN(N3331)-LEN(Q3331)-1)</f>
        <v>plays</v>
      </c>
    </row>
    <row r="3332" spans="1:18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tr">
        <f t="shared" si="210"/>
        <v>theater</v>
      </c>
      <c r="R3332" t="str">
        <f t="shared" si="211"/>
        <v>plays</v>
      </c>
    </row>
    <row r="3333" spans="1:18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tr">
        <f t="shared" si="210"/>
        <v>theater</v>
      </c>
      <c r="R3333" t="str">
        <f t="shared" si="211"/>
        <v>plays</v>
      </c>
    </row>
    <row r="3334" spans="1:18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tr">
        <f t="shared" si="210"/>
        <v>theater</v>
      </c>
      <c r="R3334" t="str">
        <f t="shared" si="211"/>
        <v>plays</v>
      </c>
    </row>
    <row r="3335" spans="1:18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tr">
        <f t="shared" si="210"/>
        <v>theater</v>
      </c>
      <c r="R3335" t="str">
        <f t="shared" si="211"/>
        <v>plays</v>
      </c>
    </row>
    <row r="3336" spans="1:18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tr">
        <f t="shared" si="210"/>
        <v>theater</v>
      </c>
      <c r="R3336" t="str">
        <f t="shared" si="211"/>
        <v>plays</v>
      </c>
    </row>
    <row r="3337" spans="1:18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tr">
        <f t="shared" si="210"/>
        <v>theater</v>
      </c>
      <c r="R3337" t="str">
        <f t="shared" si="211"/>
        <v>plays</v>
      </c>
    </row>
    <row r="3338" spans="1:18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tr">
        <f t="shared" si="210"/>
        <v>theater</v>
      </c>
      <c r="R3338" t="str">
        <f t="shared" si="211"/>
        <v>plays</v>
      </c>
    </row>
    <row r="3339" spans="1:18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tr">
        <f t="shared" si="210"/>
        <v>theater</v>
      </c>
      <c r="R3339" t="str">
        <f t="shared" si="211"/>
        <v>plays</v>
      </c>
    </row>
    <row r="3340" spans="1:18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tr">
        <f t="shared" si="210"/>
        <v>theater</v>
      </c>
      <c r="R3340" t="str">
        <f t="shared" si="211"/>
        <v>plays</v>
      </c>
    </row>
    <row r="3341" spans="1:18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tr">
        <f t="shared" si="210"/>
        <v>theater</v>
      </c>
      <c r="R3341" t="str">
        <f t="shared" si="211"/>
        <v>plays</v>
      </c>
    </row>
    <row r="3342" spans="1:18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tr">
        <f t="shared" si="210"/>
        <v>theater</v>
      </c>
      <c r="R3342" t="str">
        <f t="shared" si="211"/>
        <v>plays</v>
      </c>
    </row>
    <row r="3343" spans="1:18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tr">
        <f t="shared" si="210"/>
        <v>theater</v>
      </c>
      <c r="R3343" t="str">
        <f t="shared" si="211"/>
        <v>plays</v>
      </c>
    </row>
    <row r="3344" spans="1:18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tr">
        <f t="shared" si="210"/>
        <v>theater</v>
      </c>
      <c r="R3344" t="str">
        <f t="shared" si="211"/>
        <v>plays</v>
      </c>
    </row>
    <row r="3345" spans="1:18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tr">
        <f t="shared" si="210"/>
        <v>theater</v>
      </c>
      <c r="R3345" t="str">
        <f t="shared" si="211"/>
        <v>plays</v>
      </c>
    </row>
    <row r="3346" spans="1:18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tr">
        <f t="shared" si="210"/>
        <v>theater</v>
      </c>
      <c r="R3346" t="str">
        <f t="shared" si="211"/>
        <v>plays</v>
      </c>
    </row>
    <row r="3347" spans="1:18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tr">
        <f t="shared" si="210"/>
        <v>theater</v>
      </c>
      <c r="R3347" t="str">
        <f t="shared" si="211"/>
        <v>plays</v>
      </c>
    </row>
    <row r="3348" spans="1:18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tr">
        <f t="shared" si="210"/>
        <v>theater</v>
      </c>
      <c r="R3348" t="str">
        <f t="shared" si="211"/>
        <v>plays</v>
      </c>
    </row>
    <row r="3349" spans="1:18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tr">
        <f t="shared" si="210"/>
        <v>theater</v>
      </c>
      <c r="R3349" t="str">
        <f t="shared" si="211"/>
        <v>plays</v>
      </c>
    </row>
    <row r="3350" spans="1:18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tr">
        <f t="shared" si="210"/>
        <v>theater</v>
      </c>
      <c r="R3350" t="str">
        <f t="shared" si="211"/>
        <v>plays</v>
      </c>
    </row>
    <row r="3351" spans="1:18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tr">
        <f t="shared" si="210"/>
        <v>theater</v>
      </c>
      <c r="R3351" t="str">
        <f t="shared" si="211"/>
        <v>plays</v>
      </c>
    </row>
    <row r="3352" spans="1:18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tr">
        <f t="shared" si="210"/>
        <v>theater</v>
      </c>
      <c r="R3352" t="str">
        <f t="shared" si="211"/>
        <v>plays</v>
      </c>
    </row>
    <row r="3353" spans="1:18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tr">
        <f t="shared" si="210"/>
        <v>theater</v>
      </c>
      <c r="R3353" t="str">
        <f t="shared" si="211"/>
        <v>plays</v>
      </c>
    </row>
    <row r="3354" spans="1:18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tr">
        <f t="shared" si="210"/>
        <v>theater</v>
      </c>
      <c r="R3354" t="str">
        <f t="shared" si="211"/>
        <v>plays</v>
      </c>
    </row>
    <row r="3355" spans="1:18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tr">
        <f t="shared" si="210"/>
        <v>theater</v>
      </c>
      <c r="R3355" t="str">
        <f t="shared" si="211"/>
        <v>plays</v>
      </c>
    </row>
    <row r="3356" spans="1:18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tr">
        <f t="shared" si="210"/>
        <v>theater</v>
      </c>
      <c r="R3356" t="str">
        <f t="shared" si="211"/>
        <v>plays</v>
      </c>
    </row>
    <row r="3357" spans="1:18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tr">
        <f t="shared" si="210"/>
        <v>theater</v>
      </c>
      <c r="R3357" t="str">
        <f t="shared" si="211"/>
        <v>plays</v>
      </c>
    </row>
    <row r="3358" spans="1:18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tr">
        <f t="shared" si="210"/>
        <v>theater</v>
      </c>
      <c r="R3358" t="str">
        <f t="shared" si="211"/>
        <v>plays</v>
      </c>
    </row>
    <row r="3359" spans="1:18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tr">
        <f t="shared" si="210"/>
        <v>theater</v>
      </c>
      <c r="R3359" t="str">
        <f t="shared" si="211"/>
        <v>plays</v>
      </c>
    </row>
    <row r="3360" spans="1:18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tr">
        <f t="shared" si="210"/>
        <v>theater</v>
      </c>
      <c r="R3360" t="str">
        <f t="shared" si="211"/>
        <v>plays</v>
      </c>
    </row>
    <row r="3361" spans="1:18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tr">
        <f t="shared" si="210"/>
        <v>theater</v>
      </c>
      <c r="R3361" t="str">
        <f t="shared" si="211"/>
        <v>plays</v>
      </c>
    </row>
    <row r="3362" spans="1:18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tr">
        <f t="shared" si="210"/>
        <v>theater</v>
      </c>
      <c r="R3362" t="str">
        <f t="shared" si="211"/>
        <v>plays</v>
      </c>
    </row>
    <row r="3363" spans="1:18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tr">
        <f t="shared" si="210"/>
        <v>theater</v>
      </c>
      <c r="R3363" t="str">
        <f t="shared" si="211"/>
        <v>plays</v>
      </c>
    </row>
    <row r="3364" spans="1:18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tr">
        <f t="shared" si="210"/>
        <v>theater</v>
      </c>
      <c r="R3364" t="str">
        <f t="shared" si="211"/>
        <v>plays</v>
      </c>
    </row>
    <row r="3365" spans="1:18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tr">
        <f t="shared" si="210"/>
        <v>theater</v>
      </c>
      <c r="R3365" t="str">
        <f t="shared" si="211"/>
        <v>plays</v>
      </c>
    </row>
    <row r="3366" spans="1:18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tr">
        <f t="shared" si="210"/>
        <v>theater</v>
      </c>
      <c r="R3366" t="str">
        <f t="shared" si="211"/>
        <v>plays</v>
      </c>
    </row>
    <row r="3367" spans="1:18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tr">
        <f t="shared" si="210"/>
        <v>theater</v>
      </c>
      <c r="R3367" t="str">
        <f t="shared" si="211"/>
        <v>plays</v>
      </c>
    </row>
    <row r="3368" spans="1:18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tr">
        <f t="shared" si="210"/>
        <v>theater</v>
      </c>
      <c r="R3368" t="str">
        <f t="shared" si="211"/>
        <v>plays</v>
      </c>
    </row>
    <row r="3369" spans="1:18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tr">
        <f t="shared" si="210"/>
        <v>theater</v>
      </c>
      <c r="R3369" t="str">
        <f t="shared" si="211"/>
        <v>plays</v>
      </c>
    </row>
    <row r="3370" spans="1:18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tr">
        <f t="shared" si="210"/>
        <v>theater</v>
      </c>
      <c r="R3370" t="str">
        <f t="shared" si="211"/>
        <v>plays</v>
      </c>
    </row>
    <row r="3371" spans="1:18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tr">
        <f t="shared" si="210"/>
        <v>theater</v>
      </c>
      <c r="R3371" t="str">
        <f t="shared" si="211"/>
        <v>plays</v>
      </c>
    </row>
    <row r="3372" spans="1:18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tr">
        <f t="shared" si="210"/>
        <v>theater</v>
      </c>
      <c r="R3372" t="str">
        <f t="shared" si="211"/>
        <v>plays</v>
      </c>
    </row>
    <row r="3373" spans="1:18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tr">
        <f t="shared" si="210"/>
        <v>theater</v>
      </c>
      <c r="R3373" t="str">
        <f t="shared" si="211"/>
        <v>plays</v>
      </c>
    </row>
    <row r="3374" spans="1:18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tr">
        <f t="shared" si="210"/>
        <v>theater</v>
      </c>
      <c r="R3374" t="str">
        <f t="shared" si="211"/>
        <v>plays</v>
      </c>
    </row>
    <row r="3375" spans="1:18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tr">
        <f t="shared" si="210"/>
        <v>theater</v>
      </c>
      <c r="R3375" t="str">
        <f t="shared" si="211"/>
        <v>plays</v>
      </c>
    </row>
    <row r="3376" spans="1:18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tr">
        <f t="shared" si="210"/>
        <v>theater</v>
      </c>
      <c r="R3376" t="str">
        <f t="shared" si="211"/>
        <v>plays</v>
      </c>
    </row>
    <row r="3377" spans="1:18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tr">
        <f t="shared" si="210"/>
        <v>theater</v>
      </c>
      <c r="R3377" t="str">
        <f t="shared" si="211"/>
        <v>plays</v>
      </c>
    </row>
    <row r="3378" spans="1:18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tr">
        <f t="shared" si="210"/>
        <v>theater</v>
      </c>
      <c r="R3378" t="str">
        <f t="shared" si="211"/>
        <v>plays</v>
      </c>
    </row>
    <row r="3379" spans="1:18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tr">
        <f t="shared" si="210"/>
        <v>theater</v>
      </c>
      <c r="R3379" t="str">
        <f t="shared" si="211"/>
        <v>plays</v>
      </c>
    </row>
    <row r="3380" spans="1:18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tr">
        <f t="shared" si="210"/>
        <v>theater</v>
      </c>
      <c r="R3380" t="str">
        <f t="shared" si="211"/>
        <v>plays</v>
      </c>
    </row>
    <row r="3381" spans="1:18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tr">
        <f t="shared" si="210"/>
        <v>theater</v>
      </c>
      <c r="R3381" t="str">
        <f t="shared" si="211"/>
        <v>plays</v>
      </c>
    </row>
    <row r="3382" spans="1:18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tr">
        <f t="shared" si="210"/>
        <v>theater</v>
      </c>
      <c r="R3382" t="str">
        <f t="shared" si="211"/>
        <v>plays</v>
      </c>
    </row>
    <row r="3383" spans="1:18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tr">
        <f t="shared" si="210"/>
        <v>theater</v>
      </c>
      <c r="R3383" t="str">
        <f t="shared" si="211"/>
        <v>plays</v>
      </c>
    </row>
    <row r="3384" spans="1:18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tr">
        <f t="shared" si="210"/>
        <v>theater</v>
      </c>
      <c r="R3384" t="str">
        <f t="shared" si="211"/>
        <v>plays</v>
      </c>
    </row>
    <row r="3385" spans="1:18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tr">
        <f t="shared" si="210"/>
        <v>theater</v>
      </c>
      <c r="R3385" t="str">
        <f t="shared" si="211"/>
        <v>plays</v>
      </c>
    </row>
    <row r="3386" spans="1:18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tr">
        <f t="shared" si="210"/>
        <v>theater</v>
      </c>
      <c r="R3386" t="str">
        <f t="shared" si="211"/>
        <v>plays</v>
      </c>
    </row>
    <row r="3387" spans="1:18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tr">
        <f t="shared" si="210"/>
        <v>theater</v>
      </c>
      <c r="R3387" t="str">
        <f t="shared" si="211"/>
        <v>plays</v>
      </c>
    </row>
    <row r="3388" spans="1:18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tr">
        <f t="shared" si="210"/>
        <v>theater</v>
      </c>
      <c r="R3388" t="str">
        <f t="shared" si="211"/>
        <v>plays</v>
      </c>
    </row>
    <row r="3389" spans="1:18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tr">
        <f t="shared" si="210"/>
        <v>theater</v>
      </c>
      <c r="R3389" t="str">
        <f t="shared" si="211"/>
        <v>plays</v>
      </c>
    </row>
    <row r="3390" spans="1:18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tr">
        <f t="shared" si="210"/>
        <v>theater</v>
      </c>
      <c r="R3390" t="str">
        <f t="shared" si="211"/>
        <v>plays</v>
      </c>
    </row>
    <row r="3391" spans="1:18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tr">
        <f t="shared" si="210"/>
        <v>theater</v>
      </c>
      <c r="R3391" t="str">
        <f t="shared" si="211"/>
        <v>plays</v>
      </c>
    </row>
    <row r="3392" spans="1:18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tr">
        <f t="shared" si="210"/>
        <v>theater</v>
      </c>
      <c r="R3392" t="str">
        <f t="shared" si="211"/>
        <v>plays</v>
      </c>
    </row>
    <row r="3393" spans="1:18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tr">
        <f t="shared" si="210"/>
        <v>theater</v>
      </c>
      <c r="R3393" t="str">
        <f t="shared" si="211"/>
        <v>plays</v>
      </c>
    </row>
    <row r="3394" spans="1:18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tr">
        <f t="shared" si="210"/>
        <v>theater</v>
      </c>
      <c r="R3394" t="str">
        <f t="shared" si="211"/>
        <v>plays</v>
      </c>
    </row>
    <row r="3395" spans="1:18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E3395/D3395*100</f>
        <v>105.80000000000001</v>
      </c>
      <c r="P3395">
        <f t="shared" ref="P3395:P3458" si="213">E3395/L3395</f>
        <v>36.06818181818182</v>
      </c>
      <c r="Q3395" t="str">
        <f t="shared" ref="Q3395:Q3458" si="214">LEFT(N3395,_xlfn.NUMBERVALUE(FIND("/",N3395)-1))</f>
        <v>theater</v>
      </c>
      <c r="R3395" t="str">
        <f t="shared" ref="R3395:R3458" si="215">RIGHT(N3395,LEN(N3395)-LEN(Q3395)-1)</f>
        <v>plays</v>
      </c>
    </row>
    <row r="3396" spans="1:18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tr">
        <f t="shared" si="214"/>
        <v>theater</v>
      </c>
      <c r="R3396" t="str">
        <f t="shared" si="215"/>
        <v>plays</v>
      </c>
    </row>
    <row r="3397" spans="1:18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tr">
        <f t="shared" si="214"/>
        <v>theater</v>
      </c>
      <c r="R3397" t="str">
        <f t="shared" si="215"/>
        <v>plays</v>
      </c>
    </row>
    <row r="3398" spans="1:18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tr">
        <f t="shared" si="214"/>
        <v>theater</v>
      </c>
      <c r="R3398" t="str">
        <f t="shared" si="215"/>
        <v>plays</v>
      </c>
    </row>
    <row r="3399" spans="1:18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tr">
        <f t="shared" si="214"/>
        <v>theater</v>
      </c>
      <c r="R3399" t="str">
        <f t="shared" si="215"/>
        <v>plays</v>
      </c>
    </row>
    <row r="3400" spans="1:18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tr">
        <f t="shared" si="214"/>
        <v>theater</v>
      </c>
      <c r="R3400" t="str">
        <f t="shared" si="215"/>
        <v>plays</v>
      </c>
    </row>
    <row r="3401" spans="1:18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tr">
        <f t="shared" si="214"/>
        <v>theater</v>
      </c>
      <c r="R3401" t="str">
        <f t="shared" si="215"/>
        <v>plays</v>
      </c>
    </row>
    <row r="3402" spans="1:18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tr">
        <f t="shared" si="214"/>
        <v>theater</v>
      </c>
      <c r="R3402" t="str">
        <f t="shared" si="215"/>
        <v>plays</v>
      </c>
    </row>
    <row r="3403" spans="1:18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tr">
        <f t="shared" si="214"/>
        <v>theater</v>
      </c>
      <c r="R3403" t="str">
        <f t="shared" si="215"/>
        <v>plays</v>
      </c>
    </row>
    <row r="3404" spans="1:18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tr">
        <f t="shared" si="214"/>
        <v>theater</v>
      </c>
      <c r="R3404" t="str">
        <f t="shared" si="215"/>
        <v>plays</v>
      </c>
    </row>
    <row r="3405" spans="1:18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tr">
        <f t="shared" si="214"/>
        <v>theater</v>
      </c>
      <c r="R3405" t="str">
        <f t="shared" si="215"/>
        <v>plays</v>
      </c>
    </row>
    <row r="3406" spans="1:18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tr">
        <f t="shared" si="214"/>
        <v>theater</v>
      </c>
      <c r="R3406" t="str">
        <f t="shared" si="215"/>
        <v>plays</v>
      </c>
    </row>
    <row r="3407" spans="1:18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tr">
        <f t="shared" si="214"/>
        <v>theater</v>
      </c>
      <c r="R3407" t="str">
        <f t="shared" si="215"/>
        <v>plays</v>
      </c>
    </row>
    <row r="3408" spans="1:18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tr">
        <f t="shared" si="214"/>
        <v>theater</v>
      </c>
      <c r="R3408" t="str">
        <f t="shared" si="215"/>
        <v>plays</v>
      </c>
    </row>
    <row r="3409" spans="1:18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tr">
        <f t="shared" si="214"/>
        <v>theater</v>
      </c>
      <c r="R3409" t="str">
        <f t="shared" si="215"/>
        <v>plays</v>
      </c>
    </row>
    <row r="3410" spans="1:18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tr">
        <f t="shared" si="214"/>
        <v>theater</v>
      </c>
      <c r="R3410" t="str">
        <f t="shared" si="215"/>
        <v>plays</v>
      </c>
    </row>
    <row r="3411" spans="1:18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tr">
        <f t="shared" si="214"/>
        <v>theater</v>
      </c>
      <c r="R3411" t="str">
        <f t="shared" si="215"/>
        <v>plays</v>
      </c>
    </row>
    <row r="3412" spans="1:18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tr">
        <f t="shared" si="214"/>
        <v>theater</v>
      </c>
      <c r="R3412" t="str">
        <f t="shared" si="215"/>
        <v>plays</v>
      </c>
    </row>
    <row r="3413" spans="1:18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tr">
        <f t="shared" si="214"/>
        <v>theater</v>
      </c>
      <c r="R3413" t="str">
        <f t="shared" si="215"/>
        <v>plays</v>
      </c>
    </row>
    <row r="3414" spans="1:18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tr">
        <f t="shared" si="214"/>
        <v>theater</v>
      </c>
      <c r="R3414" t="str">
        <f t="shared" si="215"/>
        <v>plays</v>
      </c>
    </row>
    <row r="3415" spans="1:18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tr">
        <f t="shared" si="214"/>
        <v>theater</v>
      </c>
      <c r="R3415" t="str">
        <f t="shared" si="215"/>
        <v>plays</v>
      </c>
    </row>
    <row r="3416" spans="1:18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tr">
        <f t="shared" si="214"/>
        <v>theater</v>
      </c>
      <c r="R3416" t="str">
        <f t="shared" si="215"/>
        <v>plays</v>
      </c>
    </row>
    <row r="3417" spans="1:18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tr">
        <f t="shared" si="214"/>
        <v>theater</v>
      </c>
      <c r="R3417" t="str">
        <f t="shared" si="215"/>
        <v>plays</v>
      </c>
    </row>
    <row r="3418" spans="1:18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tr">
        <f t="shared" si="214"/>
        <v>theater</v>
      </c>
      <c r="R3418" t="str">
        <f t="shared" si="215"/>
        <v>plays</v>
      </c>
    </row>
    <row r="3419" spans="1:18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tr">
        <f t="shared" si="214"/>
        <v>theater</v>
      </c>
      <c r="R3419" t="str">
        <f t="shared" si="215"/>
        <v>plays</v>
      </c>
    </row>
    <row r="3420" spans="1:18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tr">
        <f t="shared" si="214"/>
        <v>theater</v>
      </c>
      <c r="R3420" t="str">
        <f t="shared" si="215"/>
        <v>plays</v>
      </c>
    </row>
    <row r="3421" spans="1:18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tr">
        <f t="shared" si="214"/>
        <v>theater</v>
      </c>
      <c r="R3421" t="str">
        <f t="shared" si="215"/>
        <v>plays</v>
      </c>
    </row>
    <row r="3422" spans="1:18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tr">
        <f t="shared" si="214"/>
        <v>theater</v>
      </c>
      <c r="R3422" t="str">
        <f t="shared" si="215"/>
        <v>plays</v>
      </c>
    </row>
    <row r="3423" spans="1:18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tr">
        <f t="shared" si="214"/>
        <v>theater</v>
      </c>
      <c r="R3423" t="str">
        <f t="shared" si="215"/>
        <v>plays</v>
      </c>
    </row>
    <row r="3424" spans="1:18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tr">
        <f t="shared" si="214"/>
        <v>theater</v>
      </c>
      <c r="R3424" t="str">
        <f t="shared" si="215"/>
        <v>plays</v>
      </c>
    </row>
    <row r="3425" spans="1:18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tr">
        <f t="shared" si="214"/>
        <v>theater</v>
      </c>
      <c r="R3425" t="str">
        <f t="shared" si="215"/>
        <v>plays</v>
      </c>
    </row>
    <row r="3426" spans="1:18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tr">
        <f t="shared" si="214"/>
        <v>theater</v>
      </c>
      <c r="R3426" t="str">
        <f t="shared" si="215"/>
        <v>plays</v>
      </c>
    </row>
    <row r="3427" spans="1:18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tr">
        <f t="shared" si="214"/>
        <v>theater</v>
      </c>
      <c r="R3427" t="str">
        <f t="shared" si="215"/>
        <v>plays</v>
      </c>
    </row>
    <row r="3428" spans="1:18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tr">
        <f t="shared" si="214"/>
        <v>theater</v>
      </c>
      <c r="R3428" t="str">
        <f t="shared" si="215"/>
        <v>plays</v>
      </c>
    </row>
    <row r="3429" spans="1:18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tr">
        <f t="shared" si="214"/>
        <v>theater</v>
      </c>
      <c r="R3429" t="str">
        <f t="shared" si="215"/>
        <v>plays</v>
      </c>
    </row>
    <row r="3430" spans="1:18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tr">
        <f t="shared" si="214"/>
        <v>theater</v>
      </c>
      <c r="R3430" t="str">
        <f t="shared" si="215"/>
        <v>plays</v>
      </c>
    </row>
    <row r="3431" spans="1:18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tr">
        <f t="shared" si="214"/>
        <v>theater</v>
      </c>
      <c r="R3431" t="str">
        <f t="shared" si="215"/>
        <v>plays</v>
      </c>
    </row>
    <row r="3432" spans="1:18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tr">
        <f t="shared" si="214"/>
        <v>theater</v>
      </c>
      <c r="R3432" t="str">
        <f t="shared" si="215"/>
        <v>plays</v>
      </c>
    </row>
    <row r="3433" spans="1:18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tr">
        <f t="shared" si="214"/>
        <v>theater</v>
      </c>
      <c r="R3433" t="str">
        <f t="shared" si="215"/>
        <v>plays</v>
      </c>
    </row>
    <row r="3434" spans="1:18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tr">
        <f t="shared" si="214"/>
        <v>theater</v>
      </c>
      <c r="R3434" t="str">
        <f t="shared" si="215"/>
        <v>plays</v>
      </c>
    </row>
    <row r="3435" spans="1:18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tr">
        <f t="shared" si="214"/>
        <v>theater</v>
      </c>
      <c r="R3435" t="str">
        <f t="shared" si="215"/>
        <v>plays</v>
      </c>
    </row>
    <row r="3436" spans="1:18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tr">
        <f t="shared" si="214"/>
        <v>theater</v>
      </c>
      <c r="R3436" t="str">
        <f t="shared" si="215"/>
        <v>plays</v>
      </c>
    </row>
    <row r="3437" spans="1:18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tr">
        <f t="shared" si="214"/>
        <v>theater</v>
      </c>
      <c r="R3437" t="str">
        <f t="shared" si="215"/>
        <v>plays</v>
      </c>
    </row>
    <row r="3438" spans="1:18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tr">
        <f t="shared" si="214"/>
        <v>theater</v>
      </c>
      <c r="R3438" t="str">
        <f t="shared" si="215"/>
        <v>plays</v>
      </c>
    </row>
    <row r="3439" spans="1:18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tr">
        <f t="shared" si="214"/>
        <v>theater</v>
      </c>
      <c r="R3439" t="str">
        <f t="shared" si="215"/>
        <v>plays</v>
      </c>
    </row>
    <row r="3440" spans="1:18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tr">
        <f t="shared" si="214"/>
        <v>theater</v>
      </c>
      <c r="R3440" t="str">
        <f t="shared" si="215"/>
        <v>plays</v>
      </c>
    </row>
    <row r="3441" spans="1:18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tr">
        <f t="shared" si="214"/>
        <v>theater</v>
      </c>
      <c r="R3441" t="str">
        <f t="shared" si="215"/>
        <v>plays</v>
      </c>
    </row>
    <row r="3442" spans="1:18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tr">
        <f t="shared" si="214"/>
        <v>theater</v>
      </c>
      <c r="R3442" t="str">
        <f t="shared" si="215"/>
        <v>plays</v>
      </c>
    </row>
    <row r="3443" spans="1:18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tr">
        <f t="shared" si="214"/>
        <v>theater</v>
      </c>
      <c r="R3443" t="str">
        <f t="shared" si="215"/>
        <v>plays</v>
      </c>
    </row>
    <row r="3444" spans="1:18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tr">
        <f t="shared" si="214"/>
        <v>theater</v>
      </c>
      <c r="R3444" t="str">
        <f t="shared" si="215"/>
        <v>plays</v>
      </c>
    </row>
    <row r="3445" spans="1:18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tr">
        <f t="shared" si="214"/>
        <v>theater</v>
      </c>
      <c r="R3445" t="str">
        <f t="shared" si="215"/>
        <v>plays</v>
      </c>
    </row>
    <row r="3446" spans="1:18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tr">
        <f t="shared" si="214"/>
        <v>theater</v>
      </c>
      <c r="R3446" t="str">
        <f t="shared" si="215"/>
        <v>plays</v>
      </c>
    </row>
    <row r="3447" spans="1:18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tr">
        <f t="shared" si="214"/>
        <v>theater</v>
      </c>
      <c r="R3447" t="str">
        <f t="shared" si="215"/>
        <v>plays</v>
      </c>
    </row>
    <row r="3448" spans="1:18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tr">
        <f t="shared" si="214"/>
        <v>theater</v>
      </c>
      <c r="R3448" t="str">
        <f t="shared" si="215"/>
        <v>plays</v>
      </c>
    </row>
    <row r="3449" spans="1:18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tr">
        <f t="shared" si="214"/>
        <v>theater</v>
      </c>
      <c r="R3449" t="str">
        <f t="shared" si="215"/>
        <v>plays</v>
      </c>
    </row>
    <row r="3450" spans="1:18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tr">
        <f t="shared" si="214"/>
        <v>theater</v>
      </c>
      <c r="R3450" t="str">
        <f t="shared" si="215"/>
        <v>plays</v>
      </c>
    </row>
    <row r="3451" spans="1:18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tr">
        <f t="shared" si="214"/>
        <v>theater</v>
      </c>
      <c r="R3451" t="str">
        <f t="shared" si="215"/>
        <v>plays</v>
      </c>
    </row>
    <row r="3452" spans="1:18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tr">
        <f t="shared" si="214"/>
        <v>theater</v>
      </c>
      <c r="R3452" t="str">
        <f t="shared" si="215"/>
        <v>plays</v>
      </c>
    </row>
    <row r="3453" spans="1:18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tr">
        <f t="shared" si="214"/>
        <v>theater</v>
      </c>
      <c r="R3453" t="str">
        <f t="shared" si="215"/>
        <v>plays</v>
      </c>
    </row>
    <row r="3454" spans="1:18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tr">
        <f t="shared" si="214"/>
        <v>theater</v>
      </c>
      <c r="R3454" t="str">
        <f t="shared" si="215"/>
        <v>plays</v>
      </c>
    </row>
    <row r="3455" spans="1:18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tr">
        <f t="shared" si="214"/>
        <v>theater</v>
      </c>
      <c r="R3455" t="str">
        <f t="shared" si="215"/>
        <v>plays</v>
      </c>
    </row>
    <row r="3456" spans="1:18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tr">
        <f t="shared" si="214"/>
        <v>theater</v>
      </c>
      <c r="R3456" t="str">
        <f t="shared" si="215"/>
        <v>plays</v>
      </c>
    </row>
    <row r="3457" spans="1:18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tr">
        <f t="shared" si="214"/>
        <v>theater</v>
      </c>
      <c r="R3457" t="str">
        <f t="shared" si="215"/>
        <v>plays</v>
      </c>
    </row>
    <row r="3458" spans="1:18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tr">
        <f t="shared" si="214"/>
        <v>theater</v>
      </c>
      <c r="R3458" t="str">
        <f t="shared" si="215"/>
        <v>plays</v>
      </c>
    </row>
    <row r="3459" spans="1:18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E3459/D3459*100</f>
        <v>140.19999999999999</v>
      </c>
      <c r="P3459">
        <f t="shared" ref="P3459:P3522" si="217">E3459/L3459</f>
        <v>50.981818181818184</v>
      </c>
      <c r="Q3459" t="str">
        <f t="shared" ref="Q3459:Q3522" si="218">LEFT(N3459,_xlfn.NUMBERVALUE(FIND("/",N3459)-1))</f>
        <v>theater</v>
      </c>
      <c r="R3459" t="str">
        <f t="shared" ref="R3459:R3522" si="219">RIGHT(N3459,LEN(N3459)-LEN(Q3459)-1)</f>
        <v>plays</v>
      </c>
    </row>
    <row r="3460" spans="1:18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tr">
        <f t="shared" si="218"/>
        <v>theater</v>
      </c>
      <c r="R3460" t="str">
        <f t="shared" si="219"/>
        <v>plays</v>
      </c>
    </row>
    <row r="3461" spans="1:18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tr">
        <f t="shared" si="218"/>
        <v>theater</v>
      </c>
      <c r="R3461" t="str">
        <f t="shared" si="219"/>
        <v>plays</v>
      </c>
    </row>
    <row r="3462" spans="1:18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tr">
        <f t="shared" si="218"/>
        <v>theater</v>
      </c>
      <c r="R3462" t="str">
        <f t="shared" si="219"/>
        <v>plays</v>
      </c>
    </row>
    <row r="3463" spans="1:18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tr">
        <f t="shared" si="218"/>
        <v>theater</v>
      </c>
      <c r="R3463" t="str">
        <f t="shared" si="219"/>
        <v>plays</v>
      </c>
    </row>
    <row r="3464" spans="1:18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tr">
        <f t="shared" si="218"/>
        <v>theater</v>
      </c>
      <c r="R3464" t="str">
        <f t="shared" si="219"/>
        <v>plays</v>
      </c>
    </row>
    <row r="3465" spans="1:18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tr">
        <f t="shared" si="218"/>
        <v>theater</v>
      </c>
      <c r="R3465" t="str">
        <f t="shared" si="219"/>
        <v>plays</v>
      </c>
    </row>
    <row r="3466" spans="1:18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tr">
        <f t="shared" si="218"/>
        <v>theater</v>
      </c>
      <c r="R3466" t="str">
        <f t="shared" si="219"/>
        <v>plays</v>
      </c>
    </row>
    <row r="3467" spans="1:18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tr">
        <f t="shared" si="218"/>
        <v>theater</v>
      </c>
      <c r="R3467" t="str">
        <f t="shared" si="219"/>
        <v>plays</v>
      </c>
    </row>
    <row r="3468" spans="1:18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tr">
        <f t="shared" si="218"/>
        <v>theater</v>
      </c>
      <c r="R3468" t="str">
        <f t="shared" si="219"/>
        <v>plays</v>
      </c>
    </row>
    <row r="3469" spans="1: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tr">
        <f t="shared" si="218"/>
        <v>theater</v>
      </c>
      <c r="R3469" t="str">
        <f t="shared" si="219"/>
        <v>plays</v>
      </c>
    </row>
    <row r="3470" spans="1:18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tr">
        <f t="shared" si="218"/>
        <v>theater</v>
      </c>
      <c r="R3470" t="str">
        <f t="shared" si="219"/>
        <v>plays</v>
      </c>
    </row>
    <row r="3471" spans="1:18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tr">
        <f t="shared" si="218"/>
        <v>theater</v>
      </c>
      <c r="R3471" t="str">
        <f t="shared" si="219"/>
        <v>plays</v>
      </c>
    </row>
    <row r="3472" spans="1:18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tr">
        <f t="shared" si="218"/>
        <v>theater</v>
      </c>
      <c r="R3472" t="str">
        <f t="shared" si="219"/>
        <v>plays</v>
      </c>
    </row>
    <row r="3473" spans="1:18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tr">
        <f t="shared" si="218"/>
        <v>theater</v>
      </c>
      <c r="R3473" t="str">
        <f t="shared" si="219"/>
        <v>plays</v>
      </c>
    </row>
    <row r="3474" spans="1:18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tr">
        <f t="shared" si="218"/>
        <v>theater</v>
      </c>
      <c r="R3474" t="str">
        <f t="shared" si="219"/>
        <v>plays</v>
      </c>
    </row>
    <row r="3475" spans="1:18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tr">
        <f t="shared" si="218"/>
        <v>theater</v>
      </c>
      <c r="R3475" t="str">
        <f t="shared" si="219"/>
        <v>plays</v>
      </c>
    </row>
    <row r="3476" spans="1:18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tr">
        <f t="shared" si="218"/>
        <v>theater</v>
      </c>
      <c r="R3476" t="str">
        <f t="shared" si="219"/>
        <v>plays</v>
      </c>
    </row>
    <row r="3477" spans="1:18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tr">
        <f t="shared" si="218"/>
        <v>theater</v>
      </c>
      <c r="R3477" t="str">
        <f t="shared" si="219"/>
        <v>plays</v>
      </c>
    </row>
    <row r="3478" spans="1:18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tr">
        <f t="shared" si="218"/>
        <v>theater</v>
      </c>
      <c r="R3478" t="str">
        <f t="shared" si="219"/>
        <v>plays</v>
      </c>
    </row>
    <row r="3479" spans="1:18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tr">
        <f t="shared" si="218"/>
        <v>theater</v>
      </c>
      <c r="R3479" t="str">
        <f t="shared" si="219"/>
        <v>plays</v>
      </c>
    </row>
    <row r="3480" spans="1:18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tr">
        <f t="shared" si="218"/>
        <v>theater</v>
      </c>
      <c r="R3480" t="str">
        <f t="shared" si="219"/>
        <v>plays</v>
      </c>
    </row>
    <row r="3481" spans="1:18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tr">
        <f t="shared" si="218"/>
        <v>theater</v>
      </c>
      <c r="R3481" t="str">
        <f t="shared" si="219"/>
        <v>plays</v>
      </c>
    </row>
    <row r="3482" spans="1:18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tr">
        <f t="shared" si="218"/>
        <v>theater</v>
      </c>
      <c r="R3482" t="str">
        <f t="shared" si="219"/>
        <v>plays</v>
      </c>
    </row>
    <row r="3483" spans="1:18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tr">
        <f t="shared" si="218"/>
        <v>theater</v>
      </c>
      <c r="R3483" t="str">
        <f t="shared" si="219"/>
        <v>plays</v>
      </c>
    </row>
    <row r="3484" spans="1:18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tr">
        <f t="shared" si="218"/>
        <v>theater</v>
      </c>
      <c r="R3484" t="str">
        <f t="shared" si="219"/>
        <v>plays</v>
      </c>
    </row>
    <row r="3485" spans="1:18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tr">
        <f t="shared" si="218"/>
        <v>theater</v>
      </c>
      <c r="R3485" t="str">
        <f t="shared" si="219"/>
        <v>plays</v>
      </c>
    </row>
    <row r="3486" spans="1:18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tr">
        <f t="shared" si="218"/>
        <v>theater</v>
      </c>
      <c r="R3486" t="str">
        <f t="shared" si="219"/>
        <v>plays</v>
      </c>
    </row>
    <row r="3487" spans="1:18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tr">
        <f t="shared" si="218"/>
        <v>theater</v>
      </c>
      <c r="R3487" t="str">
        <f t="shared" si="219"/>
        <v>plays</v>
      </c>
    </row>
    <row r="3488" spans="1:18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tr">
        <f t="shared" si="218"/>
        <v>theater</v>
      </c>
      <c r="R3488" t="str">
        <f t="shared" si="219"/>
        <v>plays</v>
      </c>
    </row>
    <row r="3489" spans="1:18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tr">
        <f t="shared" si="218"/>
        <v>theater</v>
      </c>
      <c r="R3489" t="str">
        <f t="shared" si="219"/>
        <v>plays</v>
      </c>
    </row>
    <row r="3490" spans="1:18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tr">
        <f t="shared" si="218"/>
        <v>theater</v>
      </c>
      <c r="R3490" t="str">
        <f t="shared" si="219"/>
        <v>plays</v>
      </c>
    </row>
    <row r="3491" spans="1:18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tr">
        <f t="shared" si="218"/>
        <v>theater</v>
      </c>
      <c r="R3491" t="str">
        <f t="shared" si="219"/>
        <v>plays</v>
      </c>
    </row>
    <row r="3492" spans="1:18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tr">
        <f t="shared" si="218"/>
        <v>theater</v>
      </c>
      <c r="R3492" t="str">
        <f t="shared" si="219"/>
        <v>plays</v>
      </c>
    </row>
    <row r="3493" spans="1:18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tr">
        <f t="shared" si="218"/>
        <v>theater</v>
      </c>
      <c r="R3493" t="str">
        <f t="shared" si="219"/>
        <v>plays</v>
      </c>
    </row>
    <row r="3494" spans="1:18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tr">
        <f t="shared" si="218"/>
        <v>theater</v>
      </c>
      <c r="R3494" t="str">
        <f t="shared" si="219"/>
        <v>plays</v>
      </c>
    </row>
    <row r="3495" spans="1:18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tr">
        <f t="shared" si="218"/>
        <v>theater</v>
      </c>
      <c r="R3495" t="str">
        <f t="shared" si="219"/>
        <v>plays</v>
      </c>
    </row>
    <row r="3496" spans="1:18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tr">
        <f t="shared" si="218"/>
        <v>theater</v>
      </c>
      <c r="R3496" t="str">
        <f t="shared" si="219"/>
        <v>plays</v>
      </c>
    </row>
    <row r="3497" spans="1:18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tr">
        <f t="shared" si="218"/>
        <v>theater</v>
      </c>
      <c r="R3497" t="str">
        <f t="shared" si="219"/>
        <v>plays</v>
      </c>
    </row>
    <row r="3498" spans="1:18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tr">
        <f t="shared" si="218"/>
        <v>theater</v>
      </c>
      <c r="R3498" t="str">
        <f t="shared" si="219"/>
        <v>plays</v>
      </c>
    </row>
    <row r="3499" spans="1:18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tr">
        <f t="shared" si="218"/>
        <v>theater</v>
      </c>
      <c r="R3499" t="str">
        <f t="shared" si="219"/>
        <v>plays</v>
      </c>
    </row>
    <row r="3500" spans="1:18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tr">
        <f t="shared" si="218"/>
        <v>theater</v>
      </c>
      <c r="R3500" t="str">
        <f t="shared" si="219"/>
        <v>plays</v>
      </c>
    </row>
    <row r="3501" spans="1:18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tr">
        <f t="shared" si="218"/>
        <v>theater</v>
      </c>
      <c r="R3501" t="str">
        <f t="shared" si="219"/>
        <v>plays</v>
      </c>
    </row>
    <row r="3502" spans="1:18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tr">
        <f t="shared" si="218"/>
        <v>theater</v>
      </c>
      <c r="R3502" t="str">
        <f t="shared" si="219"/>
        <v>plays</v>
      </c>
    </row>
    <row r="3503" spans="1:18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tr">
        <f t="shared" si="218"/>
        <v>theater</v>
      </c>
      <c r="R3503" t="str">
        <f t="shared" si="219"/>
        <v>plays</v>
      </c>
    </row>
    <row r="3504" spans="1:18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tr">
        <f t="shared" si="218"/>
        <v>theater</v>
      </c>
      <c r="R3504" t="str">
        <f t="shared" si="219"/>
        <v>plays</v>
      </c>
    </row>
    <row r="3505" spans="1:18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tr">
        <f t="shared" si="218"/>
        <v>theater</v>
      </c>
      <c r="R3505" t="str">
        <f t="shared" si="219"/>
        <v>plays</v>
      </c>
    </row>
    <row r="3506" spans="1:18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tr">
        <f t="shared" si="218"/>
        <v>theater</v>
      </c>
      <c r="R3506" t="str">
        <f t="shared" si="219"/>
        <v>plays</v>
      </c>
    </row>
    <row r="3507" spans="1:18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tr">
        <f t="shared" si="218"/>
        <v>theater</v>
      </c>
      <c r="R3507" t="str">
        <f t="shared" si="219"/>
        <v>plays</v>
      </c>
    </row>
    <row r="3508" spans="1:18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tr">
        <f t="shared" si="218"/>
        <v>theater</v>
      </c>
      <c r="R3508" t="str">
        <f t="shared" si="219"/>
        <v>plays</v>
      </c>
    </row>
    <row r="3509" spans="1:18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tr">
        <f t="shared" si="218"/>
        <v>theater</v>
      </c>
      <c r="R3509" t="str">
        <f t="shared" si="219"/>
        <v>plays</v>
      </c>
    </row>
    <row r="3510" spans="1:18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tr">
        <f t="shared" si="218"/>
        <v>theater</v>
      </c>
      <c r="R3510" t="str">
        <f t="shared" si="219"/>
        <v>plays</v>
      </c>
    </row>
    <row r="3511" spans="1:18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tr">
        <f t="shared" si="218"/>
        <v>theater</v>
      </c>
      <c r="R3511" t="str">
        <f t="shared" si="219"/>
        <v>plays</v>
      </c>
    </row>
    <row r="3512" spans="1:18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tr">
        <f t="shared" si="218"/>
        <v>theater</v>
      </c>
      <c r="R3512" t="str">
        <f t="shared" si="219"/>
        <v>plays</v>
      </c>
    </row>
    <row r="3513" spans="1:18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tr">
        <f t="shared" si="218"/>
        <v>theater</v>
      </c>
      <c r="R3513" t="str">
        <f t="shared" si="219"/>
        <v>plays</v>
      </c>
    </row>
    <row r="3514" spans="1:18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tr">
        <f t="shared" si="218"/>
        <v>theater</v>
      </c>
      <c r="R3514" t="str">
        <f t="shared" si="219"/>
        <v>plays</v>
      </c>
    </row>
    <row r="3515" spans="1:18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tr">
        <f t="shared" si="218"/>
        <v>theater</v>
      </c>
      <c r="R3515" t="str">
        <f t="shared" si="219"/>
        <v>plays</v>
      </c>
    </row>
    <row r="3516" spans="1:18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tr">
        <f t="shared" si="218"/>
        <v>theater</v>
      </c>
      <c r="R3516" t="str">
        <f t="shared" si="219"/>
        <v>plays</v>
      </c>
    </row>
    <row r="3517" spans="1:18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tr">
        <f t="shared" si="218"/>
        <v>theater</v>
      </c>
      <c r="R3517" t="str">
        <f t="shared" si="219"/>
        <v>plays</v>
      </c>
    </row>
    <row r="3518" spans="1:18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tr">
        <f t="shared" si="218"/>
        <v>theater</v>
      </c>
      <c r="R3518" t="str">
        <f t="shared" si="219"/>
        <v>plays</v>
      </c>
    </row>
    <row r="3519" spans="1:18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tr">
        <f t="shared" si="218"/>
        <v>theater</v>
      </c>
      <c r="R3519" t="str">
        <f t="shared" si="219"/>
        <v>plays</v>
      </c>
    </row>
    <row r="3520" spans="1:18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tr">
        <f t="shared" si="218"/>
        <v>theater</v>
      </c>
      <c r="R3520" t="str">
        <f t="shared" si="219"/>
        <v>plays</v>
      </c>
    </row>
    <row r="3521" spans="1:18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tr">
        <f t="shared" si="218"/>
        <v>theater</v>
      </c>
      <c r="R3521" t="str">
        <f t="shared" si="219"/>
        <v>plays</v>
      </c>
    </row>
    <row r="3522" spans="1:18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tr">
        <f t="shared" si="218"/>
        <v>theater</v>
      </c>
      <c r="R3522" t="str">
        <f t="shared" si="219"/>
        <v>plays</v>
      </c>
    </row>
    <row r="3523" spans="1:18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E3523/D3523*100</f>
        <v>169.42857142857144</v>
      </c>
      <c r="P3523">
        <f t="shared" ref="P3523:P3586" si="221">E3523/L3523</f>
        <v>45.615384615384613</v>
      </c>
      <c r="Q3523" t="str">
        <f t="shared" ref="Q3523:Q3586" si="222">LEFT(N3523,_xlfn.NUMBERVALUE(FIND("/",N3523)-1))</f>
        <v>theater</v>
      </c>
      <c r="R3523" t="str">
        <f t="shared" ref="R3523:R3586" si="223">RIGHT(N3523,LEN(N3523)-LEN(Q3523)-1)</f>
        <v>plays</v>
      </c>
    </row>
    <row r="3524" spans="1:18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tr">
        <f t="shared" si="222"/>
        <v>theater</v>
      </c>
      <c r="R3524" t="str">
        <f t="shared" si="223"/>
        <v>plays</v>
      </c>
    </row>
    <row r="3525" spans="1:18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tr">
        <f t="shared" si="222"/>
        <v>theater</v>
      </c>
      <c r="R3525" t="str">
        <f t="shared" si="223"/>
        <v>plays</v>
      </c>
    </row>
    <row r="3526" spans="1:18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tr">
        <f t="shared" si="222"/>
        <v>theater</v>
      </c>
      <c r="R3526" t="str">
        <f t="shared" si="223"/>
        <v>plays</v>
      </c>
    </row>
    <row r="3527" spans="1:18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tr">
        <f t="shared" si="222"/>
        <v>theater</v>
      </c>
      <c r="R3527" t="str">
        <f t="shared" si="223"/>
        <v>plays</v>
      </c>
    </row>
    <row r="3528" spans="1:18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tr">
        <f t="shared" si="222"/>
        <v>theater</v>
      </c>
      <c r="R3528" t="str">
        <f t="shared" si="223"/>
        <v>plays</v>
      </c>
    </row>
    <row r="3529" spans="1:18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tr">
        <f t="shared" si="222"/>
        <v>theater</v>
      </c>
      <c r="R3529" t="str">
        <f t="shared" si="223"/>
        <v>plays</v>
      </c>
    </row>
    <row r="3530" spans="1:18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tr">
        <f t="shared" si="222"/>
        <v>theater</v>
      </c>
      <c r="R3530" t="str">
        <f t="shared" si="223"/>
        <v>plays</v>
      </c>
    </row>
    <row r="3531" spans="1:18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tr">
        <f t="shared" si="222"/>
        <v>theater</v>
      </c>
      <c r="R3531" t="str">
        <f t="shared" si="223"/>
        <v>plays</v>
      </c>
    </row>
    <row r="3532" spans="1:18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tr">
        <f t="shared" si="222"/>
        <v>theater</v>
      </c>
      <c r="R3532" t="str">
        <f t="shared" si="223"/>
        <v>plays</v>
      </c>
    </row>
    <row r="3533" spans="1: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tr">
        <f t="shared" si="222"/>
        <v>theater</v>
      </c>
      <c r="R3533" t="str">
        <f t="shared" si="223"/>
        <v>plays</v>
      </c>
    </row>
    <row r="3534" spans="1:18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tr">
        <f t="shared" si="222"/>
        <v>theater</v>
      </c>
      <c r="R3534" t="str">
        <f t="shared" si="223"/>
        <v>plays</v>
      </c>
    </row>
    <row r="3535" spans="1:18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tr">
        <f t="shared" si="222"/>
        <v>theater</v>
      </c>
      <c r="R3535" t="str">
        <f t="shared" si="223"/>
        <v>plays</v>
      </c>
    </row>
    <row r="3536" spans="1:18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tr">
        <f t="shared" si="222"/>
        <v>theater</v>
      </c>
      <c r="R3536" t="str">
        <f t="shared" si="223"/>
        <v>plays</v>
      </c>
    </row>
    <row r="3537" spans="1:18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tr">
        <f t="shared" si="222"/>
        <v>theater</v>
      </c>
      <c r="R3537" t="str">
        <f t="shared" si="223"/>
        <v>plays</v>
      </c>
    </row>
    <row r="3538" spans="1:18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tr">
        <f t="shared" si="222"/>
        <v>theater</v>
      </c>
      <c r="R3538" t="str">
        <f t="shared" si="223"/>
        <v>plays</v>
      </c>
    </row>
    <row r="3539" spans="1:18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tr">
        <f t="shared" si="222"/>
        <v>theater</v>
      </c>
      <c r="R3539" t="str">
        <f t="shared" si="223"/>
        <v>plays</v>
      </c>
    </row>
    <row r="3540" spans="1:18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tr">
        <f t="shared" si="222"/>
        <v>theater</v>
      </c>
      <c r="R3540" t="str">
        <f t="shared" si="223"/>
        <v>plays</v>
      </c>
    </row>
    <row r="3541" spans="1:18" ht="4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tr">
        <f t="shared" si="222"/>
        <v>theater</v>
      </c>
      <c r="R3541" t="str">
        <f t="shared" si="223"/>
        <v>plays</v>
      </c>
    </row>
    <row r="3542" spans="1:18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tr">
        <f t="shared" si="222"/>
        <v>theater</v>
      </c>
      <c r="R3542" t="str">
        <f t="shared" si="223"/>
        <v>plays</v>
      </c>
    </row>
    <row r="3543" spans="1:18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tr">
        <f t="shared" si="222"/>
        <v>theater</v>
      </c>
      <c r="R3543" t="str">
        <f t="shared" si="223"/>
        <v>plays</v>
      </c>
    </row>
    <row r="3544" spans="1:18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tr">
        <f t="shared" si="222"/>
        <v>theater</v>
      </c>
      <c r="R3544" t="str">
        <f t="shared" si="223"/>
        <v>plays</v>
      </c>
    </row>
    <row r="3545" spans="1:18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tr">
        <f t="shared" si="222"/>
        <v>theater</v>
      </c>
      <c r="R3545" t="str">
        <f t="shared" si="223"/>
        <v>plays</v>
      </c>
    </row>
    <row r="3546" spans="1:18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tr">
        <f t="shared" si="222"/>
        <v>theater</v>
      </c>
      <c r="R3546" t="str">
        <f t="shared" si="223"/>
        <v>plays</v>
      </c>
    </row>
    <row r="3547" spans="1:18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tr">
        <f t="shared" si="222"/>
        <v>theater</v>
      </c>
      <c r="R3547" t="str">
        <f t="shared" si="223"/>
        <v>plays</v>
      </c>
    </row>
    <row r="3548" spans="1:18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tr">
        <f t="shared" si="222"/>
        <v>theater</v>
      </c>
      <c r="R3548" t="str">
        <f t="shared" si="223"/>
        <v>plays</v>
      </c>
    </row>
    <row r="3549" spans="1:18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tr">
        <f t="shared" si="222"/>
        <v>theater</v>
      </c>
      <c r="R3549" t="str">
        <f t="shared" si="223"/>
        <v>plays</v>
      </c>
    </row>
    <row r="3550" spans="1:18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tr">
        <f t="shared" si="222"/>
        <v>theater</v>
      </c>
      <c r="R3550" t="str">
        <f t="shared" si="223"/>
        <v>plays</v>
      </c>
    </row>
    <row r="3551" spans="1:18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tr">
        <f t="shared" si="222"/>
        <v>theater</v>
      </c>
      <c r="R3551" t="str">
        <f t="shared" si="223"/>
        <v>plays</v>
      </c>
    </row>
    <row r="3552" spans="1:18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tr">
        <f t="shared" si="222"/>
        <v>theater</v>
      </c>
      <c r="R3552" t="str">
        <f t="shared" si="223"/>
        <v>plays</v>
      </c>
    </row>
    <row r="3553" spans="1:18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tr">
        <f t="shared" si="222"/>
        <v>theater</v>
      </c>
      <c r="R3553" t="str">
        <f t="shared" si="223"/>
        <v>plays</v>
      </c>
    </row>
    <row r="3554" spans="1:18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tr">
        <f t="shared" si="222"/>
        <v>theater</v>
      </c>
      <c r="R3554" t="str">
        <f t="shared" si="223"/>
        <v>plays</v>
      </c>
    </row>
    <row r="3555" spans="1:18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tr">
        <f t="shared" si="222"/>
        <v>theater</v>
      </c>
      <c r="R3555" t="str">
        <f t="shared" si="223"/>
        <v>plays</v>
      </c>
    </row>
    <row r="3556" spans="1:18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tr">
        <f t="shared" si="222"/>
        <v>theater</v>
      </c>
      <c r="R3556" t="str">
        <f t="shared" si="223"/>
        <v>plays</v>
      </c>
    </row>
    <row r="3557" spans="1:18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tr">
        <f t="shared" si="222"/>
        <v>theater</v>
      </c>
      <c r="R3557" t="str">
        <f t="shared" si="223"/>
        <v>plays</v>
      </c>
    </row>
    <row r="3558" spans="1:18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tr">
        <f t="shared" si="222"/>
        <v>theater</v>
      </c>
      <c r="R3558" t="str">
        <f t="shared" si="223"/>
        <v>plays</v>
      </c>
    </row>
    <row r="3559" spans="1:18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tr">
        <f t="shared" si="222"/>
        <v>theater</v>
      </c>
      <c r="R3559" t="str">
        <f t="shared" si="223"/>
        <v>plays</v>
      </c>
    </row>
    <row r="3560" spans="1:18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tr">
        <f t="shared" si="222"/>
        <v>theater</v>
      </c>
      <c r="R3560" t="str">
        <f t="shared" si="223"/>
        <v>plays</v>
      </c>
    </row>
    <row r="3561" spans="1:18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tr">
        <f t="shared" si="222"/>
        <v>theater</v>
      </c>
      <c r="R3561" t="str">
        <f t="shared" si="223"/>
        <v>plays</v>
      </c>
    </row>
    <row r="3562" spans="1:18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tr">
        <f t="shared" si="222"/>
        <v>theater</v>
      </c>
      <c r="R3562" t="str">
        <f t="shared" si="223"/>
        <v>plays</v>
      </c>
    </row>
    <row r="3563" spans="1:18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tr">
        <f t="shared" si="222"/>
        <v>theater</v>
      </c>
      <c r="R3563" t="str">
        <f t="shared" si="223"/>
        <v>plays</v>
      </c>
    </row>
    <row r="3564" spans="1:18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tr">
        <f t="shared" si="222"/>
        <v>theater</v>
      </c>
      <c r="R3564" t="str">
        <f t="shared" si="223"/>
        <v>plays</v>
      </c>
    </row>
    <row r="3565" spans="1:18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tr">
        <f t="shared" si="222"/>
        <v>theater</v>
      </c>
      <c r="R3565" t="str">
        <f t="shared" si="223"/>
        <v>plays</v>
      </c>
    </row>
    <row r="3566" spans="1:18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tr">
        <f t="shared" si="222"/>
        <v>theater</v>
      </c>
      <c r="R3566" t="str">
        <f t="shared" si="223"/>
        <v>plays</v>
      </c>
    </row>
    <row r="3567" spans="1:18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tr">
        <f t="shared" si="222"/>
        <v>theater</v>
      </c>
      <c r="R3567" t="str">
        <f t="shared" si="223"/>
        <v>plays</v>
      </c>
    </row>
    <row r="3568" spans="1:18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tr">
        <f t="shared" si="222"/>
        <v>theater</v>
      </c>
      <c r="R3568" t="str">
        <f t="shared" si="223"/>
        <v>plays</v>
      </c>
    </row>
    <row r="3569" spans="1:18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tr">
        <f t="shared" si="222"/>
        <v>theater</v>
      </c>
      <c r="R3569" t="str">
        <f t="shared" si="223"/>
        <v>plays</v>
      </c>
    </row>
    <row r="3570" spans="1:18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tr">
        <f t="shared" si="222"/>
        <v>theater</v>
      </c>
      <c r="R3570" t="str">
        <f t="shared" si="223"/>
        <v>plays</v>
      </c>
    </row>
    <row r="3571" spans="1:18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tr">
        <f t="shared" si="222"/>
        <v>theater</v>
      </c>
      <c r="R3571" t="str">
        <f t="shared" si="223"/>
        <v>plays</v>
      </c>
    </row>
    <row r="3572" spans="1:18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tr">
        <f t="shared" si="222"/>
        <v>theater</v>
      </c>
      <c r="R3572" t="str">
        <f t="shared" si="223"/>
        <v>plays</v>
      </c>
    </row>
    <row r="3573" spans="1:18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tr">
        <f t="shared" si="222"/>
        <v>theater</v>
      </c>
      <c r="R3573" t="str">
        <f t="shared" si="223"/>
        <v>plays</v>
      </c>
    </row>
    <row r="3574" spans="1:18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tr">
        <f t="shared" si="222"/>
        <v>theater</v>
      </c>
      <c r="R3574" t="str">
        <f t="shared" si="223"/>
        <v>plays</v>
      </c>
    </row>
    <row r="3575" spans="1:18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tr">
        <f t="shared" si="222"/>
        <v>theater</v>
      </c>
      <c r="R3575" t="str">
        <f t="shared" si="223"/>
        <v>plays</v>
      </c>
    </row>
    <row r="3576" spans="1:18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tr">
        <f t="shared" si="222"/>
        <v>theater</v>
      </c>
      <c r="R3576" t="str">
        <f t="shared" si="223"/>
        <v>plays</v>
      </c>
    </row>
    <row r="3577" spans="1:18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tr">
        <f t="shared" si="222"/>
        <v>theater</v>
      </c>
      <c r="R3577" t="str">
        <f t="shared" si="223"/>
        <v>plays</v>
      </c>
    </row>
    <row r="3578" spans="1:18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tr">
        <f t="shared" si="222"/>
        <v>theater</v>
      </c>
      <c r="R3578" t="str">
        <f t="shared" si="223"/>
        <v>plays</v>
      </c>
    </row>
    <row r="3579" spans="1:18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tr">
        <f t="shared" si="222"/>
        <v>theater</v>
      </c>
      <c r="R3579" t="str">
        <f t="shared" si="223"/>
        <v>plays</v>
      </c>
    </row>
    <row r="3580" spans="1:18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tr">
        <f t="shared" si="222"/>
        <v>theater</v>
      </c>
      <c r="R3580" t="str">
        <f t="shared" si="223"/>
        <v>plays</v>
      </c>
    </row>
    <row r="3581" spans="1:18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tr">
        <f t="shared" si="222"/>
        <v>theater</v>
      </c>
      <c r="R3581" t="str">
        <f t="shared" si="223"/>
        <v>plays</v>
      </c>
    </row>
    <row r="3582" spans="1:18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tr">
        <f t="shared" si="222"/>
        <v>theater</v>
      </c>
      <c r="R3582" t="str">
        <f t="shared" si="223"/>
        <v>plays</v>
      </c>
    </row>
    <row r="3583" spans="1:18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tr">
        <f t="shared" si="222"/>
        <v>theater</v>
      </c>
      <c r="R3583" t="str">
        <f t="shared" si="223"/>
        <v>plays</v>
      </c>
    </row>
    <row r="3584" spans="1:18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tr">
        <f t="shared" si="222"/>
        <v>theater</v>
      </c>
      <c r="R3584" t="str">
        <f t="shared" si="223"/>
        <v>plays</v>
      </c>
    </row>
    <row r="3585" spans="1:18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tr">
        <f t="shared" si="222"/>
        <v>theater</v>
      </c>
      <c r="R3585" t="str">
        <f t="shared" si="223"/>
        <v>plays</v>
      </c>
    </row>
    <row r="3586" spans="1:18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tr">
        <f t="shared" si="222"/>
        <v>theater</v>
      </c>
      <c r="R3586" t="str">
        <f t="shared" si="223"/>
        <v>plays</v>
      </c>
    </row>
    <row r="3587" spans="1:18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E3587/D3587*100</f>
        <v>119.11764705882352</v>
      </c>
      <c r="P3587">
        <f t="shared" ref="P3587:P3650" si="225">E3587/L3587</f>
        <v>176.08695652173913</v>
      </c>
      <c r="Q3587" t="str">
        <f t="shared" ref="Q3587:Q3650" si="226">LEFT(N3587,_xlfn.NUMBERVALUE(FIND("/",N3587)-1))</f>
        <v>theater</v>
      </c>
      <c r="R3587" t="str">
        <f t="shared" ref="R3587:R3650" si="227">RIGHT(N3587,LEN(N3587)-LEN(Q3587)-1)</f>
        <v>plays</v>
      </c>
    </row>
    <row r="3588" spans="1:18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tr">
        <f t="shared" si="226"/>
        <v>theater</v>
      </c>
      <c r="R3588" t="str">
        <f t="shared" si="227"/>
        <v>plays</v>
      </c>
    </row>
    <row r="3589" spans="1:18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tr">
        <f t="shared" si="226"/>
        <v>theater</v>
      </c>
      <c r="R3589" t="str">
        <f t="shared" si="227"/>
        <v>plays</v>
      </c>
    </row>
    <row r="3590" spans="1:18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tr">
        <f t="shared" si="226"/>
        <v>theater</v>
      </c>
      <c r="R3590" t="str">
        <f t="shared" si="227"/>
        <v>plays</v>
      </c>
    </row>
    <row r="3591" spans="1:18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tr">
        <f t="shared" si="226"/>
        <v>theater</v>
      </c>
      <c r="R3591" t="str">
        <f t="shared" si="227"/>
        <v>plays</v>
      </c>
    </row>
    <row r="3592" spans="1:18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tr">
        <f t="shared" si="226"/>
        <v>theater</v>
      </c>
      <c r="R3592" t="str">
        <f t="shared" si="227"/>
        <v>plays</v>
      </c>
    </row>
    <row r="3593" spans="1:18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tr">
        <f t="shared" si="226"/>
        <v>theater</v>
      </c>
      <c r="R3593" t="str">
        <f t="shared" si="227"/>
        <v>plays</v>
      </c>
    </row>
    <row r="3594" spans="1:18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tr">
        <f t="shared" si="226"/>
        <v>theater</v>
      </c>
      <c r="R3594" t="str">
        <f t="shared" si="227"/>
        <v>plays</v>
      </c>
    </row>
    <row r="3595" spans="1:18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tr">
        <f t="shared" si="226"/>
        <v>theater</v>
      </c>
      <c r="R3595" t="str">
        <f t="shared" si="227"/>
        <v>plays</v>
      </c>
    </row>
    <row r="3596" spans="1:18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tr">
        <f t="shared" si="226"/>
        <v>theater</v>
      </c>
      <c r="R3596" t="str">
        <f t="shared" si="227"/>
        <v>plays</v>
      </c>
    </row>
    <row r="3597" spans="1:18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tr">
        <f t="shared" si="226"/>
        <v>theater</v>
      </c>
      <c r="R3597" t="str">
        <f t="shared" si="227"/>
        <v>plays</v>
      </c>
    </row>
    <row r="3598" spans="1:18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tr">
        <f t="shared" si="226"/>
        <v>theater</v>
      </c>
      <c r="R3598" t="str">
        <f t="shared" si="227"/>
        <v>plays</v>
      </c>
    </row>
    <row r="3599" spans="1:18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tr">
        <f t="shared" si="226"/>
        <v>theater</v>
      </c>
      <c r="R3599" t="str">
        <f t="shared" si="227"/>
        <v>plays</v>
      </c>
    </row>
    <row r="3600" spans="1:18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tr">
        <f t="shared" si="226"/>
        <v>theater</v>
      </c>
      <c r="R3600" t="str">
        <f t="shared" si="227"/>
        <v>plays</v>
      </c>
    </row>
    <row r="3601" spans="1:18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tr">
        <f t="shared" si="226"/>
        <v>theater</v>
      </c>
      <c r="R3601" t="str">
        <f t="shared" si="227"/>
        <v>plays</v>
      </c>
    </row>
    <row r="3602" spans="1:18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tr">
        <f t="shared" si="226"/>
        <v>theater</v>
      </c>
      <c r="R3602" t="str">
        <f t="shared" si="227"/>
        <v>plays</v>
      </c>
    </row>
    <row r="3603" spans="1:18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tr">
        <f t="shared" si="226"/>
        <v>theater</v>
      </c>
      <c r="R3603" t="str">
        <f t="shared" si="227"/>
        <v>plays</v>
      </c>
    </row>
    <row r="3604" spans="1:18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tr">
        <f t="shared" si="226"/>
        <v>theater</v>
      </c>
      <c r="R3604" t="str">
        <f t="shared" si="227"/>
        <v>plays</v>
      </c>
    </row>
    <row r="3605" spans="1:18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tr">
        <f t="shared" si="226"/>
        <v>theater</v>
      </c>
      <c r="R3605" t="str">
        <f t="shared" si="227"/>
        <v>plays</v>
      </c>
    </row>
    <row r="3606" spans="1:18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tr">
        <f t="shared" si="226"/>
        <v>theater</v>
      </c>
      <c r="R3606" t="str">
        <f t="shared" si="227"/>
        <v>plays</v>
      </c>
    </row>
    <row r="3607" spans="1:18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tr">
        <f t="shared" si="226"/>
        <v>theater</v>
      </c>
      <c r="R3607" t="str">
        <f t="shared" si="227"/>
        <v>plays</v>
      </c>
    </row>
    <row r="3608" spans="1:18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tr">
        <f t="shared" si="226"/>
        <v>theater</v>
      </c>
      <c r="R3608" t="str">
        <f t="shared" si="227"/>
        <v>plays</v>
      </c>
    </row>
    <row r="3609" spans="1:18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tr">
        <f t="shared" si="226"/>
        <v>theater</v>
      </c>
      <c r="R3609" t="str">
        <f t="shared" si="227"/>
        <v>plays</v>
      </c>
    </row>
    <row r="3610" spans="1:18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tr">
        <f t="shared" si="226"/>
        <v>theater</v>
      </c>
      <c r="R3610" t="str">
        <f t="shared" si="227"/>
        <v>plays</v>
      </c>
    </row>
    <row r="3611" spans="1:18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tr">
        <f t="shared" si="226"/>
        <v>theater</v>
      </c>
      <c r="R3611" t="str">
        <f t="shared" si="227"/>
        <v>plays</v>
      </c>
    </row>
    <row r="3612" spans="1:18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tr">
        <f t="shared" si="226"/>
        <v>theater</v>
      </c>
      <c r="R3612" t="str">
        <f t="shared" si="227"/>
        <v>plays</v>
      </c>
    </row>
    <row r="3613" spans="1:18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tr">
        <f t="shared" si="226"/>
        <v>theater</v>
      </c>
      <c r="R3613" t="str">
        <f t="shared" si="227"/>
        <v>plays</v>
      </c>
    </row>
    <row r="3614" spans="1:18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tr">
        <f t="shared" si="226"/>
        <v>theater</v>
      </c>
      <c r="R3614" t="str">
        <f t="shared" si="227"/>
        <v>plays</v>
      </c>
    </row>
    <row r="3615" spans="1:18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tr">
        <f t="shared" si="226"/>
        <v>theater</v>
      </c>
      <c r="R3615" t="str">
        <f t="shared" si="227"/>
        <v>plays</v>
      </c>
    </row>
    <row r="3616" spans="1:18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tr">
        <f t="shared" si="226"/>
        <v>theater</v>
      </c>
      <c r="R3616" t="str">
        <f t="shared" si="227"/>
        <v>plays</v>
      </c>
    </row>
    <row r="3617" spans="1:18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tr">
        <f t="shared" si="226"/>
        <v>theater</v>
      </c>
      <c r="R3617" t="str">
        <f t="shared" si="227"/>
        <v>plays</v>
      </c>
    </row>
    <row r="3618" spans="1:18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tr">
        <f t="shared" si="226"/>
        <v>theater</v>
      </c>
      <c r="R3618" t="str">
        <f t="shared" si="227"/>
        <v>plays</v>
      </c>
    </row>
    <row r="3619" spans="1:18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tr">
        <f t="shared" si="226"/>
        <v>theater</v>
      </c>
      <c r="R3619" t="str">
        <f t="shared" si="227"/>
        <v>plays</v>
      </c>
    </row>
    <row r="3620" spans="1:18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tr">
        <f t="shared" si="226"/>
        <v>theater</v>
      </c>
      <c r="R3620" t="str">
        <f t="shared" si="227"/>
        <v>plays</v>
      </c>
    </row>
    <row r="3621" spans="1:18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tr">
        <f t="shared" si="226"/>
        <v>theater</v>
      </c>
      <c r="R3621" t="str">
        <f t="shared" si="227"/>
        <v>plays</v>
      </c>
    </row>
    <row r="3622" spans="1:18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tr">
        <f t="shared" si="226"/>
        <v>theater</v>
      </c>
      <c r="R3622" t="str">
        <f t="shared" si="227"/>
        <v>plays</v>
      </c>
    </row>
    <row r="3623" spans="1:18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tr">
        <f t="shared" si="226"/>
        <v>theater</v>
      </c>
      <c r="R3623" t="str">
        <f t="shared" si="227"/>
        <v>plays</v>
      </c>
    </row>
    <row r="3624" spans="1:18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tr">
        <f t="shared" si="226"/>
        <v>theater</v>
      </c>
      <c r="R3624" t="str">
        <f t="shared" si="227"/>
        <v>plays</v>
      </c>
    </row>
    <row r="3625" spans="1:18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tr">
        <f t="shared" si="226"/>
        <v>theater</v>
      </c>
      <c r="R3625" t="str">
        <f t="shared" si="227"/>
        <v>plays</v>
      </c>
    </row>
    <row r="3626" spans="1:18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tr">
        <f t="shared" si="226"/>
        <v>theater</v>
      </c>
      <c r="R3626" t="str">
        <f t="shared" si="227"/>
        <v>plays</v>
      </c>
    </row>
    <row r="3627" spans="1:18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tr">
        <f t="shared" si="226"/>
        <v>theater</v>
      </c>
      <c r="R3627" t="str">
        <f t="shared" si="227"/>
        <v>plays</v>
      </c>
    </row>
    <row r="3628" spans="1:18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tr">
        <f t="shared" si="226"/>
        <v>theater</v>
      </c>
      <c r="R3628" t="str">
        <f t="shared" si="227"/>
        <v>plays</v>
      </c>
    </row>
    <row r="3629" spans="1:18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tr">
        <f t="shared" si="226"/>
        <v>theater</v>
      </c>
      <c r="R3629" t="str">
        <f t="shared" si="227"/>
        <v>plays</v>
      </c>
    </row>
    <row r="3630" spans="1:18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tr">
        <f t="shared" si="226"/>
        <v>theater</v>
      </c>
      <c r="R3630" t="str">
        <f t="shared" si="227"/>
        <v>musical</v>
      </c>
    </row>
    <row r="3631" spans="1:18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tr">
        <f t="shared" si="226"/>
        <v>theater</v>
      </c>
      <c r="R3631" t="str">
        <f t="shared" si="227"/>
        <v>musical</v>
      </c>
    </row>
    <row r="3632" spans="1:18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tr">
        <f t="shared" si="226"/>
        <v>theater</v>
      </c>
      <c r="R3632" t="str">
        <f t="shared" si="227"/>
        <v>musical</v>
      </c>
    </row>
    <row r="3633" spans="1:18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tr">
        <f t="shared" si="226"/>
        <v>theater</v>
      </c>
      <c r="R3633" t="str">
        <f t="shared" si="227"/>
        <v>musical</v>
      </c>
    </row>
    <row r="3634" spans="1:18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tr">
        <f t="shared" si="226"/>
        <v>theater</v>
      </c>
      <c r="R3634" t="str">
        <f t="shared" si="227"/>
        <v>musical</v>
      </c>
    </row>
    <row r="3635" spans="1:18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tr">
        <f t="shared" si="226"/>
        <v>theater</v>
      </c>
      <c r="R3635" t="str">
        <f t="shared" si="227"/>
        <v>musical</v>
      </c>
    </row>
    <row r="3636" spans="1:18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tr">
        <f t="shared" si="226"/>
        <v>theater</v>
      </c>
      <c r="R3636" t="str">
        <f t="shared" si="227"/>
        <v>musical</v>
      </c>
    </row>
    <row r="3637" spans="1:18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tr">
        <f t="shared" si="226"/>
        <v>theater</v>
      </c>
      <c r="R3637" t="str">
        <f t="shared" si="227"/>
        <v>musical</v>
      </c>
    </row>
    <row r="3638" spans="1:18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tr">
        <f t="shared" si="226"/>
        <v>theater</v>
      </c>
      <c r="R3638" t="str">
        <f t="shared" si="227"/>
        <v>musical</v>
      </c>
    </row>
    <row r="3639" spans="1:18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tr">
        <f t="shared" si="226"/>
        <v>theater</v>
      </c>
      <c r="R3639" t="str">
        <f t="shared" si="227"/>
        <v>musical</v>
      </c>
    </row>
    <row r="3640" spans="1:18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tr">
        <f t="shared" si="226"/>
        <v>theater</v>
      </c>
      <c r="R3640" t="str">
        <f t="shared" si="227"/>
        <v>musical</v>
      </c>
    </row>
    <row r="3641" spans="1:18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tr">
        <f t="shared" si="226"/>
        <v>theater</v>
      </c>
      <c r="R3641" t="str">
        <f t="shared" si="227"/>
        <v>musical</v>
      </c>
    </row>
    <row r="3642" spans="1:18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tr">
        <f t="shared" si="226"/>
        <v>theater</v>
      </c>
      <c r="R3642" t="str">
        <f t="shared" si="227"/>
        <v>musical</v>
      </c>
    </row>
    <row r="3643" spans="1:18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tr">
        <f t="shared" si="226"/>
        <v>theater</v>
      </c>
      <c r="R3643" t="str">
        <f t="shared" si="227"/>
        <v>musical</v>
      </c>
    </row>
    <row r="3644" spans="1:18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tr">
        <f t="shared" si="226"/>
        <v>theater</v>
      </c>
      <c r="R3644" t="str">
        <f t="shared" si="227"/>
        <v>musical</v>
      </c>
    </row>
    <row r="3645" spans="1:18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tr">
        <f t="shared" si="226"/>
        <v>theater</v>
      </c>
      <c r="R3645" t="str">
        <f t="shared" si="227"/>
        <v>musical</v>
      </c>
    </row>
    <row r="3646" spans="1:18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tr">
        <f t="shared" si="226"/>
        <v>theater</v>
      </c>
      <c r="R3646" t="str">
        <f t="shared" si="227"/>
        <v>musical</v>
      </c>
    </row>
    <row r="3647" spans="1:18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tr">
        <f t="shared" si="226"/>
        <v>theater</v>
      </c>
      <c r="R3647" t="str">
        <f t="shared" si="227"/>
        <v>musical</v>
      </c>
    </row>
    <row r="3648" spans="1:18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tr">
        <f t="shared" si="226"/>
        <v>theater</v>
      </c>
      <c r="R3648" t="str">
        <f t="shared" si="227"/>
        <v>musical</v>
      </c>
    </row>
    <row r="3649" spans="1:18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tr">
        <f t="shared" si="226"/>
        <v>theater</v>
      </c>
      <c r="R3649" t="str">
        <f t="shared" si="227"/>
        <v>musical</v>
      </c>
    </row>
    <row r="3650" spans="1:18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t="str">
        <f t="shared" si="226"/>
        <v>theater</v>
      </c>
      <c r="R3650" t="str">
        <f t="shared" si="227"/>
        <v>plays</v>
      </c>
    </row>
    <row r="3651" spans="1:18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E3651/D3651*100</f>
        <v>104</v>
      </c>
      <c r="P3651">
        <f t="shared" ref="P3651:P3714" si="229">E3651/L3651</f>
        <v>97.5</v>
      </c>
      <c r="Q3651" t="str">
        <f t="shared" ref="Q3651:Q3714" si="230">LEFT(N3651,_xlfn.NUMBERVALUE(FIND("/",N3651)-1))</f>
        <v>theater</v>
      </c>
      <c r="R3651" t="str">
        <f t="shared" ref="R3651:R3714" si="231">RIGHT(N3651,LEN(N3651)-LEN(Q3651)-1)</f>
        <v>plays</v>
      </c>
    </row>
    <row r="3652" spans="1:18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tr">
        <f t="shared" si="230"/>
        <v>theater</v>
      </c>
      <c r="R3652" t="str">
        <f t="shared" si="231"/>
        <v>plays</v>
      </c>
    </row>
    <row r="3653" spans="1:18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tr">
        <f t="shared" si="230"/>
        <v>theater</v>
      </c>
      <c r="R3653" t="str">
        <f t="shared" si="231"/>
        <v>plays</v>
      </c>
    </row>
    <row r="3654" spans="1:18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tr">
        <f t="shared" si="230"/>
        <v>theater</v>
      </c>
      <c r="R3654" t="str">
        <f t="shared" si="231"/>
        <v>plays</v>
      </c>
    </row>
    <row r="3655" spans="1:18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tr">
        <f t="shared" si="230"/>
        <v>theater</v>
      </c>
      <c r="R3655" t="str">
        <f t="shared" si="231"/>
        <v>plays</v>
      </c>
    </row>
    <row r="3656" spans="1:18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tr">
        <f t="shared" si="230"/>
        <v>theater</v>
      </c>
      <c r="R3656" t="str">
        <f t="shared" si="231"/>
        <v>plays</v>
      </c>
    </row>
    <row r="3657" spans="1:18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tr">
        <f t="shared" si="230"/>
        <v>theater</v>
      </c>
      <c r="R3657" t="str">
        <f t="shared" si="231"/>
        <v>plays</v>
      </c>
    </row>
    <row r="3658" spans="1:18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tr">
        <f t="shared" si="230"/>
        <v>theater</v>
      </c>
      <c r="R3658" t="str">
        <f t="shared" si="231"/>
        <v>plays</v>
      </c>
    </row>
    <row r="3659" spans="1:18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tr">
        <f t="shared" si="230"/>
        <v>theater</v>
      </c>
      <c r="R3659" t="str">
        <f t="shared" si="231"/>
        <v>plays</v>
      </c>
    </row>
    <row r="3660" spans="1:18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tr">
        <f t="shared" si="230"/>
        <v>theater</v>
      </c>
      <c r="R3660" t="str">
        <f t="shared" si="231"/>
        <v>plays</v>
      </c>
    </row>
    <row r="3661" spans="1:18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tr">
        <f t="shared" si="230"/>
        <v>theater</v>
      </c>
      <c r="R3661" t="str">
        <f t="shared" si="231"/>
        <v>plays</v>
      </c>
    </row>
    <row r="3662" spans="1:18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tr">
        <f t="shared" si="230"/>
        <v>theater</v>
      </c>
      <c r="R3662" t="str">
        <f t="shared" si="231"/>
        <v>plays</v>
      </c>
    </row>
    <row r="3663" spans="1:18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tr">
        <f t="shared" si="230"/>
        <v>theater</v>
      </c>
      <c r="R3663" t="str">
        <f t="shared" si="231"/>
        <v>plays</v>
      </c>
    </row>
    <row r="3664" spans="1:18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tr">
        <f t="shared" si="230"/>
        <v>theater</v>
      </c>
      <c r="R3664" t="str">
        <f t="shared" si="231"/>
        <v>plays</v>
      </c>
    </row>
    <row r="3665" spans="1:18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tr">
        <f t="shared" si="230"/>
        <v>theater</v>
      </c>
      <c r="R3665" t="str">
        <f t="shared" si="231"/>
        <v>plays</v>
      </c>
    </row>
    <row r="3666" spans="1:18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tr">
        <f t="shared" si="230"/>
        <v>theater</v>
      </c>
      <c r="R3666" t="str">
        <f t="shared" si="231"/>
        <v>plays</v>
      </c>
    </row>
    <row r="3667" spans="1:18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tr">
        <f t="shared" si="230"/>
        <v>theater</v>
      </c>
      <c r="R3667" t="str">
        <f t="shared" si="231"/>
        <v>plays</v>
      </c>
    </row>
    <row r="3668" spans="1:18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tr">
        <f t="shared" si="230"/>
        <v>theater</v>
      </c>
      <c r="R3668" t="str">
        <f t="shared" si="231"/>
        <v>plays</v>
      </c>
    </row>
    <row r="3669" spans="1:18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tr">
        <f t="shared" si="230"/>
        <v>theater</v>
      </c>
      <c r="R3669" t="str">
        <f t="shared" si="231"/>
        <v>plays</v>
      </c>
    </row>
    <row r="3670" spans="1:18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tr">
        <f t="shared" si="230"/>
        <v>theater</v>
      </c>
      <c r="R3670" t="str">
        <f t="shared" si="231"/>
        <v>plays</v>
      </c>
    </row>
    <row r="3671" spans="1:18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tr">
        <f t="shared" si="230"/>
        <v>theater</v>
      </c>
      <c r="R3671" t="str">
        <f t="shared" si="231"/>
        <v>plays</v>
      </c>
    </row>
    <row r="3672" spans="1:18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tr">
        <f t="shared" si="230"/>
        <v>theater</v>
      </c>
      <c r="R3672" t="str">
        <f t="shared" si="231"/>
        <v>plays</v>
      </c>
    </row>
    <row r="3673" spans="1:18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tr">
        <f t="shared" si="230"/>
        <v>theater</v>
      </c>
      <c r="R3673" t="str">
        <f t="shared" si="231"/>
        <v>plays</v>
      </c>
    </row>
    <row r="3674" spans="1:18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tr">
        <f t="shared" si="230"/>
        <v>theater</v>
      </c>
      <c r="R3674" t="str">
        <f t="shared" si="231"/>
        <v>plays</v>
      </c>
    </row>
    <row r="3675" spans="1:18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tr">
        <f t="shared" si="230"/>
        <v>theater</v>
      </c>
      <c r="R3675" t="str">
        <f t="shared" si="231"/>
        <v>plays</v>
      </c>
    </row>
    <row r="3676" spans="1:18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tr">
        <f t="shared" si="230"/>
        <v>theater</v>
      </c>
      <c r="R3676" t="str">
        <f t="shared" si="231"/>
        <v>plays</v>
      </c>
    </row>
    <row r="3677" spans="1:18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tr">
        <f t="shared" si="230"/>
        <v>theater</v>
      </c>
      <c r="R3677" t="str">
        <f t="shared" si="231"/>
        <v>plays</v>
      </c>
    </row>
    <row r="3678" spans="1:18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tr">
        <f t="shared" si="230"/>
        <v>theater</v>
      </c>
      <c r="R3678" t="str">
        <f t="shared" si="231"/>
        <v>plays</v>
      </c>
    </row>
    <row r="3679" spans="1:18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tr">
        <f t="shared" si="230"/>
        <v>theater</v>
      </c>
      <c r="R3679" t="str">
        <f t="shared" si="231"/>
        <v>plays</v>
      </c>
    </row>
    <row r="3680" spans="1:18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tr">
        <f t="shared" si="230"/>
        <v>theater</v>
      </c>
      <c r="R3680" t="str">
        <f t="shared" si="231"/>
        <v>plays</v>
      </c>
    </row>
    <row r="3681" spans="1:18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tr">
        <f t="shared" si="230"/>
        <v>theater</v>
      </c>
      <c r="R3681" t="str">
        <f t="shared" si="231"/>
        <v>plays</v>
      </c>
    </row>
    <row r="3682" spans="1:18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tr">
        <f t="shared" si="230"/>
        <v>theater</v>
      </c>
      <c r="R3682" t="str">
        <f t="shared" si="231"/>
        <v>plays</v>
      </c>
    </row>
    <row r="3683" spans="1:18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tr">
        <f t="shared" si="230"/>
        <v>theater</v>
      </c>
      <c r="R3683" t="str">
        <f t="shared" si="231"/>
        <v>plays</v>
      </c>
    </row>
    <row r="3684" spans="1:18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tr">
        <f t="shared" si="230"/>
        <v>theater</v>
      </c>
      <c r="R3684" t="str">
        <f t="shared" si="231"/>
        <v>plays</v>
      </c>
    </row>
    <row r="3685" spans="1:18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tr">
        <f t="shared" si="230"/>
        <v>theater</v>
      </c>
      <c r="R3685" t="str">
        <f t="shared" si="231"/>
        <v>plays</v>
      </c>
    </row>
    <row r="3686" spans="1:18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tr">
        <f t="shared" si="230"/>
        <v>theater</v>
      </c>
      <c r="R3686" t="str">
        <f t="shared" si="231"/>
        <v>plays</v>
      </c>
    </row>
    <row r="3687" spans="1:18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tr">
        <f t="shared" si="230"/>
        <v>theater</v>
      </c>
      <c r="R3687" t="str">
        <f t="shared" si="231"/>
        <v>plays</v>
      </c>
    </row>
    <row r="3688" spans="1:18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tr">
        <f t="shared" si="230"/>
        <v>theater</v>
      </c>
      <c r="R3688" t="str">
        <f t="shared" si="231"/>
        <v>plays</v>
      </c>
    </row>
    <row r="3689" spans="1:18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tr">
        <f t="shared" si="230"/>
        <v>theater</v>
      </c>
      <c r="R3689" t="str">
        <f t="shared" si="231"/>
        <v>plays</v>
      </c>
    </row>
    <row r="3690" spans="1:18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tr">
        <f t="shared" si="230"/>
        <v>theater</v>
      </c>
      <c r="R3690" t="str">
        <f t="shared" si="231"/>
        <v>plays</v>
      </c>
    </row>
    <row r="3691" spans="1:18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tr">
        <f t="shared" si="230"/>
        <v>theater</v>
      </c>
      <c r="R3691" t="str">
        <f t="shared" si="231"/>
        <v>plays</v>
      </c>
    </row>
    <row r="3692" spans="1:18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tr">
        <f t="shared" si="230"/>
        <v>theater</v>
      </c>
      <c r="R3692" t="str">
        <f t="shared" si="231"/>
        <v>plays</v>
      </c>
    </row>
    <row r="3693" spans="1:18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tr">
        <f t="shared" si="230"/>
        <v>theater</v>
      </c>
      <c r="R3693" t="str">
        <f t="shared" si="231"/>
        <v>plays</v>
      </c>
    </row>
    <row r="3694" spans="1:18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tr">
        <f t="shared" si="230"/>
        <v>theater</v>
      </c>
      <c r="R3694" t="str">
        <f t="shared" si="231"/>
        <v>plays</v>
      </c>
    </row>
    <row r="3695" spans="1:18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tr">
        <f t="shared" si="230"/>
        <v>theater</v>
      </c>
      <c r="R3695" t="str">
        <f t="shared" si="231"/>
        <v>plays</v>
      </c>
    </row>
    <row r="3696" spans="1:18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tr">
        <f t="shared" si="230"/>
        <v>theater</v>
      </c>
      <c r="R3696" t="str">
        <f t="shared" si="231"/>
        <v>plays</v>
      </c>
    </row>
    <row r="3697" spans="1:18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tr">
        <f t="shared" si="230"/>
        <v>theater</v>
      </c>
      <c r="R3697" t="str">
        <f t="shared" si="231"/>
        <v>plays</v>
      </c>
    </row>
    <row r="3698" spans="1:18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tr">
        <f t="shared" si="230"/>
        <v>theater</v>
      </c>
      <c r="R3698" t="str">
        <f t="shared" si="231"/>
        <v>plays</v>
      </c>
    </row>
    <row r="3699" spans="1:18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tr">
        <f t="shared" si="230"/>
        <v>theater</v>
      </c>
      <c r="R3699" t="str">
        <f t="shared" si="231"/>
        <v>plays</v>
      </c>
    </row>
    <row r="3700" spans="1:18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tr">
        <f t="shared" si="230"/>
        <v>theater</v>
      </c>
      <c r="R3700" t="str">
        <f t="shared" si="231"/>
        <v>plays</v>
      </c>
    </row>
    <row r="3701" spans="1:18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tr">
        <f t="shared" si="230"/>
        <v>theater</v>
      </c>
      <c r="R3701" t="str">
        <f t="shared" si="231"/>
        <v>plays</v>
      </c>
    </row>
    <row r="3702" spans="1:18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tr">
        <f t="shared" si="230"/>
        <v>theater</v>
      </c>
      <c r="R3702" t="str">
        <f t="shared" si="231"/>
        <v>plays</v>
      </c>
    </row>
    <row r="3703" spans="1:18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tr">
        <f t="shared" si="230"/>
        <v>theater</v>
      </c>
      <c r="R3703" t="str">
        <f t="shared" si="231"/>
        <v>plays</v>
      </c>
    </row>
    <row r="3704" spans="1:18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tr">
        <f t="shared" si="230"/>
        <v>theater</v>
      </c>
      <c r="R3704" t="str">
        <f t="shared" si="231"/>
        <v>plays</v>
      </c>
    </row>
    <row r="3705" spans="1:18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tr">
        <f t="shared" si="230"/>
        <v>theater</v>
      </c>
      <c r="R3705" t="str">
        <f t="shared" si="231"/>
        <v>plays</v>
      </c>
    </row>
    <row r="3706" spans="1:18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tr">
        <f t="shared" si="230"/>
        <v>theater</v>
      </c>
      <c r="R3706" t="str">
        <f t="shared" si="231"/>
        <v>plays</v>
      </c>
    </row>
    <row r="3707" spans="1:18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tr">
        <f t="shared" si="230"/>
        <v>theater</v>
      </c>
      <c r="R3707" t="str">
        <f t="shared" si="231"/>
        <v>plays</v>
      </c>
    </row>
    <row r="3708" spans="1:18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tr">
        <f t="shared" si="230"/>
        <v>theater</v>
      </c>
      <c r="R3708" t="str">
        <f t="shared" si="231"/>
        <v>plays</v>
      </c>
    </row>
    <row r="3709" spans="1:18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tr">
        <f t="shared" si="230"/>
        <v>theater</v>
      </c>
      <c r="R3709" t="str">
        <f t="shared" si="231"/>
        <v>plays</v>
      </c>
    </row>
    <row r="3710" spans="1:18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tr">
        <f t="shared" si="230"/>
        <v>theater</v>
      </c>
      <c r="R3710" t="str">
        <f t="shared" si="231"/>
        <v>plays</v>
      </c>
    </row>
    <row r="3711" spans="1:18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tr">
        <f t="shared" si="230"/>
        <v>theater</v>
      </c>
      <c r="R3711" t="str">
        <f t="shared" si="231"/>
        <v>plays</v>
      </c>
    </row>
    <row r="3712" spans="1:18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tr">
        <f t="shared" si="230"/>
        <v>theater</v>
      </c>
      <c r="R3712" t="str">
        <f t="shared" si="231"/>
        <v>plays</v>
      </c>
    </row>
    <row r="3713" spans="1:18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tr">
        <f t="shared" si="230"/>
        <v>theater</v>
      </c>
      <c r="R3713" t="str">
        <f t="shared" si="231"/>
        <v>plays</v>
      </c>
    </row>
    <row r="3714" spans="1:18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110.86538461538461</v>
      </c>
      <c r="Q3714" t="str">
        <f t="shared" si="230"/>
        <v>theater</v>
      </c>
      <c r="R3714" t="str">
        <f t="shared" si="231"/>
        <v>plays</v>
      </c>
    </row>
    <row r="3715" spans="1:18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E3715/D3715*100</f>
        <v>101.49999999999999</v>
      </c>
      <c r="P3715">
        <f t="shared" ref="P3715:P3778" si="233">E3715/L3715</f>
        <v>106.84210526315789</v>
      </c>
      <c r="Q3715" t="str">
        <f t="shared" ref="Q3715:Q3778" si="234">LEFT(N3715,_xlfn.NUMBERVALUE(FIND("/",N3715)-1))</f>
        <v>theater</v>
      </c>
      <c r="R3715" t="str">
        <f t="shared" ref="R3715:R3778" si="235">RIGHT(N3715,LEN(N3715)-LEN(Q3715)-1)</f>
        <v>plays</v>
      </c>
    </row>
    <row r="3716" spans="1:18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tr">
        <f t="shared" si="234"/>
        <v>theater</v>
      </c>
      <c r="R3716" t="str">
        <f t="shared" si="235"/>
        <v>plays</v>
      </c>
    </row>
    <row r="3717" spans="1:18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tr">
        <f t="shared" si="234"/>
        <v>theater</v>
      </c>
      <c r="R3717" t="str">
        <f t="shared" si="235"/>
        <v>plays</v>
      </c>
    </row>
    <row r="3718" spans="1:18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tr">
        <f t="shared" si="234"/>
        <v>theater</v>
      </c>
      <c r="R3718" t="str">
        <f t="shared" si="235"/>
        <v>plays</v>
      </c>
    </row>
    <row r="3719" spans="1:18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tr">
        <f t="shared" si="234"/>
        <v>theater</v>
      </c>
      <c r="R3719" t="str">
        <f t="shared" si="235"/>
        <v>plays</v>
      </c>
    </row>
    <row r="3720" spans="1:18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tr">
        <f t="shared" si="234"/>
        <v>theater</v>
      </c>
      <c r="R3720" t="str">
        <f t="shared" si="235"/>
        <v>plays</v>
      </c>
    </row>
    <row r="3721" spans="1:18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tr">
        <f t="shared" si="234"/>
        <v>theater</v>
      </c>
      <c r="R3721" t="str">
        <f t="shared" si="235"/>
        <v>plays</v>
      </c>
    </row>
    <row r="3722" spans="1:18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tr">
        <f t="shared" si="234"/>
        <v>theater</v>
      </c>
      <c r="R3722" t="str">
        <f t="shared" si="235"/>
        <v>plays</v>
      </c>
    </row>
    <row r="3723" spans="1:18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tr">
        <f t="shared" si="234"/>
        <v>theater</v>
      </c>
      <c r="R3723" t="str">
        <f t="shared" si="235"/>
        <v>plays</v>
      </c>
    </row>
    <row r="3724" spans="1:18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tr">
        <f t="shared" si="234"/>
        <v>theater</v>
      </c>
      <c r="R3724" t="str">
        <f t="shared" si="235"/>
        <v>plays</v>
      </c>
    </row>
    <row r="3725" spans="1:18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tr">
        <f t="shared" si="234"/>
        <v>theater</v>
      </c>
      <c r="R3725" t="str">
        <f t="shared" si="235"/>
        <v>plays</v>
      </c>
    </row>
    <row r="3726" spans="1:18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tr">
        <f t="shared" si="234"/>
        <v>theater</v>
      </c>
      <c r="R3726" t="str">
        <f t="shared" si="235"/>
        <v>plays</v>
      </c>
    </row>
    <row r="3727" spans="1:18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tr">
        <f t="shared" si="234"/>
        <v>theater</v>
      </c>
      <c r="R3727" t="str">
        <f t="shared" si="235"/>
        <v>plays</v>
      </c>
    </row>
    <row r="3728" spans="1:18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tr">
        <f t="shared" si="234"/>
        <v>theater</v>
      </c>
      <c r="R3728" t="str">
        <f t="shared" si="235"/>
        <v>plays</v>
      </c>
    </row>
    <row r="3729" spans="1:18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tr">
        <f t="shared" si="234"/>
        <v>theater</v>
      </c>
      <c r="R3729" t="str">
        <f t="shared" si="235"/>
        <v>plays</v>
      </c>
    </row>
    <row r="3730" spans="1:18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tr">
        <f t="shared" si="234"/>
        <v>theater</v>
      </c>
      <c r="R3730" t="str">
        <f t="shared" si="235"/>
        <v>plays</v>
      </c>
    </row>
    <row r="3731" spans="1:18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tr">
        <f t="shared" si="234"/>
        <v>theater</v>
      </c>
      <c r="R3731" t="str">
        <f t="shared" si="235"/>
        <v>plays</v>
      </c>
    </row>
    <row r="3732" spans="1:18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tr">
        <f t="shared" si="234"/>
        <v>theater</v>
      </c>
      <c r="R3732" t="str">
        <f t="shared" si="235"/>
        <v>plays</v>
      </c>
    </row>
    <row r="3733" spans="1:18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tr">
        <f t="shared" si="234"/>
        <v>theater</v>
      </c>
      <c r="R3733" t="str">
        <f t="shared" si="235"/>
        <v>plays</v>
      </c>
    </row>
    <row r="3734" spans="1:18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tr">
        <f t="shared" si="234"/>
        <v>theater</v>
      </c>
      <c r="R3734" t="str">
        <f t="shared" si="235"/>
        <v>plays</v>
      </c>
    </row>
    <row r="3735" spans="1:18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tr">
        <f t="shared" si="234"/>
        <v>theater</v>
      </c>
      <c r="R3735" t="str">
        <f t="shared" si="235"/>
        <v>plays</v>
      </c>
    </row>
    <row r="3736" spans="1:18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tr">
        <f t="shared" si="234"/>
        <v>theater</v>
      </c>
      <c r="R3736" t="str">
        <f t="shared" si="235"/>
        <v>plays</v>
      </c>
    </row>
    <row r="3737" spans="1:18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tr">
        <f t="shared" si="234"/>
        <v>theater</v>
      </c>
      <c r="R3737" t="str">
        <f t="shared" si="235"/>
        <v>plays</v>
      </c>
    </row>
    <row r="3738" spans="1:18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tr">
        <f t="shared" si="234"/>
        <v>theater</v>
      </c>
      <c r="R3738" t="str">
        <f t="shared" si="235"/>
        <v>plays</v>
      </c>
    </row>
    <row r="3739" spans="1:18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tr">
        <f t="shared" si="234"/>
        <v>theater</v>
      </c>
      <c r="R3739" t="str">
        <f t="shared" si="235"/>
        <v>plays</v>
      </c>
    </row>
    <row r="3740" spans="1:18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tr">
        <f t="shared" si="234"/>
        <v>theater</v>
      </c>
      <c r="R3740" t="str">
        <f t="shared" si="235"/>
        <v>plays</v>
      </c>
    </row>
    <row r="3741" spans="1:18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tr">
        <f t="shared" si="234"/>
        <v>theater</v>
      </c>
      <c r="R3741" t="str">
        <f t="shared" si="235"/>
        <v>plays</v>
      </c>
    </row>
    <row r="3742" spans="1:18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tr">
        <f t="shared" si="234"/>
        <v>theater</v>
      </c>
      <c r="R3742" t="str">
        <f t="shared" si="235"/>
        <v>plays</v>
      </c>
    </row>
    <row r="3743" spans="1:18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tr">
        <f t="shared" si="234"/>
        <v>theater</v>
      </c>
      <c r="R3743" t="str">
        <f t="shared" si="235"/>
        <v>plays</v>
      </c>
    </row>
    <row r="3744" spans="1:18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tr">
        <f t="shared" si="234"/>
        <v>theater</v>
      </c>
      <c r="R3744" t="str">
        <f t="shared" si="235"/>
        <v>plays</v>
      </c>
    </row>
    <row r="3745" spans="1:18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tr">
        <f t="shared" si="234"/>
        <v>theater</v>
      </c>
      <c r="R3745" t="str">
        <f t="shared" si="235"/>
        <v>plays</v>
      </c>
    </row>
    <row r="3746" spans="1:18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tr">
        <f t="shared" si="234"/>
        <v>theater</v>
      </c>
      <c r="R3746" t="str">
        <f t="shared" si="235"/>
        <v>plays</v>
      </c>
    </row>
    <row r="3747" spans="1:18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tr">
        <f t="shared" si="234"/>
        <v>theater</v>
      </c>
      <c r="R3747" t="str">
        <f t="shared" si="235"/>
        <v>plays</v>
      </c>
    </row>
    <row r="3748" spans="1:18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tr">
        <f t="shared" si="234"/>
        <v>theater</v>
      </c>
      <c r="R3748" t="str">
        <f t="shared" si="235"/>
        <v>plays</v>
      </c>
    </row>
    <row r="3749" spans="1:18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tr">
        <f t="shared" si="234"/>
        <v>theater</v>
      </c>
      <c r="R3749" t="str">
        <f t="shared" si="235"/>
        <v>plays</v>
      </c>
    </row>
    <row r="3750" spans="1:18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tr">
        <f t="shared" si="234"/>
        <v>theater</v>
      </c>
      <c r="R3750" t="str">
        <f t="shared" si="235"/>
        <v>musical</v>
      </c>
    </row>
    <row r="3751" spans="1:18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tr">
        <f t="shared" si="234"/>
        <v>theater</v>
      </c>
      <c r="R3751" t="str">
        <f t="shared" si="235"/>
        <v>musical</v>
      </c>
    </row>
    <row r="3752" spans="1:18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tr">
        <f t="shared" si="234"/>
        <v>theater</v>
      </c>
      <c r="R3752" t="str">
        <f t="shared" si="235"/>
        <v>musical</v>
      </c>
    </row>
    <row r="3753" spans="1:18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tr">
        <f t="shared" si="234"/>
        <v>theater</v>
      </c>
      <c r="R3753" t="str">
        <f t="shared" si="235"/>
        <v>musical</v>
      </c>
    </row>
    <row r="3754" spans="1:18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tr">
        <f t="shared" si="234"/>
        <v>theater</v>
      </c>
      <c r="R3754" t="str">
        <f t="shared" si="235"/>
        <v>musical</v>
      </c>
    </row>
    <row r="3755" spans="1:18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tr">
        <f t="shared" si="234"/>
        <v>theater</v>
      </c>
      <c r="R3755" t="str">
        <f t="shared" si="235"/>
        <v>musical</v>
      </c>
    </row>
    <row r="3756" spans="1:18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tr">
        <f t="shared" si="234"/>
        <v>theater</v>
      </c>
      <c r="R3756" t="str">
        <f t="shared" si="235"/>
        <v>musical</v>
      </c>
    </row>
    <row r="3757" spans="1:18" ht="4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tr">
        <f t="shared" si="234"/>
        <v>theater</v>
      </c>
      <c r="R3757" t="str">
        <f t="shared" si="235"/>
        <v>musical</v>
      </c>
    </row>
    <row r="3758" spans="1:18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tr">
        <f t="shared" si="234"/>
        <v>theater</v>
      </c>
      <c r="R3758" t="str">
        <f t="shared" si="235"/>
        <v>musical</v>
      </c>
    </row>
    <row r="3759" spans="1:18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tr">
        <f t="shared" si="234"/>
        <v>theater</v>
      </c>
      <c r="R3759" t="str">
        <f t="shared" si="235"/>
        <v>musical</v>
      </c>
    </row>
    <row r="3760" spans="1:18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tr">
        <f t="shared" si="234"/>
        <v>theater</v>
      </c>
      <c r="R3760" t="str">
        <f t="shared" si="235"/>
        <v>musical</v>
      </c>
    </row>
    <row r="3761" spans="1:18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tr">
        <f t="shared" si="234"/>
        <v>theater</v>
      </c>
      <c r="R3761" t="str">
        <f t="shared" si="235"/>
        <v>musical</v>
      </c>
    </row>
    <row r="3762" spans="1:18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tr">
        <f t="shared" si="234"/>
        <v>theater</v>
      </c>
      <c r="R3762" t="str">
        <f t="shared" si="235"/>
        <v>musical</v>
      </c>
    </row>
    <row r="3763" spans="1:18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tr">
        <f t="shared" si="234"/>
        <v>theater</v>
      </c>
      <c r="R3763" t="str">
        <f t="shared" si="235"/>
        <v>musical</v>
      </c>
    </row>
    <row r="3764" spans="1:18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tr">
        <f t="shared" si="234"/>
        <v>theater</v>
      </c>
      <c r="R3764" t="str">
        <f t="shared" si="235"/>
        <v>musical</v>
      </c>
    </row>
    <row r="3765" spans="1:18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tr">
        <f t="shared" si="234"/>
        <v>theater</v>
      </c>
      <c r="R3765" t="str">
        <f t="shared" si="235"/>
        <v>musical</v>
      </c>
    </row>
    <row r="3766" spans="1:18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tr">
        <f t="shared" si="234"/>
        <v>theater</v>
      </c>
      <c r="R3766" t="str">
        <f t="shared" si="235"/>
        <v>musical</v>
      </c>
    </row>
    <row r="3767" spans="1:18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tr">
        <f t="shared" si="234"/>
        <v>theater</v>
      </c>
      <c r="R3767" t="str">
        <f t="shared" si="235"/>
        <v>musical</v>
      </c>
    </row>
    <row r="3768" spans="1:18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tr">
        <f t="shared" si="234"/>
        <v>theater</v>
      </c>
      <c r="R3768" t="str">
        <f t="shared" si="235"/>
        <v>musical</v>
      </c>
    </row>
    <row r="3769" spans="1:18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tr">
        <f t="shared" si="234"/>
        <v>theater</v>
      </c>
      <c r="R3769" t="str">
        <f t="shared" si="235"/>
        <v>musical</v>
      </c>
    </row>
    <row r="3770" spans="1:18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tr">
        <f t="shared" si="234"/>
        <v>theater</v>
      </c>
      <c r="R3770" t="str">
        <f t="shared" si="235"/>
        <v>musical</v>
      </c>
    </row>
    <row r="3771" spans="1:18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tr">
        <f t="shared" si="234"/>
        <v>theater</v>
      </c>
      <c r="R3771" t="str">
        <f t="shared" si="235"/>
        <v>musical</v>
      </c>
    </row>
    <row r="3772" spans="1:18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tr">
        <f t="shared" si="234"/>
        <v>theater</v>
      </c>
      <c r="R3772" t="str">
        <f t="shared" si="235"/>
        <v>musical</v>
      </c>
    </row>
    <row r="3773" spans="1:18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tr">
        <f t="shared" si="234"/>
        <v>theater</v>
      </c>
      <c r="R3773" t="str">
        <f t="shared" si="235"/>
        <v>musical</v>
      </c>
    </row>
    <row r="3774" spans="1:18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tr">
        <f t="shared" si="234"/>
        <v>theater</v>
      </c>
      <c r="R3774" t="str">
        <f t="shared" si="235"/>
        <v>musical</v>
      </c>
    </row>
    <row r="3775" spans="1:18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tr">
        <f t="shared" si="234"/>
        <v>theater</v>
      </c>
      <c r="R3775" t="str">
        <f t="shared" si="235"/>
        <v>musical</v>
      </c>
    </row>
    <row r="3776" spans="1:18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tr">
        <f t="shared" si="234"/>
        <v>theater</v>
      </c>
      <c r="R3776" t="str">
        <f t="shared" si="235"/>
        <v>musical</v>
      </c>
    </row>
    <row r="3777" spans="1:18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tr">
        <f t="shared" si="234"/>
        <v>theater</v>
      </c>
      <c r="R3777" t="str">
        <f t="shared" si="235"/>
        <v>musical</v>
      </c>
    </row>
    <row r="3778" spans="1:18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t="str">
        <f t="shared" si="234"/>
        <v>theater</v>
      </c>
      <c r="R3778" t="str">
        <f t="shared" si="235"/>
        <v>musical</v>
      </c>
    </row>
    <row r="3779" spans="1:18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E3779/D3779*100</f>
        <v>143.19999999999999</v>
      </c>
      <c r="P3779">
        <f t="shared" ref="P3779:P3842" si="237">E3779/L3779</f>
        <v>48.542372881355931</v>
      </c>
      <c r="Q3779" t="str">
        <f t="shared" ref="Q3779:Q3842" si="238">LEFT(N3779,_xlfn.NUMBERVALUE(FIND("/",N3779)-1))</f>
        <v>theater</v>
      </c>
      <c r="R3779" t="str">
        <f t="shared" ref="R3779:R3842" si="239">RIGHT(N3779,LEN(N3779)-LEN(Q3779)-1)</f>
        <v>musical</v>
      </c>
    </row>
    <row r="3780" spans="1:18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tr">
        <f t="shared" si="238"/>
        <v>theater</v>
      </c>
      <c r="R3780" t="str">
        <f t="shared" si="239"/>
        <v>musical</v>
      </c>
    </row>
    <row r="3781" spans="1:18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tr">
        <f t="shared" si="238"/>
        <v>theater</v>
      </c>
      <c r="R3781" t="str">
        <f t="shared" si="239"/>
        <v>musical</v>
      </c>
    </row>
    <row r="3782" spans="1:18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tr">
        <f t="shared" si="238"/>
        <v>theater</v>
      </c>
      <c r="R3782" t="str">
        <f t="shared" si="239"/>
        <v>musical</v>
      </c>
    </row>
    <row r="3783" spans="1:18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tr">
        <f t="shared" si="238"/>
        <v>theater</v>
      </c>
      <c r="R3783" t="str">
        <f t="shared" si="239"/>
        <v>musical</v>
      </c>
    </row>
    <row r="3784" spans="1:18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tr">
        <f t="shared" si="238"/>
        <v>theater</v>
      </c>
      <c r="R3784" t="str">
        <f t="shared" si="239"/>
        <v>musical</v>
      </c>
    </row>
    <row r="3785" spans="1:18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tr">
        <f t="shared" si="238"/>
        <v>theater</v>
      </c>
      <c r="R3785" t="str">
        <f t="shared" si="239"/>
        <v>musical</v>
      </c>
    </row>
    <row r="3786" spans="1:18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tr">
        <f t="shared" si="238"/>
        <v>theater</v>
      </c>
      <c r="R3786" t="str">
        <f t="shared" si="239"/>
        <v>musical</v>
      </c>
    </row>
    <row r="3787" spans="1:18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tr">
        <f t="shared" si="238"/>
        <v>theater</v>
      </c>
      <c r="R3787" t="str">
        <f t="shared" si="239"/>
        <v>musical</v>
      </c>
    </row>
    <row r="3788" spans="1:18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tr">
        <f t="shared" si="238"/>
        <v>theater</v>
      </c>
      <c r="R3788" t="str">
        <f t="shared" si="239"/>
        <v>musical</v>
      </c>
    </row>
    <row r="3789" spans="1:18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tr">
        <f t="shared" si="238"/>
        <v>theater</v>
      </c>
      <c r="R3789" t="str">
        <f t="shared" si="239"/>
        <v>musical</v>
      </c>
    </row>
    <row r="3790" spans="1:18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tr">
        <f t="shared" si="238"/>
        <v>theater</v>
      </c>
      <c r="R3790" t="str">
        <f t="shared" si="239"/>
        <v>musical</v>
      </c>
    </row>
    <row r="3791" spans="1:18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tr">
        <f t="shared" si="238"/>
        <v>theater</v>
      </c>
      <c r="R3791" t="str">
        <f t="shared" si="239"/>
        <v>musical</v>
      </c>
    </row>
    <row r="3792" spans="1:18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tr">
        <f t="shared" si="238"/>
        <v>theater</v>
      </c>
      <c r="R3792" t="str">
        <f t="shared" si="239"/>
        <v>musical</v>
      </c>
    </row>
    <row r="3793" spans="1:18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tr">
        <f t="shared" si="238"/>
        <v>theater</v>
      </c>
      <c r="R3793" t="str">
        <f t="shared" si="239"/>
        <v>musical</v>
      </c>
    </row>
    <row r="3794" spans="1:18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tr">
        <f t="shared" si="238"/>
        <v>theater</v>
      </c>
      <c r="R3794" t="str">
        <f t="shared" si="239"/>
        <v>musical</v>
      </c>
    </row>
    <row r="3795" spans="1:18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tr">
        <f t="shared" si="238"/>
        <v>theater</v>
      </c>
      <c r="R3795" t="str">
        <f t="shared" si="239"/>
        <v>musical</v>
      </c>
    </row>
    <row r="3796" spans="1:18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tr">
        <f t="shared" si="238"/>
        <v>theater</v>
      </c>
      <c r="R3796" t="str">
        <f t="shared" si="239"/>
        <v>musical</v>
      </c>
    </row>
    <row r="3797" spans="1:18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tr">
        <f t="shared" si="238"/>
        <v>theater</v>
      </c>
      <c r="R3797" t="str">
        <f t="shared" si="239"/>
        <v>musical</v>
      </c>
    </row>
    <row r="3798" spans="1:18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tr">
        <f t="shared" si="238"/>
        <v>theater</v>
      </c>
      <c r="R3798" t="str">
        <f t="shared" si="239"/>
        <v>musical</v>
      </c>
    </row>
    <row r="3799" spans="1:18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tr">
        <f t="shared" si="238"/>
        <v>theater</v>
      </c>
      <c r="R3799" t="str">
        <f t="shared" si="239"/>
        <v>musical</v>
      </c>
    </row>
    <row r="3800" spans="1:18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tr">
        <f t="shared" si="238"/>
        <v>theater</v>
      </c>
      <c r="R3800" t="str">
        <f t="shared" si="239"/>
        <v>musical</v>
      </c>
    </row>
    <row r="3801" spans="1:18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tr">
        <f t="shared" si="238"/>
        <v>theater</v>
      </c>
      <c r="R3801" t="str">
        <f t="shared" si="239"/>
        <v>musical</v>
      </c>
    </row>
    <row r="3802" spans="1:18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tr">
        <f t="shared" si="238"/>
        <v>theater</v>
      </c>
      <c r="R3802" t="str">
        <f t="shared" si="239"/>
        <v>musical</v>
      </c>
    </row>
    <row r="3803" spans="1:18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tr">
        <f t="shared" si="238"/>
        <v>theater</v>
      </c>
      <c r="R3803" t="str">
        <f t="shared" si="239"/>
        <v>musical</v>
      </c>
    </row>
    <row r="3804" spans="1:18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tr">
        <f t="shared" si="238"/>
        <v>theater</v>
      </c>
      <c r="R3804" t="str">
        <f t="shared" si="239"/>
        <v>musical</v>
      </c>
    </row>
    <row r="3805" spans="1:18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tr">
        <f t="shared" si="238"/>
        <v>theater</v>
      </c>
      <c r="R3805" t="str">
        <f t="shared" si="239"/>
        <v>musical</v>
      </c>
    </row>
    <row r="3806" spans="1:18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tr">
        <f t="shared" si="238"/>
        <v>theater</v>
      </c>
      <c r="R3806" t="str">
        <f t="shared" si="239"/>
        <v>musical</v>
      </c>
    </row>
    <row r="3807" spans="1:18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tr">
        <f t="shared" si="238"/>
        <v>theater</v>
      </c>
      <c r="R3807" t="str">
        <f t="shared" si="239"/>
        <v>musical</v>
      </c>
    </row>
    <row r="3808" spans="1:18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tr">
        <f t="shared" si="238"/>
        <v>theater</v>
      </c>
      <c r="R3808" t="str">
        <f t="shared" si="239"/>
        <v>musical</v>
      </c>
    </row>
    <row r="3809" spans="1:18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tr">
        <f t="shared" si="238"/>
        <v>theater</v>
      </c>
      <c r="R3809" t="str">
        <f t="shared" si="239"/>
        <v>musical</v>
      </c>
    </row>
    <row r="3810" spans="1:18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tr">
        <f t="shared" si="238"/>
        <v>theater</v>
      </c>
      <c r="R3810" t="str">
        <f t="shared" si="239"/>
        <v>plays</v>
      </c>
    </row>
    <row r="3811" spans="1:18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tr">
        <f t="shared" si="238"/>
        <v>theater</v>
      </c>
      <c r="R3811" t="str">
        <f t="shared" si="239"/>
        <v>plays</v>
      </c>
    </row>
    <row r="3812" spans="1:18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tr">
        <f t="shared" si="238"/>
        <v>theater</v>
      </c>
      <c r="R3812" t="str">
        <f t="shared" si="239"/>
        <v>plays</v>
      </c>
    </row>
    <row r="3813" spans="1:18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tr">
        <f t="shared" si="238"/>
        <v>theater</v>
      </c>
      <c r="R3813" t="str">
        <f t="shared" si="239"/>
        <v>plays</v>
      </c>
    </row>
    <row r="3814" spans="1:18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tr">
        <f t="shared" si="238"/>
        <v>theater</v>
      </c>
      <c r="R3814" t="str">
        <f t="shared" si="239"/>
        <v>plays</v>
      </c>
    </row>
    <row r="3815" spans="1:18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tr">
        <f t="shared" si="238"/>
        <v>theater</v>
      </c>
      <c r="R3815" t="str">
        <f t="shared" si="239"/>
        <v>plays</v>
      </c>
    </row>
    <row r="3816" spans="1:18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tr">
        <f t="shared" si="238"/>
        <v>theater</v>
      </c>
      <c r="R3816" t="str">
        <f t="shared" si="239"/>
        <v>plays</v>
      </c>
    </row>
    <row r="3817" spans="1:18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tr">
        <f t="shared" si="238"/>
        <v>theater</v>
      </c>
      <c r="R3817" t="str">
        <f t="shared" si="239"/>
        <v>plays</v>
      </c>
    </row>
    <row r="3818" spans="1:18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tr">
        <f t="shared" si="238"/>
        <v>theater</v>
      </c>
      <c r="R3818" t="str">
        <f t="shared" si="239"/>
        <v>plays</v>
      </c>
    </row>
    <row r="3819" spans="1:18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tr">
        <f t="shared" si="238"/>
        <v>theater</v>
      </c>
      <c r="R3819" t="str">
        <f t="shared" si="239"/>
        <v>plays</v>
      </c>
    </row>
    <row r="3820" spans="1:18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tr">
        <f t="shared" si="238"/>
        <v>theater</v>
      </c>
      <c r="R3820" t="str">
        <f t="shared" si="239"/>
        <v>plays</v>
      </c>
    </row>
    <row r="3821" spans="1:18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tr">
        <f t="shared" si="238"/>
        <v>theater</v>
      </c>
      <c r="R3821" t="str">
        <f t="shared" si="239"/>
        <v>plays</v>
      </c>
    </row>
    <row r="3822" spans="1:18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tr">
        <f t="shared" si="238"/>
        <v>theater</v>
      </c>
      <c r="R3822" t="str">
        <f t="shared" si="239"/>
        <v>plays</v>
      </c>
    </row>
    <row r="3823" spans="1:18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tr">
        <f t="shared" si="238"/>
        <v>theater</v>
      </c>
      <c r="R3823" t="str">
        <f t="shared" si="239"/>
        <v>plays</v>
      </c>
    </row>
    <row r="3824" spans="1:18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tr">
        <f t="shared" si="238"/>
        <v>theater</v>
      </c>
      <c r="R3824" t="str">
        <f t="shared" si="239"/>
        <v>plays</v>
      </c>
    </row>
    <row r="3825" spans="1:18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tr">
        <f t="shared" si="238"/>
        <v>theater</v>
      </c>
      <c r="R3825" t="str">
        <f t="shared" si="239"/>
        <v>plays</v>
      </c>
    </row>
    <row r="3826" spans="1:18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tr">
        <f t="shared" si="238"/>
        <v>theater</v>
      </c>
      <c r="R3826" t="str">
        <f t="shared" si="239"/>
        <v>plays</v>
      </c>
    </row>
    <row r="3827" spans="1:18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tr">
        <f t="shared" si="238"/>
        <v>theater</v>
      </c>
      <c r="R3827" t="str">
        <f t="shared" si="239"/>
        <v>plays</v>
      </c>
    </row>
    <row r="3828" spans="1:18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tr">
        <f t="shared" si="238"/>
        <v>theater</v>
      </c>
      <c r="R3828" t="str">
        <f t="shared" si="239"/>
        <v>plays</v>
      </c>
    </row>
    <row r="3829" spans="1:18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tr">
        <f t="shared" si="238"/>
        <v>theater</v>
      </c>
      <c r="R3829" t="str">
        <f t="shared" si="239"/>
        <v>plays</v>
      </c>
    </row>
    <row r="3830" spans="1:18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tr">
        <f t="shared" si="238"/>
        <v>theater</v>
      </c>
      <c r="R3830" t="str">
        <f t="shared" si="239"/>
        <v>plays</v>
      </c>
    </row>
    <row r="3831" spans="1:18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tr">
        <f t="shared" si="238"/>
        <v>theater</v>
      </c>
      <c r="R3831" t="str">
        <f t="shared" si="239"/>
        <v>plays</v>
      </c>
    </row>
    <row r="3832" spans="1:18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tr">
        <f t="shared" si="238"/>
        <v>theater</v>
      </c>
      <c r="R3832" t="str">
        <f t="shared" si="239"/>
        <v>plays</v>
      </c>
    </row>
    <row r="3833" spans="1:18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tr">
        <f t="shared" si="238"/>
        <v>theater</v>
      </c>
      <c r="R3833" t="str">
        <f t="shared" si="239"/>
        <v>plays</v>
      </c>
    </row>
    <row r="3834" spans="1:18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tr">
        <f t="shared" si="238"/>
        <v>theater</v>
      </c>
      <c r="R3834" t="str">
        <f t="shared" si="239"/>
        <v>plays</v>
      </c>
    </row>
    <row r="3835" spans="1:18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tr">
        <f t="shared" si="238"/>
        <v>theater</v>
      </c>
      <c r="R3835" t="str">
        <f t="shared" si="239"/>
        <v>plays</v>
      </c>
    </row>
    <row r="3836" spans="1:18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tr">
        <f t="shared" si="238"/>
        <v>theater</v>
      </c>
      <c r="R3836" t="str">
        <f t="shared" si="239"/>
        <v>plays</v>
      </c>
    </row>
    <row r="3837" spans="1:18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tr">
        <f t="shared" si="238"/>
        <v>theater</v>
      </c>
      <c r="R3837" t="str">
        <f t="shared" si="239"/>
        <v>plays</v>
      </c>
    </row>
    <row r="3838" spans="1:18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tr">
        <f t="shared" si="238"/>
        <v>theater</v>
      </c>
      <c r="R3838" t="str">
        <f t="shared" si="239"/>
        <v>plays</v>
      </c>
    </row>
    <row r="3839" spans="1:18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tr">
        <f t="shared" si="238"/>
        <v>theater</v>
      </c>
      <c r="R3839" t="str">
        <f t="shared" si="239"/>
        <v>plays</v>
      </c>
    </row>
    <row r="3840" spans="1:18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tr">
        <f t="shared" si="238"/>
        <v>theater</v>
      </c>
      <c r="R3840" t="str">
        <f t="shared" si="239"/>
        <v>plays</v>
      </c>
    </row>
    <row r="3841" spans="1:18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tr">
        <f t="shared" si="238"/>
        <v>theater</v>
      </c>
      <c r="R3841" t="str">
        <f t="shared" si="239"/>
        <v>plays</v>
      </c>
    </row>
    <row r="3842" spans="1:18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tr">
        <f t="shared" si="238"/>
        <v>theater</v>
      </c>
      <c r="R3842" t="str">
        <f t="shared" si="239"/>
        <v>plays</v>
      </c>
    </row>
    <row r="3843" spans="1:18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E3843/D3843*100</f>
        <v>8.7200000000000006</v>
      </c>
      <c r="P3843">
        <f t="shared" ref="P3843:P3906" si="241">E3843/L3843</f>
        <v>25.647058823529413</v>
      </c>
      <c r="Q3843" t="str">
        <f t="shared" ref="Q3843:Q3906" si="242">LEFT(N3843,_xlfn.NUMBERVALUE(FIND("/",N3843)-1))</f>
        <v>theater</v>
      </c>
      <c r="R3843" t="str">
        <f t="shared" ref="R3843:R3906" si="243">RIGHT(N3843,LEN(N3843)-LEN(Q3843)-1)</f>
        <v>plays</v>
      </c>
    </row>
    <row r="3844" spans="1:18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tr">
        <f t="shared" si="242"/>
        <v>theater</v>
      </c>
      <c r="R3844" t="str">
        <f t="shared" si="243"/>
        <v>plays</v>
      </c>
    </row>
    <row r="3845" spans="1:18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tr">
        <f t="shared" si="242"/>
        <v>theater</v>
      </c>
      <c r="R3845" t="str">
        <f t="shared" si="243"/>
        <v>plays</v>
      </c>
    </row>
    <row r="3846" spans="1:18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tr">
        <f t="shared" si="242"/>
        <v>theater</v>
      </c>
      <c r="R3846" t="str">
        <f t="shared" si="243"/>
        <v>plays</v>
      </c>
    </row>
    <row r="3847" spans="1:18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tr">
        <f t="shared" si="242"/>
        <v>theater</v>
      </c>
      <c r="R3847" t="str">
        <f t="shared" si="243"/>
        <v>plays</v>
      </c>
    </row>
    <row r="3848" spans="1:18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tr">
        <f t="shared" si="242"/>
        <v>theater</v>
      </c>
      <c r="R3848" t="str">
        <f t="shared" si="243"/>
        <v>plays</v>
      </c>
    </row>
    <row r="3849" spans="1:18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tr">
        <f t="shared" si="242"/>
        <v>theater</v>
      </c>
      <c r="R3849" t="str">
        <f t="shared" si="243"/>
        <v>plays</v>
      </c>
    </row>
    <row r="3850" spans="1:18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tr">
        <f t="shared" si="242"/>
        <v>theater</v>
      </c>
      <c r="R3850" t="str">
        <f t="shared" si="243"/>
        <v>plays</v>
      </c>
    </row>
    <row r="3851" spans="1:18" ht="60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tr">
        <f t="shared" si="242"/>
        <v>theater</v>
      </c>
      <c r="R3851" t="str">
        <f t="shared" si="243"/>
        <v>plays</v>
      </c>
    </row>
    <row r="3852" spans="1:18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tr">
        <f t="shared" si="242"/>
        <v>theater</v>
      </c>
      <c r="R3852" t="str">
        <f t="shared" si="243"/>
        <v>plays</v>
      </c>
    </row>
    <row r="3853" spans="1:18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tr">
        <f t="shared" si="242"/>
        <v>theater</v>
      </c>
      <c r="R3853" t="str">
        <f t="shared" si="243"/>
        <v>plays</v>
      </c>
    </row>
    <row r="3854" spans="1:18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tr">
        <f t="shared" si="242"/>
        <v>theater</v>
      </c>
      <c r="R3854" t="str">
        <f t="shared" si="243"/>
        <v>plays</v>
      </c>
    </row>
    <row r="3855" spans="1:18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tr">
        <f t="shared" si="242"/>
        <v>theater</v>
      </c>
      <c r="R3855" t="str">
        <f t="shared" si="243"/>
        <v>plays</v>
      </c>
    </row>
    <row r="3856" spans="1:18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tr">
        <f t="shared" si="242"/>
        <v>theater</v>
      </c>
      <c r="R3856" t="str">
        <f t="shared" si="243"/>
        <v>plays</v>
      </c>
    </row>
    <row r="3857" spans="1:18" ht="60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tr">
        <f t="shared" si="242"/>
        <v>theater</v>
      </c>
      <c r="R3857" t="str">
        <f t="shared" si="243"/>
        <v>plays</v>
      </c>
    </row>
    <row r="3858" spans="1:18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tr">
        <f t="shared" si="242"/>
        <v>theater</v>
      </c>
      <c r="R3858" t="str">
        <f t="shared" si="243"/>
        <v>plays</v>
      </c>
    </row>
    <row r="3859" spans="1:18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tr">
        <f t="shared" si="242"/>
        <v>theater</v>
      </c>
      <c r="R3859" t="str">
        <f t="shared" si="243"/>
        <v>plays</v>
      </c>
    </row>
    <row r="3860" spans="1:18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tr">
        <f t="shared" si="242"/>
        <v>theater</v>
      </c>
      <c r="R3860" t="str">
        <f t="shared" si="243"/>
        <v>plays</v>
      </c>
    </row>
    <row r="3861" spans="1:18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tr">
        <f t="shared" si="242"/>
        <v>theater</v>
      </c>
      <c r="R3861" t="str">
        <f t="shared" si="243"/>
        <v>plays</v>
      </c>
    </row>
    <row r="3862" spans="1:18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tr">
        <f t="shared" si="242"/>
        <v>theater</v>
      </c>
      <c r="R3862" t="str">
        <f t="shared" si="243"/>
        <v>plays</v>
      </c>
    </row>
    <row r="3863" spans="1: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tr">
        <f t="shared" si="242"/>
        <v>theater</v>
      </c>
      <c r="R3863" t="str">
        <f t="shared" si="243"/>
        <v>plays</v>
      </c>
    </row>
    <row r="3864" spans="1:18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tr">
        <f t="shared" si="242"/>
        <v>theater</v>
      </c>
      <c r="R3864" t="str">
        <f t="shared" si="243"/>
        <v>plays</v>
      </c>
    </row>
    <row r="3865" spans="1:18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tr">
        <f t="shared" si="242"/>
        <v>theater</v>
      </c>
      <c r="R3865" t="str">
        <f t="shared" si="243"/>
        <v>plays</v>
      </c>
    </row>
    <row r="3866" spans="1:18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tr">
        <f t="shared" si="242"/>
        <v>theater</v>
      </c>
      <c r="R3866" t="str">
        <f t="shared" si="243"/>
        <v>plays</v>
      </c>
    </row>
    <row r="3867" spans="1:18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tr">
        <f t="shared" si="242"/>
        <v>theater</v>
      </c>
      <c r="R3867" t="str">
        <f t="shared" si="243"/>
        <v>plays</v>
      </c>
    </row>
    <row r="3868" spans="1:18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tr">
        <f t="shared" si="242"/>
        <v>theater</v>
      </c>
      <c r="R3868" t="str">
        <f t="shared" si="243"/>
        <v>plays</v>
      </c>
    </row>
    <row r="3869" spans="1:18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tr">
        <f t="shared" si="242"/>
        <v>theater</v>
      </c>
      <c r="R3869" t="str">
        <f t="shared" si="243"/>
        <v>plays</v>
      </c>
    </row>
    <row r="3870" spans="1: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tr">
        <f t="shared" si="242"/>
        <v>theater</v>
      </c>
      <c r="R3870" t="str">
        <f t="shared" si="243"/>
        <v>musical</v>
      </c>
    </row>
    <row r="3871" spans="1:18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tr">
        <f t="shared" si="242"/>
        <v>theater</v>
      </c>
      <c r="R3871" t="str">
        <f t="shared" si="243"/>
        <v>musical</v>
      </c>
    </row>
    <row r="3872" spans="1:18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tr">
        <f t="shared" si="242"/>
        <v>theater</v>
      </c>
      <c r="R3872" t="str">
        <f t="shared" si="243"/>
        <v>musical</v>
      </c>
    </row>
    <row r="3873" spans="1:18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tr">
        <f t="shared" si="242"/>
        <v>theater</v>
      </c>
      <c r="R3873" t="str">
        <f t="shared" si="243"/>
        <v>musical</v>
      </c>
    </row>
    <row r="3874" spans="1:18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tr">
        <f t="shared" si="242"/>
        <v>theater</v>
      </c>
      <c r="R3874" t="str">
        <f t="shared" si="243"/>
        <v>musical</v>
      </c>
    </row>
    <row r="3875" spans="1:18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tr">
        <f t="shared" si="242"/>
        <v>theater</v>
      </c>
      <c r="R3875" t="str">
        <f t="shared" si="243"/>
        <v>musical</v>
      </c>
    </row>
    <row r="3876" spans="1:18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tr">
        <f t="shared" si="242"/>
        <v>theater</v>
      </c>
      <c r="R3876" t="str">
        <f t="shared" si="243"/>
        <v>musical</v>
      </c>
    </row>
    <row r="3877" spans="1:18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tr">
        <f t="shared" si="242"/>
        <v>theater</v>
      </c>
      <c r="R3877" t="str">
        <f t="shared" si="243"/>
        <v>musical</v>
      </c>
    </row>
    <row r="3878" spans="1:18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tr">
        <f t="shared" si="242"/>
        <v>theater</v>
      </c>
      <c r="R3878" t="str">
        <f t="shared" si="243"/>
        <v>musical</v>
      </c>
    </row>
    <row r="3879" spans="1:18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tr">
        <f t="shared" si="242"/>
        <v>theater</v>
      </c>
      <c r="R3879" t="str">
        <f t="shared" si="243"/>
        <v>musical</v>
      </c>
    </row>
    <row r="3880" spans="1:18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tr">
        <f t="shared" si="242"/>
        <v>theater</v>
      </c>
      <c r="R3880" t="str">
        <f t="shared" si="243"/>
        <v>musical</v>
      </c>
    </row>
    <row r="3881" spans="1:18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tr">
        <f t="shared" si="242"/>
        <v>theater</v>
      </c>
      <c r="R3881" t="str">
        <f t="shared" si="243"/>
        <v>musical</v>
      </c>
    </row>
    <row r="3882" spans="1:18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tr">
        <f t="shared" si="242"/>
        <v>theater</v>
      </c>
      <c r="R3882" t="str">
        <f t="shared" si="243"/>
        <v>musical</v>
      </c>
    </row>
    <row r="3883" spans="1:18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tr">
        <f t="shared" si="242"/>
        <v>theater</v>
      </c>
      <c r="R3883" t="str">
        <f t="shared" si="243"/>
        <v>musical</v>
      </c>
    </row>
    <row r="3884" spans="1:18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tr">
        <f t="shared" si="242"/>
        <v>theater</v>
      </c>
      <c r="R3884" t="str">
        <f t="shared" si="243"/>
        <v>musical</v>
      </c>
    </row>
    <row r="3885" spans="1:18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tr">
        <f t="shared" si="242"/>
        <v>theater</v>
      </c>
      <c r="R3885" t="str">
        <f t="shared" si="243"/>
        <v>musical</v>
      </c>
    </row>
    <row r="3886" spans="1:18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tr">
        <f t="shared" si="242"/>
        <v>theater</v>
      </c>
      <c r="R3886" t="str">
        <f t="shared" si="243"/>
        <v>musical</v>
      </c>
    </row>
    <row r="3887" spans="1:18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tr">
        <f t="shared" si="242"/>
        <v>theater</v>
      </c>
      <c r="R3887" t="str">
        <f t="shared" si="243"/>
        <v>musical</v>
      </c>
    </row>
    <row r="3888" spans="1: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tr">
        <f t="shared" si="242"/>
        <v>theater</v>
      </c>
      <c r="R3888" t="str">
        <f t="shared" si="243"/>
        <v>musical</v>
      </c>
    </row>
    <row r="3889" spans="1:18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tr">
        <f t="shared" si="242"/>
        <v>theater</v>
      </c>
      <c r="R3889" t="str">
        <f t="shared" si="243"/>
        <v>musical</v>
      </c>
    </row>
    <row r="3890" spans="1:18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tr">
        <f t="shared" si="242"/>
        <v>theater</v>
      </c>
      <c r="R3890" t="str">
        <f t="shared" si="243"/>
        <v>plays</v>
      </c>
    </row>
    <row r="3891" spans="1:18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tr">
        <f t="shared" si="242"/>
        <v>theater</v>
      </c>
      <c r="R3891" t="str">
        <f t="shared" si="243"/>
        <v>plays</v>
      </c>
    </row>
    <row r="3892" spans="1:18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tr">
        <f t="shared" si="242"/>
        <v>theater</v>
      </c>
      <c r="R3892" t="str">
        <f t="shared" si="243"/>
        <v>plays</v>
      </c>
    </row>
    <row r="3893" spans="1:18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tr">
        <f t="shared" si="242"/>
        <v>theater</v>
      </c>
      <c r="R3893" t="str">
        <f t="shared" si="243"/>
        <v>plays</v>
      </c>
    </row>
    <row r="3894" spans="1:18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tr">
        <f t="shared" si="242"/>
        <v>theater</v>
      </c>
      <c r="R3894" t="str">
        <f t="shared" si="243"/>
        <v>plays</v>
      </c>
    </row>
    <row r="3895" spans="1:18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tr">
        <f t="shared" si="242"/>
        <v>theater</v>
      </c>
      <c r="R3895" t="str">
        <f t="shared" si="243"/>
        <v>plays</v>
      </c>
    </row>
    <row r="3896" spans="1:18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tr">
        <f t="shared" si="242"/>
        <v>theater</v>
      </c>
      <c r="R3896" t="str">
        <f t="shared" si="243"/>
        <v>plays</v>
      </c>
    </row>
    <row r="3897" spans="1:18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tr">
        <f t="shared" si="242"/>
        <v>theater</v>
      </c>
      <c r="R3897" t="str">
        <f t="shared" si="243"/>
        <v>plays</v>
      </c>
    </row>
    <row r="3898" spans="1:18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tr">
        <f t="shared" si="242"/>
        <v>theater</v>
      </c>
      <c r="R3898" t="str">
        <f t="shared" si="243"/>
        <v>plays</v>
      </c>
    </row>
    <row r="3899" spans="1:18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tr">
        <f t="shared" si="242"/>
        <v>theater</v>
      </c>
      <c r="R3899" t="str">
        <f t="shared" si="243"/>
        <v>plays</v>
      </c>
    </row>
    <row r="3900" spans="1:18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tr">
        <f t="shared" si="242"/>
        <v>theater</v>
      </c>
      <c r="R3900" t="str">
        <f t="shared" si="243"/>
        <v>plays</v>
      </c>
    </row>
    <row r="3901" spans="1:18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tr">
        <f t="shared" si="242"/>
        <v>theater</v>
      </c>
      <c r="R3901" t="str">
        <f t="shared" si="243"/>
        <v>plays</v>
      </c>
    </row>
    <row r="3902" spans="1:18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tr">
        <f t="shared" si="242"/>
        <v>theater</v>
      </c>
      <c r="R3902" t="str">
        <f t="shared" si="243"/>
        <v>plays</v>
      </c>
    </row>
    <row r="3903" spans="1:18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tr">
        <f t="shared" si="242"/>
        <v>theater</v>
      </c>
      <c r="R3903" t="str">
        <f t="shared" si="243"/>
        <v>plays</v>
      </c>
    </row>
    <row r="3904" spans="1:18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tr">
        <f t="shared" si="242"/>
        <v>theater</v>
      </c>
      <c r="R3904" t="str">
        <f t="shared" si="243"/>
        <v>plays</v>
      </c>
    </row>
    <row r="3905" spans="1:18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tr">
        <f t="shared" si="242"/>
        <v>theater</v>
      </c>
      <c r="R3905" t="str">
        <f t="shared" si="243"/>
        <v>plays</v>
      </c>
    </row>
    <row r="3906" spans="1:18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tr">
        <f t="shared" si="242"/>
        <v>theater</v>
      </c>
      <c r="R3906" t="str">
        <f t="shared" si="243"/>
        <v>plays</v>
      </c>
    </row>
    <row r="3907" spans="1:18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E3907/D3907*100</f>
        <v>11.533333333333333</v>
      </c>
      <c r="P3907">
        <f t="shared" ref="P3907:P3970" si="245">E3907/L3907</f>
        <v>24.714285714285715</v>
      </c>
      <c r="Q3907" t="str">
        <f t="shared" ref="Q3907:Q3970" si="246">LEFT(N3907,_xlfn.NUMBERVALUE(FIND("/",N3907)-1))</f>
        <v>theater</v>
      </c>
      <c r="R3907" t="str">
        <f t="shared" ref="R3907:R3970" si="247">RIGHT(N3907,LEN(N3907)-LEN(Q3907)-1)</f>
        <v>plays</v>
      </c>
    </row>
    <row r="3908" spans="1:18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tr">
        <f t="shared" si="246"/>
        <v>theater</v>
      </c>
      <c r="R3908" t="str">
        <f t="shared" si="247"/>
        <v>plays</v>
      </c>
    </row>
    <row r="3909" spans="1:18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tr">
        <f t="shared" si="246"/>
        <v>theater</v>
      </c>
      <c r="R3909" t="str">
        <f t="shared" si="247"/>
        <v>plays</v>
      </c>
    </row>
    <row r="3910" spans="1:18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tr">
        <f t="shared" si="246"/>
        <v>theater</v>
      </c>
      <c r="R3910" t="str">
        <f t="shared" si="247"/>
        <v>plays</v>
      </c>
    </row>
    <row r="3911" spans="1:18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tr">
        <f t="shared" si="246"/>
        <v>theater</v>
      </c>
      <c r="R3911" t="str">
        <f t="shared" si="247"/>
        <v>plays</v>
      </c>
    </row>
    <row r="3912" spans="1:18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tr">
        <f t="shared" si="246"/>
        <v>theater</v>
      </c>
      <c r="R3912" t="str">
        <f t="shared" si="247"/>
        <v>plays</v>
      </c>
    </row>
    <row r="3913" spans="1:18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tr">
        <f t="shared" si="246"/>
        <v>theater</v>
      </c>
      <c r="R3913" t="str">
        <f t="shared" si="247"/>
        <v>plays</v>
      </c>
    </row>
    <row r="3914" spans="1:18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tr">
        <f t="shared" si="246"/>
        <v>theater</v>
      </c>
      <c r="R3914" t="str">
        <f t="shared" si="247"/>
        <v>plays</v>
      </c>
    </row>
    <row r="3915" spans="1:18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tr">
        <f t="shared" si="246"/>
        <v>theater</v>
      </c>
      <c r="R3915" t="str">
        <f t="shared" si="247"/>
        <v>plays</v>
      </c>
    </row>
    <row r="3916" spans="1:18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tr">
        <f t="shared" si="246"/>
        <v>theater</v>
      </c>
      <c r="R3916" t="str">
        <f t="shared" si="247"/>
        <v>plays</v>
      </c>
    </row>
    <row r="3917" spans="1:18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tr">
        <f t="shared" si="246"/>
        <v>theater</v>
      </c>
      <c r="R3917" t="str">
        <f t="shared" si="247"/>
        <v>plays</v>
      </c>
    </row>
    <row r="3918" spans="1:18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tr">
        <f t="shared" si="246"/>
        <v>theater</v>
      </c>
      <c r="R3918" t="str">
        <f t="shared" si="247"/>
        <v>plays</v>
      </c>
    </row>
    <row r="3919" spans="1:18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tr">
        <f t="shared" si="246"/>
        <v>theater</v>
      </c>
      <c r="R3919" t="str">
        <f t="shared" si="247"/>
        <v>plays</v>
      </c>
    </row>
    <row r="3920" spans="1:18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tr">
        <f t="shared" si="246"/>
        <v>theater</v>
      </c>
      <c r="R3920" t="str">
        <f t="shared" si="247"/>
        <v>plays</v>
      </c>
    </row>
    <row r="3921" spans="1:18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tr">
        <f t="shared" si="246"/>
        <v>theater</v>
      </c>
      <c r="R3921" t="str">
        <f t="shared" si="247"/>
        <v>plays</v>
      </c>
    </row>
    <row r="3922" spans="1:18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tr">
        <f t="shared" si="246"/>
        <v>theater</v>
      </c>
      <c r="R3922" t="str">
        <f t="shared" si="247"/>
        <v>plays</v>
      </c>
    </row>
    <row r="3923" spans="1:18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tr">
        <f t="shared" si="246"/>
        <v>theater</v>
      </c>
      <c r="R3923" t="str">
        <f t="shared" si="247"/>
        <v>plays</v>
      </c>
    </row>
    <row r="3924" spans="1:18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tr">
        <f t="shared" si="246"/>
        <v>theater</v>
      </c>
      <c r="R3924" t="str">
        <f t="shared" si="247"/>
        <v>plays</v>
      </c>
    </row>
    <row r="3925" spans="1:18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tr">
        <f t="shared" si="246"/>
        <v>theater</v>
      </c>
      <c r="R3925" t="str">
        <f t="shared" si="247"/>
        <v>plays</v>
      </c>
    </row>
    <row r="3926" spans="1:18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tr">
        <f t="shared" si="246"/>
        <v>theater</v>
      </c>
      <c r="R3926" t="str">
        <f t="shared" si="247"/>
        <v>plays</v>
      </c>
    </row>
    <row r="3927" spans="1:18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tr">
        <f t="shared" si="246"/>
        <v>theater</v>
      </c>
      <c r="R3927" t="str">
        <f t="shared" si="247"/>
        <v>plays</v>
      </c>
    </row>
    <row r="3928" spans="1:18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tr">
        <f t="shared" si="246"/>
        <v>theater</v>
      </c>
      <c r="R3928" t="str">
        <f t="shared" si="247"/>
        <v>plays</v>
      </c>
    </row>
    <row r="3929" spans="1:18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tr">
        <f t="shared" si="246"/>
        <v>theater</v>
      </c>
      <c r="R3929" t="str">
        <f t="shared" si="247"/>
        <v>plays</v>
      </c>
    </row>
    <row r="3930" spans="1:18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tr">
        <f t="shared" si="246"/>
        <v>theater</v>
      </c>
      <c r="R3930" t="str">
        <f t="shared" si="247"/>
        <v>plays</v>
      </c>
    </row>
    <row r="3931" spans="1:18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tr">
        <f t="shared" si="246"/>
        <v>theater</v>
      </c>
      <c r="R3931" t="str">
        <f t="shared" si="247"/>
        <v>plays</v>
      </c>
    </row>
    <row r="3932" spans="1:18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tr">
        <f t="shared" si="246"/>
        <v>theater</v>
      </c>
      <c r="R3932" t="str">
        <f t="shared" si="247"/>
        <v>plays</v>
      </c>
    </row>
    <row r="3933" spans="1:18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tr">
        <f t="shared" si="246"/>
        <v>theater</v>
      </c>
      <c r="R3933" t="str">
        <f t="shared" si="247"/>
        <v>plays</v>
      </c>
    </row>
    <row r="3934" spans="1:18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tr">
        <f t="shared" si="246"/>
        <v>theater</v>
      </c>
      <c r="R3934" t="str">
        <f t="shared" si="247"/>
        <v>plays</v>
      </c>
    </row>
    <row r="3935" spans="1:18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tr">
        <f t="shared" si="246"/>
        <v>theater</v>
      </c>
      <c r="R3935" t="str">
        <f t="shared" si="247"/>
        <v>plays</v>
      </c>
    </row>
    <row r="3936" spans="1:18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tr">
        <f t="shared" si="246"/>
        <v>theater</v>
      </c>
      <c r="R3936" t="str">
        <f t="shared" si="247"/>
        <v>plays</v>
      </c>
    </row>
    <row r="3937" spans="1:18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tr">
        <f t="shared" si="246"/>
        <v>theater</v>
      </c>
      <c r="R3937" t="str">
        <f t="shared" si="247"/>
        <v>plays</v>
      </c>
    </row>
    <row r="3938" spans="1:18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tr">
        <f t="shared" si="246"/>
        <v>theater</v>
      </c>
      <c r="R3938" t="str">
        <f t="shared" si="247"/>
        <v>plays</v>
      </c>
    </row>
    <row r="3939" spans="1:18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tr">
        <f t="shared" si="246"/>
        <v>theater</v>
      </c>
      <c r="R3939" t="str">
        <f t="shared" si="247"/>
        <v>plays</v>
      </c>
    </row>
    <row r="3940" spans="1:18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tr">
        <f t="shared" si="246"/>
        <v>theater</v>
      </c>
      <c r="R3940" t="str">
        <f t="shared" si="247"/>
        <v>plays</v>
      </c>
    </row>
    <row r="3941" spans="1:18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tr">
        <f t="shared" si="246"/>
        <v>theater</v>
      </c>
      <c r="R3941" t="str">
        <f t="shared" si="247"/>
        <v>plays</v>
      </c>
    </row>
    <row r="3942" spans="1:18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tr">
        <f t="shared" si="246"/>
        <v>theater</v>
      </c>
      <c r="R3942" t="str">
        <f t="shared" si="247"/>
        <v>plays</v>
      </c>
    </row>
    <row r="3943" spans="1:18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tr">
        <f t="shared" si="246"/>
        <v>theater</v>
      </c>
      <c r="R3943" t="str">
        <f t="shared" si="247"/>
        <v>plays</v>
      </c>
    </row>
    <row r="3944" spans="1:18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tr">
        <f t="shared" si="246"/>
        <v>theater</v>
      </c>
      <c r="R3944" t="str">
        <f t="shared" si="247"/>
        <v>plays</v>
      </c>
    </row>
    <row r="3945" spans="1:18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tr">
        <f t="shared" si="246"/>
        <v>theater</v>
      </c>
      <c r="R3945" t="str">
        <f t="shared" si="247"/>
        <v>plays</v>
      </c>
    </row>
    <row r="3946" spans="1:18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tr">
        <f t="shared" si="246"/>
        <v>theater</v>
      </c>
      <c r="R3946" t="str">
        <f t="shared" si="247"/>
        <v>plays</v>
      </c>
    </row>
    <row r="3947" spans="1:18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tr">
        <f t="shared" si="246"/>
        <v>theater</v>
      </c>
      <c r="R3947" t="str">
        <f t="shared" si="247"/>
        <v>plays</v>
      </c>
    </row>
    <row r="3948" spans="1:18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tr">
        <f t="shared" si="246"/>
        <v>theater</v>
      </c>
      <c r="R3948" t="str">
        <f t="shared" si="247"/>
        <v>plays</v>
      </c>
    </row>
    <row r="3949" spans="1:18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tr">
        <f t="shared" si="246"/>
        <v>theater</v>
      </c>
      <c r="R3949" t="str">
        <f t="shared" si="247"/>
        <v>plays</v>
      </c>
    </row>
    <row r="3950" spans="1:18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tr">
        <f t="shared" si="246"/>
        <v>theater</v>
      </c>
      <c r="R3950" t="str">
        <f t="shared" si="247"/>
        <v>plays</v>
      </c>
    </row>
    <row r="3951" spans="1:18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tr">
        <f t="shared" si="246"/>
        <v>theater</v>
      </c>
      <c r="R3951" t="str">
        <f t="shared" si="247"/>
        <v>plays</v>
      </c>
    </row>
    <row r="3952" spans="1:18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tr">
        <f t="shared" si="246"/>
        <v>theater</v>
      </c>
      <c r="R3952" t="str">
        <f t="shared" si="247"/>
        <v>plays</v>
      </c>
    </row>
    <row r="3953" spans="1:18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tr">
        <f t="shared" si="246"/>
        <v>theater</v>
      </c>
      <c r="R3953" t="str">
        <f t="shared" si="247"/>
        <v>plays</v>
      </c>
    </row>
    <row r="3954" spans="1:18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tr">
        <f t="shared" si="246"/>
        <v>theater</v>
      </c>
      <c r="R3954" t="str">
        <f t="shared" si="247"/>
        <v>plays</v>
      </c>
    </row>
    <row r="3955" spans="1:18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tr">
        <f t="shared" si="246"/>
        <v>theater</v>
      </c>
      <c r="R3955" t="str">
        <f t="shared" si="247"/>
        <v>plays</v>
      </c>
    </row>
    <row r="3956" spans="1:18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tr">
        <f t="shared" si="246"/>
        <v>theater</v>
      </c>
      <c r="R3956" t="str">
        <f t="shared" si="247"/>
        <v>plays</v>
      </c>
    </row>
    <row r="3957" spans="1:18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tr">
        <f t="shared" si="246"/>
        <v>theater</v>
      </c>
      <c r="R3957" t="str">
        <f t="shared" si="247"/>
        <v>plays</v>
      </c>
    </row>
    <row r="3958" spans="1:18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tr">
        <f t="shared" si="246"/>
        <v>theater</v>
      </c>
      <c r="R3958" t="str">
        <f t="shared" si="247"/>
        <v>plays</v>
      </c>
    </row>
    <row r="3959" spans="1:18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tr">
        <f t="shared" si="246"/>
        <v>theater</v>
      </c>
      <c r="R3959" t="str">
        <f t="shared" si="247"/>
        <v>plays</v>
      </c>
    </row>
    <row r="3960" spans="1:18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tr">
        <f t="shared" si="246"/>
        <v>theater</v>
      </c>
      <c r="R3960" t="str">
        <f t="shared" si="247"/>
        <v>plays</v>
      </c>
    </row>
    <row r="3961" spans="1:18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tr">
        <f t="shared" si="246"/>
        <v>theater</v>
      </c>
      <c r="R3961" t="str">
        <f t="shared" si="247"/>
        <v>plays</v>
      </c>
    </row>
    <row r="3962" spans="1:18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tr">
        <f t="shared" si="246"/>
        <v>theater</v>
      </c>
      <c r="R3962" t="str">
        <f t="shared" si="247"/>
        <v>plays</v>
      </c>
    </row>
    <row r="3963" spans="1:18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tr">
        <f t="shared" si="246"/>
        <v>theater</v>
      </c>
      <c r="R3963" t="str">
        <f t="shared" si="247"/>
        <v>plays</v>
      </c>
    </row>
    <row r="3964" spans="1:18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tr">
        <f t="shared" si="246"/>
        <v>theater</v>
      </c>
      <c r="R3964" t="str">
        <f t="shared" si="247"/>
        <v>plays</v>
      </c>
    </row>
    <row r="3965" spans="1:18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tr">
        <f t="shared" si="246"/>
        <v>theater</v>
      </c>
      <c r="R3965" t="str">
        <f t="shared" si="247"/>
        <v>plays</v>
      </c>
    </row>
    <row r="3966" spans="1:18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tr">
        <f t="shared" si="246"/>
        <v>theater</v>
      </c>
      <c r="R3966" t="str">
        <f t="shared" si="247"/>
        <v>plays</v>
      </c>
    </row>
    <row r="3967" spans="1:18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tr">
        <f t="shared" si="246"/>
        <v>theater</v>
      </c>
      <c r="R3967" t="str">
        <f t="shared" si="247"/>
        <v>plays</v>
      </c>
    </row>
    <row r="3968" spans="1:18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tr">
        <f t="shared" si="246"/>
        <v>theater</v>
      </c>
      <c r="R3968" t="str">
        <f t="shared" si="247"/>
        <v>plays</v>
      </c>
    </row>
    <row r="3969" spans="1:18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tr">
        <f t="shared" si="246"/>
        <v>theater</v>
      </c>
      <c r="R3969" t="str">
        <f t="shared" si="247"/>
        <v>plays</v>
      </c>
    </row>
    <row r="3970" spans="1:18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tr">
        <f t="shared" si="246"/>
        <v>theater</v>
      </c>
      <c r="R3970" t="str">
        <f t="shared" si="247"/>
        <v>plays</v>
      </c>
    </row>
    <row r="3971" spans="1:18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E3971/D3971*100</f>
        <v>7.4690265486725664</v>
      </c>
      <c r="P3971">
        <f t="shared" ref="P3971:P4034" si="249">E3971/L3971</f>
        <v>35.166666666666664</v>
      </c>
      <c r="Q3971" t="str">
        <f t="shared" ref="Q3971:Q4034" si="250">LEFT(N3971,_xlfn.NUMBERVALUE(FIND("/",N3971)-1))</f>
        <v>theater</v>
      </c>
      <c r="R3971" t="str">
        <f t="shared" ref="R3971:R4034" si="251">RIGHT(N3971,LEN(N3971)-LEN(Q3971)-1)</f>
        <v>plays</v>
      </c>
    </row>
    <row r="3972" spans="1:18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tr">
        <f t="shared" si="250"/>
        <v>theater</v>
      </c>
      <c r="R3972" t="str">
        <f t="shared" si="251"/>
        <v>plays</v>
      </c>
    </row>
    <row r="3973" spans="1:18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tr">
        <f t="shared" si="250"/>
        <v>theater</v>
      </c>
      <c r="R3973" t="str">
        <f t="shared" si="251"/>
        <v>plays</v>
      </c>
    </row>
    <row r="3974" spans="1:18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tr">
        <f t="shared" si="250"/>
        <v>theater</v>
      </c>
      <c r="R3974" t="str">
        <f t="shared" si="251"/>
        <v>plays</v>
      </c>
    </row>
    <row r="3975" spans="1:18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tr">
        <f t="shared" si="250"/>
        <v>theater</v>
      </c>
      <c r="R3975" t="str">
        <f t="shared" si="251"/>
        <v>plays</v>
      </c>
    </row>
    <row r="3976" spans="1:18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tr">
        <f t="shared" si="250"/>
        <v>theater</v>
      </c>
      <c r="R3976" t="str">
        <f t="shared" si="251"/>
        <v>plays</v>
      </c>
    </row>
    <row r="3977" spans="1:18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tr">
        <f t="shared" si="250"/>
        <v>theater</v>
      </c>
      <c r="R3977" t="str">
        <f t="shared" si="251"/>
        <v>plays</v>
      </c>
    </row>
    <row r="3978" spans="1:18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tr">
        <f t="shared" si="250"/>
        <v>theater</v>
      </c>
      <c r="R3978" t="str">
        <f t="shared" si="251"/>
        <v>plays</v>
      </c>
    </row>
    <row r="3979" spans="1:18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tr">
        <f t="shared" si="250"/>
        <v>theater</v>
      </c>
      <c r="R3979" t="str">
        <f t="shared" si="251"/>
        <v>plays</v>
      </c>
    </row>
    <row r="3980" spans="1:18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tr">
        <f t="shared" si="250"/>
        <v>theater</v>
      </c>
      <c r="R3980" t="str">
        <f t="shared" si="251"/>
        <v>plays</v>
      </c>
    </row>
    <row r="3981" spans="1:18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tr">
        <f t="shared" si="250"/>
        <v>theater</v>
      </c>
      <c r="R3981" t="str">
        <f t="shared" si="251"/>
        <v>plays</v>
      </c>
    </row>
    <row r="3982" spans="1:18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tr">
        <f t="shared" si="250"/>
        <v>theater</v>
      </c>
      <c r="R3982" t="str">
        <f t="shared" si="251"/>
        <v>plays</v>
      </c>
    </row>
    <row r="3983" spans="1:18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tr">
        <f t="shared" si="250"/>
        <v>theater</v>
      </c>
      <c r="R3983" t="str">
        <f t="shared" si="251"/>
        <v>plays</v>
      </c>
    </row>
    <row r="3984" spans="1:18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tr">
        <f t="shared" si="250"/>
        <v>theater</v>
      </c>
      <c r="R3984" t="str">
        <f t="shared" si="251"/>
        <v>plays</v>
      </c>
    </row>
    <row r="3985" spans="1:18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tr">
        <f t="shared" si="250"/>
        <v>theater</v>
      </c>
      <c r="R3985" t="str">
        <f t="shared" si="251"/>
        <v>plays</v>
      </c>
    </row>
    <row r="3986" spans="1:18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tr">
        <f t="shared" si="250"/>
        <v>theater</v>
      </c>
      <c r="R3986" t="str">
        <f t="shared" si="251"/>
        <v>plays</v>
      </c>
    </row>
    <row r="3987" spans="1:18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tr">
        <f t="shared" si="250"/>
        <v>theater</v>
      </c>
      <c r="R3987" t="str">
        <f t="shared" si="251"/>
        <v>plays</v>
      </c>
    </row>
    <row r="3988" spans="1:18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tr">
        <f t="shared" si="250"/>
        <v>theater</v>
      </c>
      <c r="R3988" t="str">
        <f t="shared" si="251"/>
        <v>plays</v>
      </c>
    </row>
    <row r="3989" spans="1:18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tr">
        <f t="shared" si="250"/>
        <v>theater</v>
      </c>
      <c r="R3989" t="str">
        <f t="shared" si="251"/>
        <v>plays</v>
      </c>
    </row>
    <row r="3990" spans="1:18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tr">
        <f t="shared" si="250"/>
        <v>theater</v>
      </c>
      <c r="R3990" t="str">
        <f t="shared" si="251"/>
        <v>plays</v>
      </c>
    </row>
    <row r="3991" spans="1:18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tr">
        <f t="shared" si="250"/>
        <v>theater</v>
      </c>
      <c r="R3991" t="str">
        <f t="shared" si="251"/>
        <v>plays</v>
      </c>
    </row>
    <row r="3992" spans="1:18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tr">
        <f t="shared" si="250"/>
        <v>theater</v>
      </c>
      <c r="R3992" t="str">
        <f t="shared" si="251"/>
        <v>plays</v>
      </c>
    </row>
    <row r="3993" spans="1:18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tr">
        <f t="shared" si="250"/>
        <v>theater</v>
      </c>
      <c r="R3993" t="str">
        <f t="shared" si="251"/>
        <v>plays</v>
      </c>
    </row>
    <row r="3994" spans="1:18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tr">
        <f t="shared" si="250"/>
        <v>theater</v>
      </c>
      <c r="R3994" t="str">
        <f t="shared" si="251"/>
        <v>plays</v>
      </c>
    </row>
    <row r="3995" spans="1:18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tr">
        <f t="shared" si="250"/>
        <v>theater</v>
      </c>
      <c r="R3995" t="str">
        <f t="shared" si="251"/>
        <v>plays</v>
      </c>
    </row>
    <row r="3996" spans="1:18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tr">
        <f t="shared" si="250"/>
        <v>theater</v>
      </c>
      <c r="R3996" t="str">
        <f t="shared" si="251"/>
        <v>plays</v>
      </c>
    </row>
    <row r="3997" spans="1:18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tr">
        <f t="shared" si="250"/>
        <v>theater</v>
      </c>
      <c r="R3997" t="str">
        <f t="shared" si="251"/>
        <v>plays</v>
      </c>
    </row>
    <row r="3998" spans="1:18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tr">
        <f t="shared" si="250"/>
        <v>theater</v>
      </c>
      <c r="R3998" t="str">
        <f t="shared" si="251"/>
        <v>plays</v>
      </c>
    </row>
    <row r="3999" spans="1:18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tr">
        <f t="shared" si="250"/>
        <v>theater</v>
      </c>
      <c r="R3999" t="str">
        <f t="shared" si="251"/>
        <v>plays</v>
      </c>
    </row>
    <row r="4000" spans="1:18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tr">
        <f t="shared" si="250"/>
        <v>theater</v>
      </c>
      <c r="R4000" t="str">
        <f t="shared" si="251"/>
        <v>plays</v>
      </c>
    </row>
    <row r="4001" spans="1:18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tr">
        <f t="shared" si="250"/>
        <v>theater</v>
      </c>
      <c r="R4001" t="str">
        <f t="shared" si="251"/>
        <v>plays</v>
      </c>
    </row>
    <row r="4002" spans="1:18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tr">
        <f t="shared" si="250"/>
        <v>theater</v>
      </c>
      <c r="R4002" t="str">
        <f t="shared" si="251"/>
        <v>plays</v>
      </c>
    </row>
    <row r="4003" spans="1:18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tr">
        <f t="shared" si="250"/>
        <v>theater</v>
      </c>
      <c r="R4003" t="str">
        <f t="shared" si="251"/>
        <v>plays</v>
      </c>
    </row>
    <row r="4004" spans="1:18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tr">
        <f t="shared" si="250"/>
        <v>theater</v>
      </c>
      <c r="R4004" t="str">
        <f t="shared" si="251"/>
        <v>plays</v>
      </c>
    </row>
    <row r="4005" spans="1:18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tr">
        <f t="shared" si="250"/>
        <v>theater</v>
      </c>
      <c r="R4005" t="str">
        <f t="shared" si="251"/>
        <v>plays</v>
      </c>
    </row>
    <row r="4006" spans="1: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tr">
        <f t="shared" si="250"/>
        <v>theater</v>
      </c>
      <c r="R4006" t="str">
        <f t="shared" si="251"/>
        <v>plays</v>
      </c>
    </row>
    <row r="4007" spans="1:18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tr">
        <f t="shared" si="250"/>
        <v>theater</v>
      </c>
      <c r="R4007" t="str">
        <f t="shared" si="251"/>
        <v>plays</v>
      </c>
    </row>
    <row r="4008" spans="1:18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tr">
        <f t="shared" si="250"/>
        <v>theater</v>
      </c>
      <c r="R4008" t="str">
        <f t="shared" si="251"/>
        <v>plays</v>
      </c>
    </row>
    <row r="4009" spans="1:18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tr">
        <f t="shared" si="250"/>
        <v>theater</v>
      </c>
      <c r="R4009" t="str">
        <f t="shared" si="251"/>
        <v>plays</v>
      </c>
    </row>
    <row r="4010" spans="1:18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tr">
        <f t="shared" si="250"/>
        <v>theater</v>
      </c>
      <c r="R4010" t="str">
        <f t="shared" si="251"/>
        <v>plays</v>
      </c>
    </row>
    <row r="4011" spans="1:18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tr">
        <f t="shared" si="250"/>
        <v>theater</v>
      </c>
      <c r="R4011" t="str">
        <f t="shared" si="251"/>
        <v>plays</v>
      </c>
    </row>
    <row r="4012" spans="1:18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tr">
        <f t="shared" si="250"/>
        <v>theater</v>
      </c>
      <c r="R4012" t="str">
        <f t="shared" si="251"/>
        <v>plays</v>
      </c>
    </row>
    <row r="4013" spans="1:18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tr">
        <f t="shared" si="250"/>
        <v>theater</v>
      </c>
      <c r="R4013" t="str">
        <f t="shared" si="251"/>
        <v>plays</v>
      </c>
    </row>
    <row r="4014" spans="1:18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tr">
        <f t="shared" si="250"/>
        <v>theater</v>
      </c>
      <c r="R4014" t="str">
        <f t="shared" si="251"/>
        <v>plays</v>
      </c>
    </row>
    <row r="4015" spans="1:18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tr">
        <f t="shared" si="250"/>
        <v>theater</v>
      </c>
      <c r="R4015" t="str">
        <f t="shared" si="251"/>
        <v>plays</v>
      </c>
    </row>
    <row r="4016" spans="1:18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tr">
        <f t="shared" si="250"/>
        <v>theater</v>
      </c>
      <c r="R4016" t="str">
        <f t="shared" si="251"/>
        <v>plays</v>
      </c>
    </row>
    <row r="4017" spans="1:18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tr">
        <f t="shared" si="250"/>
        <v>theater</v>
      </c>
      <c r="R4017" t="str">
        <f t="shared" si="251"/>
        <v>plays</v>
      </c>
    </row>
    <row r="4018" spans="1:18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tr">
        <f t="shared" si="250"/>
        <v>theater</v>
      </c>
      <c r="R4018" t="str">
        <f t="shared" si="251"/>
        <v>plays</v>
      </c>
    </row>
    <row r="4019" spans="1:18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tr">
        <f t="shared" si="250"/>
        <v>theater</v>
      </c>
      <c r="R4019" t="str">
        <f t="shared" si="251"/>
        <v>plays</v>
      </c>
    </row>
    <row r="4020" spans="1:18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tr">
        <f t="shared" si="250"/>
        <v>theater</v>
      </c>
      <c r="R4020" t="str">
        <f t="shared" si="251"/>
        <v>plays</v>
      </c>
    </row>
    <row r="4021" spans="1:18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tr">
        <f t="shared" si="250"/>
        <v>theater</v>
      </c>
      <c r="R4021" t="str">
        <f t="shared" si="251"/>
        <v>plays</v>
      </c>
    </row>
    <row r="4022" spans="1:18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tr">
        <f t="shared" si="250"/>
        <v>theater</v>
      </c>
      <c r="R4022" t="str">
        <f t="shared" si="251"/>
        <v>plays</v>
      </c>
    </row>
    <row r="4023" spans="1:18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tr">
        <f t="shared" si="250"/>
        <v>theater</v>
      </c>
      <c r="R4023" t="str">
        <f t="shared" si="251"/>
        <v>plays</v>
      </c>
    </row>
    <row r="4024" spans="1:18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tr">
        <f t="shared" si="250"/>
        <v>theater</v>
      </c>
      <c r="R4024" t="str">
        <f t="shared" si="251"/>
        <v>plays</v>
      </c>
    </row>
    <row r="4025" spans="1:18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tr">
        <f t="shared" si="250"/>
        <v>theater</v>
      </c>
      <c r="R4025" t="str">
        <f t="shared" si="251"/>
        <v>plays</v>
      </c>
    </row>
    <row r="4026" spans="1:18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tr">
        <f t="shared" si="250"/>
        <v>theater</v>
      </c>
      <c r="R4026" t="str">
        <f t="shared" si="251"/>
        <v>plays</v>
      </c>
    </row>
    <row r="4027" spans="1:18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tr">
        <f t="shared" si="250"/>
        <v>theater</v>
      </c>
      <c r="R4027" t="str">
        <f t="shared" si="251"/>
        <v>plays</v>
      </c>
    </row>
    <row r="4028" spans="1:18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tr">
        <f t="shared" si="250"/>
        <v>theater</v>
      </c>
      <c r="R4028" t="str">
        <f t="shared" si="251"/>
        <v>plays</v>
      </c>
    </row>
    <row r="4029" spans="1:18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tr">
        <f t="shared" si="250"/>
        <v>theater</v>
      </c>
      <c r="R4029" t="str">
        <f t="shared" si="251"/>
        <v>plays</v>
      </c>
    </row>
    <row r="4030" spans="1:18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tr">
        <f t="shared" si="250"/>
        <v>theater</v>
      </c>
      <c r="R4030" t="str">
        <f t="shared" si="251"/>
        <v>plays</v>
      </c>
    </row>
    <row r="4031" spans="1:18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tr">
        <f t="shared" si="250"/>
        <v>theater</v>
      </c>
      <c r="R4031" t="str">
        <f t="shared" si="251"/>
        <v>plays</v>
      </c>
    </row>
    <row r="4032" spans="1:18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tr">
        <f t="shared" si="250"/>
        <v>theater</v>
      </c>
      <c r="R4032" t="str">
        <f t="shared" si="251"/>
        <v>plays</v>
      </c>
    </row>
    <row r="4033" spans="1:18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tr">
        <f t="shared" si="250"/>
        <v>theater</v>
      </c>
      <c r="R4033" t="str">
        <f t="shared" si="251"/>
        <v>plays</v>
      </c>
    </row>
    <row r="4034" spans="1:18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tr">
        <f t="shared" si="250"/>
        <v>theater</v>
      </c>
      <c r="R4034" t="str">
        <f t="shared" si="251"/>
        <v>plays</v>
      </c>
    </row>
    <row r="4035" spans="1:18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E4035/D4035*100</f>
        <v>25.698702928870294</v>
      </c>
      <c r="P4035">
        <f t="shared" ref="P4035:P4098" si="253">E4035/L4035</f>
        <v>65.340319148936175</v>
      </c>
      <c r="Q4035" t="str">
        <f t="shared" ref="Q4035:Q4098" si="254">LEFT(N4035,_xlfn.NUMBERVALUE(FIND("/",N4035)-1))</f>
        <v>theater</v>
      </c>
      <c r="R4035" t="str">
        <f t="shared" ref="R4035:R4098" si="255">RIGHT(N4035,LEN(N4035)-LEN(Q4035)-1)</f>
        <v>plays</v>
      </c>
    </row>
    <row r="4036" spans="1:18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tr">
        <f t="shared" si="254"/>
        <v>theater</v>
      </c>
      <c r="R4036" t="str">
        <f t="shared" si="255"/>
        <v>plays</v>
      </c>
    </row>
    <row r="4037" spans="1:18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tr">
        <f t="shared" si="254"/>
        <v>theater</v>
      </c>
      <c r="R4037" t="str">
        <f t="shared" si="255"/>
        <v>plays</v>
      </c>
    </row>
    <row r="4038" spans="1:18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tr">
        <f t="shared" si="254"/>
        <v>theater</v>
      </c>
      <c r="R4038" t="str">
        <f t="shared" si="255"/>
        <v>plays</v>
      </c>
    </row>
    <row r="4039" spans="1:18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tr">
        <f t="shared" si="254"/>
        <v>theater</v>
      </c>
      <c r="R4039" t="str">
        <f t="shared" si="255"/>
        <v>plays</v>
      </c>
    </row>
    <row r="4040" spans="1:18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tr">
        <f t="shared" si="254"/>
        <v>theater</v>
      </c>
      <c r="R4040" t="str">
        <f t="shared" si="255"/>
        <v>plays</v>
      </c>
    </row>
    <row r="4041" spans="1:18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tr">
        <f t="shared" si="254"/>
        <v>theater</v>
      </c>
      <c r="R4041" t="str">
        <f t="shared" si="255"/>
        <v>plays</v>
      </c>
    </row>
    <row r="4042" spans="1:18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tr">
        <f t="shared" si="254"/>
        <v>theater</v>
      </c>
      <c r="R4042" t="str">
        <f t="shared" si="255"/>
        <v>plays</v>
      </c>
    </row>
    <row r="4043" spans="1:18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tr">
        <f t="shared" si="254"/>
        <v>theater</v>
      </c>
      <c r="R4043" t="str">
        <f t="shared" si="255"/>
        <v>plays</v>
      </c>
    </row>
    <row r="4044" spans="1:18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tr">
        <f t="shared" si="254"/>
        <v>theater</v>
      </c>
      <c r="R4044" t="str">
        <f t="shared" si="255"/>
        <v>plays</v>
      </c>
    </row>
    <row r="4045" spans="1:18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tr">
        <f t="shared" si="254"/>
        <v>theater</v>
      </c>
      <c r="R4045" t="str">
        <f t="shared" si="255"/>
        <v>plays</v>
      </c>
    </row>
    <row r="4046" spans="1:18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tr">
        <f t="shared" si="254"/>
        <v>theater</v>
      </c>
      <c r="R4046" t="str">
        <f t="shared" si="255"/>
        <v>plays</v>
      </c>
    </row>
    <row r="4047" spans="1:18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tr">
        <f t="shared" si="254"/>
        <v>theater</v>
      </c>
      <c r="R4047" t="str">
        <f t="shared" si="255"/>
        <v>plays</v>
      </c>
    </row>
    <row r="4048" spans="1:18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tr">
        <f t="shared" si="254"/>
        <v>theater</v>
      </c>
      <c r="R4048" t="str">
        <f t="shared" si="255"/>
        <v>plays</v>
      </c>
    </row>
    <row r="4049" spans="1:18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tr">
        <f t="shared" si="254"/>
        <v>theater</v>
      </c>
      <c r="R4049" t="str">
        <f t="shared" si="255"/>
        <v>plays</v>
      </c>
    </row>
    <row r="4050" spans="1:18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tr">
        <f t="shared" si="254"/>
        <v>theater</v>
      </c>
      <c r="R4050" t="str">
        <f t="shared" si="255"/>
        <v>plays</v>
      </c>
    </row>
    <row r="4051" spans="1:18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tr">
        <f t="shared" si="254"/>
        <v>theater</v>
      </c>
      <c r="R4051" t="str">
        <f t="shared" si="255"/>
        <v>plays</v>
      </c>
    </row>
    <row r="4052" spans="1:18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tr">
        <f t="shared" si="254"/>
        <v>theater</v>
      </c>
      <c r="R4052" t="str">
        <f t="shared" si="255"/>
        <v>plays</v>
      </c>
    </row>
    <row r="4053" spans="1:18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tr">
        <f t="shared" si="254"/>
        <v>theater</v>
      </c>
      <c r="R4053" t="str">
        <f t="shared" si="255"/>
        <v>plays</v>
      </c>
    </row>
    <row r="4054" spans="1:18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tr">
        <f t="shared" si="254"/>
        <v>theater</v>
      </c>
      <c r="R4054" t="str">
        <f t="shared" si="255"/>
        <v>plays</v>
      </c>
    </row>
    <row r="4055" spans="1:18" ht="4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tr">
        <f t="shared" si="254"/>
        <v>theater</v>
      </c>
      <c r="R4055" t="str">
        <f t="shared" si="255"/>
        <v>plays</v>
      </c>
    </row>
    <row r="4056" spans="1:18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tr">
        <f t="shared" si="254"/>
        <v>theater</v>
      </c>
      <c r="R4056" t="str">
        <f t="shared" si="255"/>
        <v>plays</v>
      </c>
    </row>
    <row r="4057" spans="1:18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tr">
        <f t="shared" si="254"/>
        <v>theater</v>
      </c>
      <c r="R4057" t="str">
        <f t="shared" si="255"/>
        <v>plays</v>
      </c>
    </row>
    <row r="4058" spans="1:18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tr">
        <f t="shared" si="254"/>
        <v>theater</v>
      </c>
      <c r="R4058" t="str">
        <f t="shared" si="255"/>
        <v>plays</v>
      </c>
    </row>
    <row r="4059" spans="1:18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tr">
        <f t="shared" si="254"/>
        <v>theater</v>
      </c>
      <c r="R4059" t="str">
        <f t="shared" si="255"/>
        <v>plays</v>
      </c>
    </row>
    <row r="4060" spans="1:18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tr">
        <f t="shared" si="254"/>
        <v>theater</v>
      </c>
      <c r="R4060" t="str">
        <f t="shared" si="255"/>
        <v>plays</v>
      </c>
    </row>
    <row r="4061" spans="1:18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tr">
        <f t="shared" si="254"/>
        <v>theater</v>
      </c>
      <c r="R4061" t="str">
        <f t="shared" si="255"/>
        <v>plays</v>
      </c>
    </row>
    <row r="4062" spans="1:18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tr">
        <f t="shared" si="254"/>
        <v>theater</v>
      </c>
      <c r="R4062" t="str">
        <f t="shared" si="255"/>
        <v>plays</v>
      </c>
    </row>
    <row r="4063" spans="1:18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tr">
        <f t="shared" si="254"/>
        <v>theater</v>
      </c>
      <c r="R4063" t="str">
        <f t="shared" si="255"/>
        <v>plays</v>
      </c>
    </row>
    <row r="4064" spans="1:18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tr">
        <f t="shared" si="254"/>
        <v>theater</v>
      </c>
      <c r="R4064" t="str">
        <f t="shared" si="255"/>
        <v>plays</v>
      </c>
    </row>
    <row r="4065" spans="1:18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tr">
        <f t="shared" si="254"/>
        <v>theater</v>
      </c>
      <c r="R4065" t="str">
        <f t="shared" si="255"/>
        <v>plays</v>
      </c>
    </row>
    <row r="4066" spans="1:18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tr">
        <f t="shared" si="254"/>
        <v>theater</v>
      </c>
      <c r="R4066" t="str">
        <f t="shared" si="255"/>
        <v>plays</v>
      </c>
    </row>
    <row r="4067" spans="1:18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tr">
        <f t="shared" si="254"/>
        <v>theater</v>
      </c>
      <c r="R4067" t="str">
        <f t="shared" si="255"/>
        <v>plays</v>
      </c>
    </row>
    <row r="4068" spans="1:18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tr">
        <f t="shared" si="254"/>
        <v>theater</v>
      </c>
      <c r="R4068" t="str">
        <f t="shared" si="255"/>
        <v>plays</v>
      </c>
    </row>
    <row r="4069" spans="1:18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tr">
        <f t="shared" si="254"/>
        <v>theater</v>
      </c>
      <c r="R4069" t="str">
        <f t="shared" si="255"/>
        <v>plays</v>
      </c>
    </row>
    <row r="4070" spans="1:18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tr">
        <f t="shared" si="254"/>
        <v>theater</v>
      </c>
      <c r="R4070" t="str">
        <f t="shared" si="255"/>
        <v>plays</v>
      </c>
    </row>
    <row r="4071" spans="1:18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tr">
        <f t="shared" si="254"/>
        <v>theater</v>
      </c>
      <c r="R4071" t="str">
        <f t="shared" si="255"/>
        <v>plays</v>
      </c>
    </row>
    <row r="4072" spans="1:18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tr">
        <f t="shared" si="254"/>
        <v>theater</v>
      </c>
      <c r="R4072" t="str">
        <f t="shared" si="255"/>
        <v>plays</v>
      </c>
    </row>
    <row r="4073" spans="1:18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tr">
        <f t="shared" si="254"/>
        <v>theater</v>
      </c>
      <c r="R4073" t="str">
        <f t="shared" si="255"/>
        <v>plays</v>
      </c>
    </row>
    <row r="4074" spans="1:18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tr">
        <f t="shared" si="254"/>
        <v>theater</v>
      </c>
      <c r="R4074" t="str">
        <f t="shared" si="255"/>
        <v>plays</v>
      </c>
    </row>
    <row r="4075" spans="1:18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tr">
        <f t="shared" si="254"/>
        <v>theater</v>
      </c>
      <c r="R4075" t="str">
        <f t="shared" si="255"/>
        <v>plays</v>
      </c>
    </row>
    <row r="4076" spans="1:18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tr">
        <f t="shared" si="254"/>
        <v>theater</v>
      </c>
      <c r="R4076" t="str">
        <f t="shared" si="255"/>
        <v>plays</v>
      </c>
    </row>
    <row r="4077" spans="1:18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tr">
        <f t="shared" si="254"/>
        <v>theater</v>
      </c>
      <c r="R4077" t="str">
        <f t="shared" si="255"/>
        <v>plays</v>
      </c>
    </row>
    <row r="4078" spans="1:18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tr">
        <f t="shared" si="254"/>
        <v>theater</v>
      </c>
      <c r="R4078" t="str">
        <f t="shared" si="255"/>
        <v>plays</v>
      </c>
    </row>
    <row r="4079" spans="1:18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tr">
        <f t="shared" si="254"/>
        <v>theater</v>
      </c>
      <c r="R4079" t="str">
        <f t="shared" si="255"/>
        <v>plays</v>
      </c>
    </row>
    <row r="4080" spans="1:18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tr">
        <f t="shared" si="254"/>
        <v>theater</v>
      </c>
      <c r="R4080" t="str">
        <f t="shared" si="255"/>
        <v>plays</v>
      </c>
    </row>
    <row r="4081" spans="1:18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tr">
        <f t="shared" si="254"/>
        <v>theater</v>
      </c>
      <c r="R4081" t="str">
        <f t="shared" si="255"/>
        <v>plays</v>
      </c>
    </row>
    <row r="4082" spans="1:18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tr">
        <f t="shared" si="254"/>
        <v>theater</v>
      </c>
      <c r="R4082" t="str">
        <f t="shared" si="255"/>
        <v>plays</v>
      </c>
    </row>
    <row r="4083" spans="1:18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tr">
        <f t="shared" si="254"/>
        <v>theater</v>
      </c>
      <c r="R4083" t="str">
        <f t="shared" si="255"/>
        <v>plays</v>
      </c>
    </row>
    <row r="4084" spans="1:18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tr">
        <f t="shared" si="254"/>
        <v>theater</v>
      </c>
      <c r="R4084" t="str">
        <f t="shared" si="255"/>
        <v>plays</v>
      </c>
    </row>
    <row r="4085" spans="1:18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tr">
        <f t="shared" si="254"/>
        <v>theater</v>
      </c>
      <c r="R4085" t="str">
        <f t="shared" si="255"/>
        <v>plays</v>
      </c>
    </row>
    <row r="4086" spans="1:18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tr">
        <f t="shared" si="254"/>
        <v>theater</v>
      </c>
      <c r="R4086" t="str">
        <f t="shared" si="255"/>
        <v>plays</v>
      </c>
    </row>
    <row r="4087" spans="1:18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tr">
        <f t="shared" si="254"/>
        <v>theater</v>
      </c>
      <c r="R4087" t="str">
        <f t="shared" si="255"/>
        <v>plays</v>
      </c>
    </row>
    <row r="4088" spans="1:18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tr">
        <f t="shared" si="254"/>
        <v>theater</v>
      </c>
      <c r="R4088" t="str">
        <f t="shared" si="255"/>
        <v>plays</v>
      </c>
    </row>
    <row r="4089" spans="1: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tr">
        <f t="shared" si="254"/>
        <v>theater</v>
      </c>
      <c r="R4089" t="str">
        <f t="shared" si="255"/>
        <v>plays</v>
      </c>
    </row>
    <row r="4090" spans="1:18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tr">
        <f t="shared" si="254"/>
        <v>theater</v>
      </c>
      <c r="R4090" t="str">
        <f t="shared" si="255"/>
        <v>plays</v>
      </c>
    </row>
    <row r="4091" spans="1:18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tr">
        <f t="shared" si="254"/>
        <v>theater</v>
      </c>
      <c r="R4091" t="str">
        <f t="shared" si="255"/>
        <v>plays</v>
      </c>
    </row>
    <row r="4092" spans="1:18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tr">
        <f t="shared" si="254"/>
        <v>theater</v>
      </c>
      <c r="R4092" t="str">
        <f t="shared" si="255"/>
        <v>plays</v>
      </c>
    </row>
    <row r="4093" spans="1:18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tr">
        <f t="shared" si="254"/>
        <v>theater</v>
      </c>
      <c r="R4093" t="str">
        <f t="shared" si="255"/>
        <v>plays</v>
      </c>
    </row>
    <row r="4094" spans="1:18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tr">
        <f t="shared" si="254"/>
        <v>theater</v>
      </c>
      <c r="R4094" t="str">
        <f t="shared" si="255"/>
        <v>plays</v>
      </c>
    </row>
    <row r="4095" spans="1:18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tr">
        <f t="shared" si="254"/>
        <v>theater</v>
      </c>
      <c r="R4095" t="str">
        <f t="shared" si="255"/>
        <v>plays</v>
      </c>
    </row>
    <row r="4096" spans="1:18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tr">
        <f t="shared" si="254"/>
        <v>theater</v>
      </c>
      <c r="R4096" t="str">
        <f t="shared" si="255"/>
        <v>plays</v>
      </c>
    </row>
    <row r="4097" spans="1:18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tr">
        <f t="shared" si="254"/>
        <v>theater</v>
      </c>
      <c r="R4097" t="str">
        <f t="shared" si="255"/>
        <v>plays</v>
      </c>
    </row>
    <row r="4098" spans="1:18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tr">
        <f t="shared" si="254"/>
        <v>theater</v>
      </c>
      <c r="R4098" t="str">
        <f t="shared" si="255"/>
        <v>plays</v>
      </c>
    </row>
    <row r="4099" spans="1:18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E4099/D4099*100</f>
        <v>0</v>
      </c>
      <c r="P4099" t="e">
        <f t="shared" ref="P4099:P4115" si="257">E4099/L4099</f>
        <v>#DIV/0!</v>
      </c>
      <c r="Q4099" t="str">
        <f t="shared" ref="Q4099:Q4115" si="258">LEFT(N4099,_xlfn.NUMBERVALUE(FIND("/",N4099)-1))</f>
        <v>theater</v>
      </c>
      <c r="R4099" t="str">
        <f t="shared" ref="R4099:R4115" si="259">RIGHT(N4099,LEN(N4099)-LEN(Q4099)-1)</f>
        <v>plays</v>
      </c>
    </row>
    <row r="4100" spans="1:18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tr">
        <f t="shared" si="258"/>
        <v>theater</v>
      </c>
      <c r="R4100" t="str">
        <f t="shared" si="259"/>
        <v>plays</v>
      </c>
    </row>
    <row r="4101" spans="1:18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tr">
        <f t="shared" si="258"/>
        <v>theater</v>
      </c>
      <c r="R4101" t="str">
        <f t="shared" si="259"/>
        <v>plays</v>
      </c>
    </row>
    <row r="4102" spans="1:18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tr">
        <f t="shared" si="258"/>
        <v>theater</v>
      </c>
      <c r="R4102" t="str">
        <f t="shared" si="259"/>
        <v>plays</v>
      </c>
    </row>
    <row r="4103" spans="1:18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tr">
        <f t="shared" si="258"/>
        <v>theater</v>
      </c>
      <c r="R4103" t="str">
        <f t="shared" si="259"/>
        <v>plays</v>
      </c>
    </row>
    <row r="4104" spans="1:18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tr">
        <f t="shared" si="258"/>
        <v>theater</v>
      </c>
      <c r="R4104" t="str">
        <f t="shared" si="259"/>
        <v>plays</v>
      </c>
    </row>
    <row r="4105" spans="1:18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tr">
        <f t="shared" si="258"/>
        <v>theater</v>
      </c>
      <c r="R4105" t="str">
        <f t="shared" si="259"/>
        <v>plays</v>
      </c>
    </row>
    <row r="4106" spans="1:18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tr">
        <f t="shared" si="258"/>
        <v>theater</v>
      </c>
      <c r="R4106" t="str">
        <f t="shared" si="259"/>
        <v>plays</v>
      </c>
    </row>
    <row r="4107" spans="1:18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tr">
        <f t="shared" si="258"/>
        <v>theater</v>
      </c>
      <c r="R4107" t="str">
        <f t="shared" si="259"/>
        <v>plays</v>
      </c>
    </row>
    <row r="4108" spans="1:18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tr">
        <f t="shared" si="258"/>
        <v>theater</v>
      </c>
      <c r="R4108" t="str">
        <f t="shared" si="259"/>
        <v>plays</v>
      </c>
    </row>
    <row r="4109" spans="1:18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tr">
        <f t="shared" si="258"/>
        <v>theater</v>
      </c>
      <c r="R4109" t="str">
        <f t="shared" si="259"/>
        <v>plays</v>
      </c>
    </row>
    <row r="4110" spans="1:18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tr">
        <f t="shared" si="258"/>
        <v>theater</v>
      </c>
      <c r="R4110" t="str">
        <f t="shared" si="259"/>
        <v>plays</v>
      </c>
    </row>
    <row r="4111" spans="1:18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tr">
        <f t="shared" si="258"/>
        <v>theater</v>
      </c>
      <c r="R4111" t="str">
        <f t="shared" si="259"/>
        <v>plays</v>
      </c>
    </row>
    <row r="4112" spans="1:18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tr">
        <f t="shared" si="258"/>
        <v>theater</v>
      </c>
      <c r="R4112" t="str">
        <f t="shared" si="259"/>
        <v>plays</v>
      </c>
    </row>
    <row r="4113" spans="1:18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tr">
        <f t="shared" si="258"/>
        <v>theater</v>
      </c>
      <c r="R4113" t="str">
        <f t="shared" si="259"/>
        <v>plays</v>
      </c>
    </row>
    <row r="4114" spans="1:18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tr">
        <f t="shared" si="258"/>
        <v>theater</v>
      </c>
      <c r="R4114" t="str">
        <f t="shared" si="259"/>
        <v>plays</v>
      </c>
    </row>
    <row r="4115" spans="1:18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tr">
        <f t="shared" si="258"/>
        <v>theater</v>
      </c>
      <c r="R4115" t="str">
        <f t="shared" si="259"/>
        <v>plays</v>
      </c>
    </row>
  </sheetData>
  <autoFilter ref="A1:R4115" xr:uid="{00000000-0001-0000-0000-000000000000}"/>
  <conditionalFormatting sqref="F2:F4115">
    <cfRule type="expression" dxfId="3" priority="2">
      <formula>IF(F2="successful",TRUE,FALSE)</formula>
    </cfRule>
    <cfRule type="expression" dxfId="2" priority="3">
      <formula>IF(F2="failed",TRUE,FALSE)</formula>
    </cfRule>
    <cfRule type="expression" dxfId="1" priority="4">
      <formula>IF(F2="canceled",TRUE,FALSE)</formula>
    </cfRule>
    <cfRule type="expression" dxfId="0" priority="5">
      <formula>IF(F2="live",TRUE,FALSE)</formula>
    </cfRule>
  </conditionalFormatting>
  <conditionalFormatting sqref="O2:O4115">
    <cfRule type="colorScale" priority="1">
      <colorScale>
        <cfvo type="num" val="0"/>
        <cfvo type="percentile" val="100"/>
        <cfvo type="num" val="200"/>
        <color rgb="FFC00000"/>
        <color rgb="FF00B050"/>
        <color rgb="FF0000FF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Kickstarter Table</vt:lpstr>
      <vt:lpstr>Category Stats</vt:lpstr>
      <vt:lpstr>Bonus</vt:lpstr>
      <vt:lpstr>Bonus Stats Analysis</vt:lpstr>
      <vt:lpstr>Kickstarter Table (2)</vt:lpstr>
      <vt:lpstr>'Kickstarter Table (2)'!Kickstarter_Table</vt:lpstr>
      <vt:lpstr>Kickstarter_Table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Vincent Baria</cp:lastModifiedBy>
  <dcterms:created xsi:type="dcterms:W3CDTF">2017-04-20T15:17:24Z</dcterms:created>
  <dcterms:modified xsi:type="dcterms:W3CDTF">2021-12-18T19:25:23Z</dcterms:modified>
</cp:coreProperties>
</file>