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kantsinghbaryah/Documents/GitHub/CAM/cam-profile/"/>
    </mc:Choice>
  </mc:AlternateContent>
  <xr:revisionPtr revIDLastSave="0" documentId="13_ncr:1_{85480A53-8F46-2B48-88F7-2DDAF6411211}" xr6:coauthVersionLast="47" xr6:coauthVersionMax="47" xr10:uidLastSave="{00000000-0000-0000-0000-000000000000}"/>
  <bookViews>
    <workbookView xWindow="0" yWindow="500" windowWidth="33600" windowHeight="19060" xr2:uid="{C29A7EB2-2C98-BB47-BFD1-3EABBB3E392B}"/>
  </bookViews>
  <sheets>
    <sheet name="Parameters" sheetId="1" r:id="rId1"/>
    <sheet name="Calculations and Charts" sheetId="2" r:id="rId2"/>
    <sheet name="Cam Desig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20" i="1"/>
  <c r="I19" i="1"/>
  <c r="I18" i="1"/>
  <c r="C77" i="4"/>
  <c r="C5" i="4"/>
  <c r="D5" i="4" s="1"/>
  <c r="I5" i="4" s="1"/>
  <c r="E2" i="4"/>
  <c r="C2" i="4"/>
  <c r="E4" i="2"/>
  <c r="E3" i="2"/>
  <c r="E20" i="1"/>
  <c r="D16" i="1"/>
  <c r="D17" i="1" s="1"/>
  <c r="F5" i="4"/>
  <c r="E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E185" i="4" s="1"/>
  <c r="I2" i="4"/>
  <c r="C20" i="1"/>
  <c r="D3" i="2" s="1"/>
  <c r="C24" i="1"/>
  <c r="C4" i="2"/>
  <c r="C5" i="2" s="1"/>
  <c r="C6" i="2" s="1"/>
  <c r="C16" i="1"/>
  <c r="C17" i="1" s="1"/>
  <c r="I22" i="1" l="1"/>
  <c r="C22" i="1"/>
  <c r="B3" i="2" s="1"/>
  <c r="B5" i="2"/>
  <c r="C65" i="4"/>
  <c r="B4" i="2"/>
  <c r="C53" i="4"/>
  <c r="C41" i="4"/>
  <c r="C29" i="4"/>
  <c r="C25" i="4"/>
  <c r="E6" i="2"/>
  <c r="C17" i="4"/>
  <c r="E5" i="2"/>
  <c r="C13" i="4"/>
  <c r="E24" i="1"/>
  <c r="C184" i="4"/>
  <c r="D184" i="4" s="1"/>
  <c r="C172" i="4"/>
  <c r="D172" i="4" s="1"/>
  <c r="C160" i="4"/>
  <c r="C148" i="4"/>
  <c r="C136" i="4"/>
  <c r="D136" i="4" s="1"/>
  <c r="C124" i="4"/>
  <c r="C112" i="4"/>
  <c r="C100" i="4"/>
  <c r="C88" i="4"/>
  <c r="D88" i="4" s="1"/>
  <c r="C76" i="4"/>
  <c r="D76" i="4" s="1"/>
  <c r="C64" i="4"/>
  <c r="D64" i="4" s="1"/>
  <c r="C52" i="4"/>
  <c r="D52" i="4" s="1"/>
  <c r="C40" i="4"/>
  <c r="D40" i="4" s="1"/>
  <c r="C28" i="4"/>
  <c r="D28" i="4" s="1"/>
  <c r="C16" i="4"/>
  <c r="C183" i="4"/>
  <c r="C171" i="4"/>
  <c r="D171" i="4" s="1"/>
  <c r="C159" i="4"/>
  <c r="C147" i="4"/>
  <c r="C135" i="4"/>
  <c r="C123" i="4"/>
  <c r="D123" i="4" s="1"/>
  <c r="C111" i="4"/>
  <c r="D111" i="4" s="1"/>
  <c r="C99" i="4"/>
  <c r="D99" i="4" s="1"/>
  <c r="C87" i="4"/>
  <c r="D87" i="4" s="1"/>
  <c r="C75" i="4"/>
  <c r="D75" i="4" s="1"/>
  <c r="C63" i="4"/>
  <c r="D63" i="4" s="1"/>
  <c r="C51" i="4"/>
  <c r="C39" i="4"/>
  <c r="C27" i="4"/>
  <c r="D27" i="4" s="1"/>
  <c r="C15" i="4"/>
  <c r="D15" i="4" s="1"/>
  <c r="C173" i="4"/>
  <c r="C113" i="4"/>
  <c r="C182" i="4"/>
  <c r="D182" i="4" s="1"/>
  <c r="C170" i="4"/>
  <c r="D170" i="4" s="1"/>
  <c r="C158" i="4"/>
  <c r="D158" i="4" s="1"/>
  <c r="C146" i="4"/>
  <c r="D146" i="4" s="1"/>
  <c r="C134" i="4"/>
  <c r="D134" i="4" s="1"/>
  <c r="C122" i="4"/>
  <c r="D122" i="4" s="1"/>
  <c r="C110" i="4"/>
  <c r="C98" i="4"/>
  <c r="C86" i="4"/>
  <c r="D86" i="4" s="1"/>
  <c r="C74" i="4"/>
  <c r="C62" i="4"/>
  <c r="C50" i="4"/>
  <c r="C38" i="4"/>
  <c r="D38" i="4" s="1"/>
  <c r="C26" i="4"/>
  <c r="D26" i="4" s="1"/>
  <c r="C14" i="4"/>
  <c r="D14" i="4" s="1"/>
  <c r="C169" i="4"/>
  <c r="D169" i="4" s="1"/>
  <c r="C133" i="4"/>
  <c r="D133" i="4" s="1"/>
  <c r="C97" i="4"/>
  <c r="D97" i="4" s="1"/>
  <c r="C49" i="4"/>
  <c r="C180" i="4"/>
  <c r="C168" i="4"/>
  <c r="D168" i="4" s="1"/>
  <c r="C156" i="4"/>
  <c r="C144" i="4"/>
  <c r="C132" i="4"/>
  <c r="C120" i="4"/>
  <c r="D120" i="4" s="1"/>
  <c r="C108" i="4"/>
  <c r="D108" i="4" s="1"/>
  <c r="C96" i="4"/>
  <c r="D96" i="4" s="1"/>
  <c r="C84" i="4"/>
  <c r="D84" i="4" s="1"/>
  <c r="C72" i="4"/>
  <c r="D72" i="4" s="1"/>
  <c r="C60" i="4"/>
  <c r="D60" i="4" s="1"/>
  <c r="C48" i="4"/>
  <c r="C36" i="4"/>
  <c r="C24" i="4"/>
  <c r="D24" i="4" s="1"/>
  <c r="C12" i="4"/>
  <c r="C185" i="4"/>
  <c r="C137" i="4"/>
  <c r="C89" i="4"/>
  <c r="D89" i="4" s="1"/>
  <c r="C181" i="4"/>
  <c r="D181" i="4" s="1"/>
  <c r="C157" i="4"/>
  <c r="D157" i="4" s="1"/>
  <c r="C121" i="4"/>
  <c r="D121" i="4" s="1"/>
  <c r="C109" i="4"/>
  <c r="D109" i="4" s="1"/>
  <c r="C37" i="4"/>
  <c r="D37" i="4" s="1"/>
  <c r="C179" i="4"/>
  <c r="C167" i="4"/>
  <c r="C155" i="4"/>
  <c r="D155" i="4" s="1"/>
  <c r="C143" i="4"/>
  <c r="C131" i="4"/>
  <c r="C119" i="4"/>
  <c r="C107" i="4"/>
  <c r="D107" i="4" s="1"/>
  <c r="C95" i="4"/>
  <c r="D95" i="4" s="1"/>
  <c r="C83" i="4"/>
  <c r="D83" i="4" s="1"/>
  <c r="C71" i="4"/>
  <c r="D71" i="4" s="1"/>
  <c r="C59" i="4"/>
  <c r="D59" i="4" s="1"/>
  <c r="C47" i="4"/>
  <c r="D47" i="4" s="1"/>
  <c r="C35" i="4"/>
  <c r="C23" i="4"/>
  <c r="C11" i="4"/>
  <c r="D11" i="4" s="1"/>
  <c r="C145" i="4"/>
  <c r="C61" i="4"/>
  <c r="C178" i="4"/>
  <c r="D178" i="4" s="1"/>
  <c r="C166" i="4"/>
  <c r="D166" i="4" s="1"/>
  <c r="C154" i="4"/>
  <c r="D154" i="4" s="1"/>
  <c r="C142" i="4"/>
  <c r="D142" i="4" s="1"/>
  <c r="C130" i="4"/>
  <c r="D130" i="4" s="1"/>
  <c r="C118" i="4"/>
  <c r="D118" i="4" s="1"/>
  <c r="C106" i="4"/>
  <c r="D106" i="4" s="1"/>
  <c r="C94" i="4"/>
  <c r="C82" i="4"/>
  <c r="C70" i="4"/>
  <c r="D70" i="4" s="1"/>
  <c r="C58" i="4"/>
  <c r="C46" i="4"/>
  <c r="C34" i="4"/>
  <c r="C22" i="4"/>
  <c r="D22" i="4" s="1"/>
  <c r="C10" i="4"/>
  <c r="D10" i="4" s="1"/>
  <c r="C177" i="4"/>
  <c r="D177" i="4" s="1"/>
  <c r="C165" i="4"/>
  <c r="D165" i="4" s="1"/>
  <c r="C153" i="4"/>
  <c r="D153" i="4" s="1"/>
  <c r="C141" i="4"/>
  <c r="D141" i="4" s="1"/>
  <c r="C129" i="4"/>
  <c r="C117" i="4"/>
  <c r="C105" i="4"/>
  <c r="D105" i="4" s="1"/>
  <c r="C93" i="4"/>
  <c r="C81" i="4"/>
  <c r="C69" i="4"/>
  <c r="D69" i="4" s="1"/>
  <c r="C57" i="4"/>
  <c r="C45" i="4"/>
  <c r="D45" i="4" s="1"/>
  <c r="C33" i="4"/>
  <c r="D33" i="4" s="1"/>
  <c r="C21" i="4"/>
  <c r="D21" i="4" s="1"/>
  <c r="C9" i="4"/>
  <c r="D9" i="4" s="1"/>
  <c r="C176" i="4"/>
  <c r="D176" i="4" s="1"/>
  <c r="C164" i="4"/>
  <c r="C152" i="4"/>
  <c r="D152" i="4" s="1"/>
  <c r="C140" i="4"/>
  <c r="D140" i="4" s="1"/>
  <c r="C128" i="4"/>
  <c r="C116" i="4"/>
  <c r="C104" i="4"/>
  <c r="C92" i="4"/>
  <c r="D92" i="4" s="1"/>
  <c r="C80" i="4"/>
  <c r="D80" i="4" s="1"/>
  <c r="C68" i="4"/>
  <c r="D68" i="4" s="1"/>
  <c r="C56" i="4"/>
  <c r="D56" i="4" s="1"/>
  <c r="C44" i="4"/>
  <c r="D44" i="4" s="1"/>
  <c r="C32" i="4"/>
  <c r="D32" i="4" s="1"/>
  <c r="C20" i="4"/>
  <c r="C8" i="4"/>
  <c r="C161" i="4"/>
  <c r="D161" i="4" s="1"/>
  <c r="C125" i="4"/>
  <c r="D125" i="4" s="1"/>
  <c r="C85" i="4"/>
  <c r="D85" i="4" s="1"/>
  <c r="C175" i="4"/>
  <c r="C163" i="4"/>
  <c r="D163" i="4" s="1"/>
  <c r="C151" i="4"/>
  <c r="D151" i="4" s="1"/>
  <c r="C139" i="4"/>
  <c r="D139" i="4" s="1"/>
  <c r="C127" i="4"/>
  <c r="D127" i="4" s="1"/>
  <c r="C115" i="4"/>
  <c r="D115" i="4" s="1"/>
  <c r="C103" i="4"/>
  <c r="D103" i="4" s="1"/>
  <c r="C91" i="4"/>
  <c r="C79" i="4"/>
  <c r="D79" i="4" s="1"/>
  <c r="C67" i="4"/>
  <c r="D67" i="4" s="1"/>
  <c r="C55" i="4"/>
  <c r="C43" i="4"/>
  <c r="C31" i="4"/>
  <c r="D31" i="4" s="1"/>
  <c r="C19" i="4"/>
  <c r="C7" i="4"/>
  <c r="D7" i="4" s="1"/>
  <c r="C149" i="4"/>
  <c r="D149" i="4" s="1"/>
  <c r="C101" i="4"/>
  <c r="D101" i="4" s="1"/>
  <c r="C73" i="4"/>
  <c r="D73" i="4" s="1"/>
  <c r="C174" i="4"/>
  <c r="D174" i="4" s="1"/>
  <c r="C162" i="4"/>
  <c r="C150" i="4"/>
  <c r="C138" i="4"/>
  <c r="D138" i="4" s="1"/>
  <c r="C126" i="4"/>
  <c r="C114" i="4"/>
  <c r="C102" i="4"/>
  <c r="C90" i="4"/>
  <c r="C78" i="4"/>
  <c r="D78" i="4" s="1"/>
  <c r="C66" i="4"/>
  <c r="D66" i="4" s="1"/>
  <c r="C54" i="4"/>
  <c r="D54" i="4" s="1"/>
  <c r="C42" i="4"/>
  <c r="D42" i="4" s="1"/>
  <c r="C30" i="4"/>
  <c r="D30" i="4" s="1"/>
  <c r="C18" i="4"/>
  <c r="D18" i="4" s="1"/>
  <c r="C6" i="4"/>
  <c r="D6" i="4" s="1"/>
  <c r="H5" i="4"/>
  <c r="F64" i="4"/>
  <c r="F130" i="4"/>
  <c r="F58" i="4"/>
  <c r="F124" i="4"/>
  <c r="F52" i="4"/>
  <c r="F46" i="4"/>
  <c r="F136" i="4"/>
  <c r="F112" i="4"/>
  <c r="F178" i="4"/>
  <c r="F34" i="4"/>
  <c r="F40" i="4"/>
  <c r="F106" i="4"/>
  <c r="F172" i="4"/>
  <c r="F100" i="4"/>
  <c r="F28" i="4"/>
  <c r="F184" i="4"/>
  <c r="F166" i="4"/>
  <c r="F94" i="4"/>
  <c r="F22" i="4"/>
  <c r="D39" i="4"/>
  <c r="F160" i="4"/>
  <c r="F88" i="4"/>
  <c r="F16" i="4"/>
  <c r="F10" i="4"/>
  <c r="F118" i="4"/>
  <c r="F82" i="4"/>
  <c r="F76" i="4"/>
  <c r="F154" i="4"/>
  <c r="D17" i="4"/>
  <c r="F148" i="4"/>
  <c r="D16" i="4"/>
  <c r="F142" i="4"/>
  <c r="F70" i="4"/>
  <c r="E184" i="4"/>
  <c r="E178" i="4"/>
  <c r="E172" i="4"/>
  <c r="E166" i="4"/>
  <c r="E160" i="4"/>
  <c r="E154" i="4"/>
  <c r="E148" i="4"/>
  <c r="E142" i="4"/>
  <c r="E136" i="4"/>
  <c r="E130" i="4"/>
  <c r="E124" i="4"/>
  <c r="E118" i="4"/>
  <c r="E112" i="4"/>
  <c r="E106" i="4"/>
  <c r="E100" i="4"/>
  <c r="E94" i="4"/>
  <c r="E88" i="4"/>
  <c r="E82" i="4"/>
  <c r="E76" i="4"/>
  <c r="E70" i="4"/>
  <c r="E64" i="4"/>
  <c r="E58" i="4"/>
  <c r="E52" i="4"/>
  <c r="E46" i="4"/>
  <c r="E40" i="4"/>
  <c r="E34" i="4"/>
  <c r="E28" i="4"/>
  <c r="E22" i="4"/>
  <c r="E16" i="4"/>
  <c r="E10" i="4"/>
  <c r="F183" i="4"/>
  <c r="F177" i="4"/>
  <c r="F171" i="4"/>
  <c r="F165" i="4"/>
  <c r="F159" i="4"/>
  <c r="F153" i="4"/>
  <c r="F147" i="4"/>
  <c r="F141" i="4"/>
  <c r="F135" i="4"/>
  <c r="F129" i="4"/>
  <c r="F123" i="4"/>
  <c r="F117" i="4"/>
  <c r="F111" i="4"/>
  <c r="F105" i="4"/>
  <c r="F99" i="4"/>
  <c r="F93" i="4"/>
  <c r="F87" i="4"/>
  <c r="F81" i="4"/>
  <c r="F75" i="4"/>
  <c r="F69" i="4"/>
  <c r="F63" i="4"/>
  <c r="F57" i="4"/>
  <c r="F51" i="4"/>
  <c r="F45" i="4"/>
  <c r="F39" i="4"/>
  <c r="F33" i="4"/>
  <c r="F27" i="4"/>
  <c r="F21" i="4"/>
  <c r="F15" i="4"/>
  <c r="F9" i="4"/>
  <c r="E183" i="4"/>
  <c r="E177" i="4"/>
  <c r="E171" i="4"/>
  <c r="E165" i="4"/>
  <c r="E159" i="4"/>
  <c r="E153" i="4"/>
  <c r="E147" i="4"/>
  <c r="E141" i="4"/>
  <c r="E135" i="4"/>
  <c r="E129" i="4"/>
  <c r="E123" i="4"/>
  <c r="E117" i="4"/>
  <c r="E111" i="4"/>
  <c r="E105" i="4"/>
  <c r="E99" i="4"/>
  <c r="E93" i="4"/>
  <c r="E87" i="4"/>
  <c r="E81" i="4"/>
  <c r="E75" i="4"/>
  <c r="E69" i="4"/>
  <c r="E63" i="4"/>
  <c r="E57" i="4"/>
  <c r="E51" i="4"/>
  <c r="E45" i="4"/>
  <c r="E39" i="4"/>
  <c r="E33" i="4"/>
  <c r="E27" i="4"/>
  <c r="E21" i="4"/>
  <c r="E15" i="4"/>
  <c r="E9" i="4"/>
  <c r="F182" i="4"/>
  <c r="F176" i="4"/>
  <c r="F170" i="4"/>
  <c r="F158" i="4"/>
  <c r="F152" i="4"/>
  <c r="F146" i="4"/>
  <c r="F140" i="4"/>
  <c r="F134" i="4"/>
  <c r="F128" i="4"/>
  <c r="F122" i="4"/>
  <c r="F116" i="4"/>
  <c r="F110" i="4"/>
  <c r="F104" i="4"/>
  <c r="F98" i="4"/>
  <c r="F92" i="4"/>
  <c r="F86" i="4"/>
  <c r="F80" i="4"/>
  <c r="F74" i="4"/>
  <c r="F68" i="4"/>
  <c r="F62" i="4"/>
  <c r="F56" i="4"/>
  <c r="F50" i="4"/>
  <c r="F44" i="4"/>
  <c r="F38" i="4"/>
  <c r="F32" i="4"/>
  <c r="F26" i="4"/>
  <c r="F20" i="4"/>
  <c r="F14" i="4"/>
  <c r="F8" i="4"/>
  <c r="F164" i="4"/>
  <c r="D25" i="4"/>
  <c r="E182" i="4"/>
  <c r="E176" i="4"/>
  <c r="E170" i="4"/>
  <c r="E164" i="4"/>
  <c r="E158" i="4"/>
  <c r="E152" i="4"/>
  <c r="E146" i="4"/>
  <c r="E140" i="4"/>
  <c r="E134" i="4"/>
  <c r="E128" i="4"/>
  <c r="E122" i="4"/>
  <c r="E116" i="4"/>
  <c r="E110" i="4"/>
  <c r="E104" i="4"/>
  <c r="E98" i="4"/>
  <c r="E92" i="4"/>
  <c r="E86" i="4"/>
  <c r="E80" i="4"/>
  <c r="E74" i="4"/>
  <c r="E68" i="4"/>
  <c r="E62" i="4"/>
  <c r="E56" i="4"/>
  <c r="E50" i="4"/>
  <c r="E44" i="4"/>
  <c r="E38" i="4"/>
  <c r="E32" i="4"/>
  <c r="E26" i="4"/>
  <c r="E20" i="4"/>
  <c r="E14" i="4"/>
  <c r="E8" i="4"/>
  <c r="F181" i="4"/>
  <c r="F175" i="4"/>
  <c r="F169" i="4"/>
  <c r="F163" i="4"/>
  <c r="F157" i="4"/>
  <c r="F151" i="4"/>
  <c r="F145" i="4"/>
  <c r="F139" i="4"/>
  <c r="F133" i="4"/>
  <c r="F127" i="4"/>
  <c r="F121" i="4"/>
  <c r="F115" i="4"/>
  <c r="F109" i="4"/>
  <c r="F103" i="4"/>
  <c r="F97" i="4"/>
  <c r="F91" i="4"/>
  <c r="F85" i="4"/>
  <c r="F79" i="4"/>
  <c r="F73" i="4"/>
  <c r="F67" i="4"/>
  <c r="F61" i="4"/>
  <c r="F55" i="4"/>
  <c r="F49" i="4"/>
  <c r="F43" i="4"/>
  <c r="F37" i="4"/>
  <c r="F31" i="4"/>
  <c r="F25" i="4"/>
  <c r="F19" i="4"/>
  <c r="F13" i="4"/>
  <c r="F7" i="4"/>
  <c r="E181" i="4"/>
  <c r="E175" i="4"/>
  <c r="E169" i="4"/>
  <c r="E163" i="4"/>
  <c r="E157" i="4"/>
  <c r="E151" i="4"/>
  <c r="E145" i="4"/>
  <c r="E139" i="4"/>
  <c r="E133" i="4"/>
  <c r="E127" i="4"/>
  <c r="E121" i="4"/>
  <c r="E115" i="4"/>
  <c r="E109" i="4"/>
  <c r="E103" i="4"/>
  <c r="E97" i="4"/>
  <c r="E91" i="4"/>
  <c r="E85" i="4"/>
  <c r="E79" i="4"/>
  <c r="E73" i="4"/>
  <c r="E67" i="4"/>
  <c r="E61" i="4"/>
  <c r="E55" i="4"/>
  <c r="E49" i="4"/>
  <c r="E43" i="4"/>
  <c r="E37" i="4"/>
  <c r="E31" i="4"/>
  <c r="E25" i="4"/>
  <c r="E19" i="4"/>
  <c r="E13" i="4"/>
  <c r="E7" i="4"/>
  <c r="F180" i="4"/>
  <c r="F174" i="4"/>
  <c r="F168" i="4"/>
  <c r="F162" i="4"/>
  <c r="F156" i="4"/>
  <c r="F150" i="4"/>
  <c r="F144" i="4"/>
  <c r="F138" i="4"/>
  <c r="F132" i="4"/>
  <c r="F126" i="4"/>
  <c r="F120" i="4"/>
  <c r="F114" i="4"/>
  <c r="F108" i="4"/>
  <c r="F102" i="4"/>
  <c r="F96" i="4"/>
  <c r="F90" i="4"/>
  <c r="F84" i="4"/>
  <c r="F78" i="4"/>
  <c r="F72" i="4"/>
  <c r="F66" i="4"/>
  <c r="F60" i="4"/>
  <c r="F54" i="4"/>
  <c r="F48" i="4"/>
  <c r="F42" i="4"/>
  <c r="F36" i="4"/>
  <c r="F30" i="4"/>
  <c r="F24" i="4"/>
  <c r="F18" i="4"/>
  <c r="F12" i="4"/>
  <c r="F6" i="4"/>
  <c r="E180" i="4"/>
  <c r="E174" i="4"/>
  <c r="E168" i="4"/>
  <c r="E162" i="4"/>
  <c r="E156" i="4"/>
  <c r="E150" i="4"/>
  <c r="E144" i="4"/>
  <c r="E138" i="4"/>
  <c r="E132" i="4"/>
  <c r="E126" i="4"/>
  <c r="E120" i="4"/>
  <c r="E114" i="4"/>
  <c r="E108" i="4"/>
  <c r="E102" i="4"/>
  <c r="E96" i="4"/>
  <c r="E90" i="4"/>
  <c r="E84" i="4"/>
  <c r="E78" i="4"/>
  <c r="E72" i="4"/>
  <c r="E66" i="4"/>
  <c r="E60" i="4"/>
  <c r="E54" i="4"/>
  <c r="E48" i="4"/>
  <c r="E42" i="4"/>
  <c r="E36" i="4"/>
  <c r="E30" i="4"/>
  <c r="E24" i="4"/>
  <c r="E18" i="4"/>
  <c r="E12" i="4"/>
  <c r="E6" i="4"/>
  <c r="F185" i="4"/>
  <c r="F179" i="4"/>
  <c r="F173" i="4"/>
  <c r="F167" i="4"/>
  <c r="F161" i="4"/>
  <c r="F155" i="4"/>
  <c r="F149" i="4"/>
  <c r="F143" i="4"/>
  <c r="F137" i="4"/>
  <c r="F131" i="4"/>
  <c r="F125" i="4"/>
  <c r="F119" i="4"/>
  <c r="F113" i="4"/>
  <c r="F107" i="4"/>
  <c r="F101" i="4"/>
  <c r="F95" i="4"/>
  <c r="F89" i="4"/>
  <c r="F83" i="4"/>
  <c r="F77" i="4"/>
  <c r="F71" i="4"/>
  <c r="F65" i="4"/>
  <c r="F59" i="4"/>
  <c r="F53" i="4"/>
  <c r="F47" i="4"/>
  <c r="F41" i="4"/>
  <c r="F35" i="4"/>
  <c r="F29" i="4"/>
  <c r="F23" i="4"/>
  <c r="F17" i="4"/>
  <c r="F11" i="4"/>
  <c r="E179" i="4"/>
  <c r="E173" i="4"/>
  <c r="E167" i="4"/>
  <c r="E161" i="4"/>
  <c r="E155" i="4"/>
  <c r="E149" i="4"/>
  <c r="E143" i="4"/>
  <c r="E137" i="4"/>
  <c r="E131" i="4"/>
  <c r="E125" i="4"/>
  <c r="E119" i="4"/>
  <c r="E113" i="4"/>
  <c r="E107" i="4"/>
  <c r="E101" i="4"/>
  <c r="E95" i="4"/>
  <c r="E89" i="4"/>
  <c r="E83" i="4"/>
  <c r="E77" i="4"/>
  <c r="E71" i="4"/>
  <c r="E65" i="4"/>
  <c r="E59" i="4"/>
  <c r="E53" i="4"/>
  <c r="E47" i="4"/>
  <c r="E41" i="4"/>
  <c r="E35" i="4"/>
  <c r="E29" i="4"/>
  <c r="E23" i="4"/>
  <c r="E17" i="4"/>
  <c r="E11" i="4"/>
  <c r="D65" i="4"/>
  <c r="D137" i="4"/>
  <c r="D53" i="4"/>
  <c r="D173" i="4"/>
  <c r="D113" i="4"/>
  <c r="D51" i="4"/>
  <c r="D112" i="4"/>
  <c r="D41" i="4"/>
  <c r="D100" i="4"/>
  <c r="D29" i="4"/>
  <c r="D77" i="4"/>
  <c r="B186" i="4"/>
  <c r="C186" i="4" s="1"/>
  <c r="D185" i="4"/>
  <c r="D159" i="4"/>
  <c r="D147" i="4"/>
  <c r="D13" i="4"/>
  <c r="D110" i="4"/>
  <c r="D74" i="4"/>
  <c r="D180" i="4"/>
  <c r="D156" i="4"/>
  <c r="D144" i="4"/>
  <c r="D132" i="4"/>
  <c r="D48" i="4"/>
  <c r="D36" i="4"/>
  <c r="D12" i="4"/>
  <c r="D98" i="4"/>
  <c r="D50" i="4"/>
  <c r="D179" i="4"/>
  <c r="D167" i="4"/>
  <c r="D143" i="4"/>
  <c r="D131" i="4"/>
  <c r="D119" i="4"/>
  <c r="D35" i="4"/>
  <c r="D23" i="4"/>
  <c r="D94" i="4"/>
  <c r="D82" i="4"/>
  <c r="D58" i="4"/>
  <c r="D46" i="4"/>
  <c r="D34" i="4"/>
  <c r="D124" i="4"/>
  <c r="D62" i="4"/>
  <c r="D129" i="4"/>
  <c r="D117" i="4"/>
  <c r="D93" i="4"/>
  <c r="D81" i="4"/>
  <c r="D57" i="4"/>
  <c r="D148" i="4"/>
  <c r="D183" i="4"/>
  <c r="D49" i="4"/>
  <c r="D164" i="4"/>
  <c r="D128" i="4"/>
  <c r="D116" i="4"/>
  <c r="D104" i="4"/>
  <c r="D20" i="4"/>
  <c r="D8" i="4"/>
  <c r="D160" i="4"/>
  <c r="D145" i="4"/>
  <c r="D61" i="4"/>
  <c r="D175" i="4"/>
  <c r="D91" i="4"/>
  <c r="D55" i="4"/>
  <c r="D43" i="4"/>
  <c r="D19" i="4"/>
  <c r="D135" i="4"/>
  <c r="D162" i="4"/>
  <c r="D150" i="4"/>
  <c r="D126" i="4"/>
  <c r="D114" i="4"/>
  <c r="D102" i="4"/>
  <c r="D90" i="4"/>
  <c r="D6" i="2"/>
  <c r="D4" i="2"/>
  <c r="D5" i="2"/>
  <c r="C7" i="2"/>
  <c r="D7" i="2" l="1"/>
  <c r="E7" i="2"/>
  <c r="B7" i="2"/>
  <c r="B6" i="2"/>
  <c r="H74" i="4"/>
  <c r="I74" i="4"/>
  <c r="H9" i="4"/>
  <c r="I9" i="4"/>
  <c r="H67" i="4"/>
  <c r="I67" i="4"/>
  <c r="I17" i="4"/>
  <c r="H17" i="4"/>
  <c r="I23" i="4"/>
  <c r="H23" i="4"/>
  <c r="H165" i="4"/>
  <c r="I165" i="4"/>
  <c r="H160" i="4"/>
  <c r="I160" i="4"/>
  <c r="I41" i="4"/>
  <c r="H41" i="4"/>
  <c r="I161" i="4"/>
  <c r="H161" i="4"/>
  <c r="H55" i="4"/>
  <c r="I55" i="4"/>
  <c r="H84" i="4"/>
  <c r="I84" i="4"/>
  <c r="H73" i="4"/>
  <c r="I73" i="4"/>
  <c r="H37" i="4"/>
  <c r="I37" i="4"/>
  <c r="H94" i="4"/>
  <c r="I94" i="4"/>
  <c r="I59" i="4"/>
  <c r="H59" i="4"/>
  <c r="H133" i="4"/>
  <c r="I133" i="4"/>
  <c r="H108" i="4"/>
  <c r="I108" i="4"/>
  <c r="H99" i="4"/>
  <c r="I99" i="4"/>
  <c r="H136" i="4"/>
  <c r="I136" i="4"/>
  <c r="H112" i="4"/>
  <c r="I112" i="4"/>
  <c r="H40" i="4"/>
  <c r="I40" i="4"/>
  <c r="H72" i="4"/>
  <c r="I72" i="4"/>
  <c r="H128" i="4"/>
  <c r="I128" i="4"/>
  <c r="H158" i="4"/>
  <c r="I158" i="4"/>
  <c r="H79" i="4"/>
  <c r="I79" i="4"/>
  <c r="H182" i="4"/>
  <c r="I182" i="4"/>
  <c r="H57" i="4"/>
  <c r="I57" i="4"/>
  <c r="I71" i="4"/>
  <c r="H71" i="4"/>
  <c r="H50" i="4"/>
  <c r="I50" i="4"/>
  <c r="H120" i="4"/>
  <c r="I120" i="4"/>
  <c r="H184" i="4"/>
  <c r="I184" i="4"/>
  <c r="I185" i="4"/>
  <c r="H185" i="4"/>
  <c r="H51" i="4"/>
  <c r="I51" i="4"/>
  <c r="H153" i="4"/>
  <c r="I153" i="4"/>
  <c r="H87" i="4"/>
  <c r="I87" i="4"/>
  <c r="H110" i="4"/>
  <c r="I110" i="4"/>
  <c r="H170" i="4"/>
  <c r="I170" i="4"/>
  <c r="H159" i="4"/>
  <c r="I159" i="4"/>
  <c r="H20" i="4"/>
  <c r="I20" i="4"/>
  <c r="H115" i="4"/>
  <c r="I115" i="4"/>
  <c r="H176" i="4"/>
  <c r="I176" i="4"/>
  <c r="H122" i="4"/>
  <c r="I122" i="4"/>
  <c r="I83" i="4"/>
  <c r="H83" i="4"/>
  <c r="H132" i="4"/>
  <c r="I132" i="4"/>
  <c r="H26" i="4"/>
  <c r="I26" i="4"/>
  <c r="H145" i="4"/>
  <c r="I145" i="4"/>
  <c r="H21" i="4"/>
  <c r="I21" i="4"/>
  <c r="I65" i="4"/>
  <c r="H65" i="4"/>
  <c r="H47" i="4"/>
  <c r="I47" i="4"/>
  <c r="H8" i="4"/>
  <c r="I8" i="4"/>
  <c r="H62" i="4"/>
  <c r="I62" i="4"/>
  <c r="H123" i="4"/>
  <c r="I123" i="4"/>
  <c r="H32" i="4"/>
  <c r="I32" i="4"/>
  <c r="H69" i="4"/>
  <c r="I69" i="4"/>
  <c r="H118" i="4"/>
  <c r="I118" i="4"/>
  <c r="H98" i="4"/>
  <c r="I98" i="4"/>
  <c r="H13" i="4"/>
  <c r="I13" i="4"/>
  <c r="I113" i="4"/>
  <c r="H113" i="4"/>
  <c r="H90" i="4"/>
  <c r="I90" i="4"/>
  <c r="H135" i="4"/>
  <c r="I135" i="4"/>
  <c r="H127" i="4"/>
  <c r="I127" i="4"/>
  <c r="H44" i="4"/>
  <c r="I44" i="4"/>
  <c r="H49" i="4"/>
  <c r="I49" i="4"/>
  <c r="H81" i="4"/>
  <c r="I81" i="4"/>
  <c r="H124" i="4"/>
  <c r="I124" i="4"/>
  <c r="H130" i="4"/>
  <c r="I130" i="4"/>
  <c r="I95" i="4"/>
  <c r="H95" i="4"/>
  <c r="H146" i="4"/>
  <c r="I146" i="4"/>
  <c r="H144" i="4"/>
  <c r="I144" i="4"/>
  <c r="H97" i="4"/>
  <c r="I97" i="4"/>
  <c r="H27" i="4"/>
  <c r="I27" i="4"/>
  <c r="H64" i="4"/>
  <c r="I64" i="4"/>
  <c r="H58" i="4"/>
  <c r="I58" i="4"/>
  <c r="I35" i="4"/>
  <c r="H35" i="4"/>
  <c r="H140" i="4"/>
  <c r="I140" i="4"/>
  <c r="H45" i="4"/>
  <c r="I45" i="4"/>
  <c r="H103" i="4"/>
  <c r="I103" i="4"/>
  <c r="H139" i="4"/>
  <c r="I139" i="4"/>
  <c r="I107" i="4"/>
  <c r="H107" i="4"/>
  <c r="H173" i="4"/>
  <c r="I173" i="4"/>
  <c r="H116" i="4"/>
  <c r="I116" i="4"/>
  <c r="H147" i="4"/>
  <c r="I147" i="4"/>
  <c r="H174" i="4"/>
  <c r="I174" i="4"/>
  <c r="H33" i="4"/>
  <c r="I33" i="4"/>
  <c r="H54" i="4"/>
  <c r="I54" i="4"/>
  <c r="H66" i="4"/>
  <c r="I66" i="4"/>
  <c r="H78" i="4"/>
  <c r="I78" i="4"/>
  <c r="H157" i="4"/>
  <c r="I157" i="4"/>
  <c r="H12" i="4"/>
  <c r="I12" i="4"/>
  <c r="H105" i="4"/>
  <c r="I105" i="4"/>
  <c r="H121" i="4"/>
  <c r="I121" i="4"/>
  <c r="H25" i="4"/>
  <c r="I25" i="4"/>
  <c r="H76" i="4"/>
  <c r="I76" i="4"/>
  <c r="H14" i="4"/>
  <c r="I14" i="4"/>
  <c r="H18" i="4"/>
  <c r="I18" i="4"/>
  <c r="I167" i="4"/>
  <c r="H167" i="4"/>
  <c r="H100" i="4"/>
  <c r="I100" i="4"/>
  <c r="I149" i="4"/>
  <c r="H149" i="4"/>
  <c r="H30" i="4"/>
  <c r="I30" i="4"/>
  <c r="I101" i="4"/>
  <c r="H101" i="4"/>
  <c r="H82" i="4"/>
  <c r="I82" i="4"/>
  <c r="H152" i="4"/>
  <c r="I152" i="4"/>
  <c r="H106" i="4"/>
  <c r="I106" i="4"/>
  <c r="H56" i="4"/>
  <c r="I56" i="4"/>
  <c r="H142" i="4"/>
  <c r="I142" i="4"/>
  <c r="I77" i="4"/>
  <c r="H77" i="4"/>
  <c r="H7" i="4"/>
  <c r="I7" i="4"/>
  <c r="H38" i="4"/>
  <c r="I38" i="4"/>
  <c r="I119" i="4"/>
  <c r="H119" i="4"/>
  <c r="H168" i="4"/>
  <c r="I168" i="4"/>
  <c r="H126" i="4"/>
  <c r="I126" i="4"/>
  <c r="H80" i="4"/>
  <c r="I80" i="4"/>
  <c r="H166" i="4"/>
  <c r="I166" i="4"/>
  <c r="H180" i="4"/>
  <c r="I180" i="4"/>
  <c r="H169" i="4"/>
  <c r="I169" i="4"/>
  <c r="H88" i="4"/>
  <c r="I88" i="4"/>
  <c r="I125" i="4"/>
  <c r="H125" i="4"/>
  <c r="H162" i="4"/>
  <c r="I162" i="4"/>
  <c r="H70" i="4"/>
  <c r="I70" i="4"/>
  <c r="H42" i="4"/>
  <c r="I42" i="4"/>
  <c r="H96" i="4"/>
  <c r="I96" i="4"/>
  <c r="H91" i="4"/>
  <c r="I91" i="4"/>
  <c r="H111" i="4"/>
  <c r="I111" i="4"/>
  <c r="H102" i="4"/>
  <c r="I102" i="4"/>
  <c r="H93" i="4"/>
  <c r="I93" i="4"/>
  <c r="H156" i="4"/>
  <c r="I156" i="4"/>
  <c r="H114" i="4"/>
  <c r="I114" i="4"/>
  <c r="H68" i="4"/>
  <c r="I68" i="4"/>
  <c r="H154" i="4"/>
  <c r="I154" i="4"/>
  <c r="H24" i="4"/>
  <c r="I24" i="4"/>
  <c r="H52" i="4"/>
  <c r="I52" i="4"/>
  <c r="H163" i="4"/>
  <c r="I163" i="4"/>
  <c r="H117" i="4"/>
  <c r="I117" i="4"/>
  <c r="I131" i="4"/>
  <c r="H131" i="4"/>
  <c r="H31" i="4"/>
  <c r="I31" i="4"/>
  <c r="H183" i="4"/>
  <c r="I183" i="4"/>
  <c r="H34" i="4"/>
  <c r="I34" i="4"/>
  <c r="H48" i="4"/>
  <c r="I48" i="4"/>
  <c r="H86" i="4"/>
  <c r="I86" i="4"/>
  <c r="I53" i="4"/>
  <c r="H53" i="4"/>
  <c r="H15" i="4"/>
  <c r="I15" i="4"/>
  <c r="I179" i="4"/>
  <c r="H179" i="4"/>
  <c r="H177" i="4"/>
  <c r="I177" i="4"/>
  <c r="H63" i="4"/>
  <c r="I63" i="4"/>
  <c r="H164" i="4"/>
  <c r="I164" i="4"/>
  <c r="H171" i="4"/>
  <c r="I171" i="4"/>
  <c r="H172" i="4"/>
  <c r="I172" i="4"/>
  <c r="H109" i="4"/>
  <c r="I109" i="4"/>
  <c r="H151" i="4"/>
  <c r="I151" i="4"/>
  <c r="H10" i="4"/>
  <c r="I10" i="4"/>
  <c r="H28" i="4"/>
  <c r="I28" i="4"/>
  <c r="H19" i="4"/>
  <c r="I19" i="4"/>
  <c r="H134" i="4"/>
  <c r="I134" i="4"/>
  <c r="H22" i="4"/>
  <c r="I22" i="4"/>
  <c r="H36" i="4"/>
  <c r="I36" i="4"/>
  <c r="H138" i="4"/>
  <c r="I138" i="4"/>
  <c r="H175" i="4"/>
  <c r="I175" i="4"/>
  <c r="H92" i="4"/>
  <c r="I92" i="4"/>
  <c r="H129" i="4"/>
  <c r="I129" i="4"/>
  <c r="H178" i="4"/>
  <c r="I178" i="4"/>
  <c r="I143" i="4"/>
  <c r="H143" i="4"/>
  <c r="H85" i="4"/>
  <c r="I85" i="4"/>
  <c r="I29" i="4"/>
  <c r="H29" i="4"/>
  <c r="H6" i="4"/>
  <c r="I6" i="4"/>
  <c r="H150" i="4"/>
  <c r="I150" i="4"/>
  <c r="H43" i="4"/>
  <c r="I43" i="4"/>
  <c r="H61" i="4"/>
  <c r="I61" i="4"/>
  <c r="H104" i="4"/>
  <c r="I104" i="4"/>
  <c r="H148" i="4"/>
  <c r="I148" i="4"/>
  <c r="H141" i="4"/>
  <c r="I141" i="4"/>
  <c r="H46" i="4"/>
  <c r="I46" i="4"/>
  <c r="I11" i="4"/>
  <c r="H11" i="4"/>
  <c r="I155" i="4"/>
  <c r="H155" i="4"/>
  <c r="H60" i="4"/>
  <c r="I60" i="4"/>
  <c r="H181" i="4"/>
  <c r="I181" i="4"/>
  <c r="H75" i="4"/>
  <c r="I75" i="4"/>
  <c r="H89" i="4"/>
  <c r="I89" i="4"/>
  <c r="I137" i="4"/>
  <c r="H137" i="4"/>
  <c r="H16" i="4"/>
  <c r="I16" i="4"/>
  <c r="H39" i="4"/>
  <c r="I39" i="4"/>
  <c r="E186" i="4"/>
  <c r="F186" i="4"/>
  <c r="B187" i="4"/>
  <c r="C187" i="4" s="1"/>
  <c r="D186" i="4"/>
  <c r="C8" i="2"/>
  <c r="D8" i="2" l="1"/>
  <c r="E8" i="2"/>
  <c r="B8" i="2"/>
  <c r="H186" i="4"/>
  <c r="I186" i="4"/>
  <c r="E187" i="4"/>
  <c r="F187" i="4"/>
  <c r="D187" i="4"/>
  <c r="B188" i="4"/>
  <c r="C188" i="4" s="1"/>
  <c r="C9" i="2"/>
  <c r="D9" i="2" l="1"/>
  <c r="E9" i="2"/>
  <c r="B9" i="2"/>
  <c r="H187" i="4"/>
  <c r="I187" i="4"/>
  <c r="E188" i="4"/>
  <c r="F188" i="4"/>
  <c r="D188" i="4"/>
  <c r="B189" i="4"/>
  <c r="C189" i="4" s="1"/>
  <c r="C10" i="2"/>
  <c r="D10" i="2" l="1"/>
  <c r="E10" i="2"/>
  <c r="B10" i="2"/>
  <c r="H188" i="4"/>
  <c r="I188" i="4"/>
  <c r="E189" i="4"/>
  <c r="F189" i="4"/>
  <c r="D189" i="4"/>
  <c r="B190" i="4"/>
  <c r="C190" i="4" s="1"/>
  <c r="C11" i="2"/>
  <c r="D11" i="2" l="1"/>
  <c r="B11" i="2"/>
  <c r="E11" i="2"/>
  <c r="H189" i="4"/>
  <c r="I189" i="4"/>
  <c r="F190" i="4"/>
  <c r="E190" i="4"/>
  <c r="D190" i="4"/>
  <c r="B191" i="4"/>
  <c r="C191" i="4" s="1"/>
  <c r="C12" i="2"/>
  <c r="D12" i="2" l="1"/>
  <c r="B12" i="2"/>
  <c r="E12" i="2"/>
  <c r="H190" i="4"/>
  <c r="I190" i="4"/>
  <c r="E191" i="4"/>
  <c r="F191" i="4"/>
  <c r="D191" i="4"/>
  <c r="B192" i="4"/>
  <c r="C192" i="4" s="1"/>
  <c r="C13" i="2"/>
  <c r="D13" i="2" l="1"/>
  <c r="E13" i="2"/>
  <c r="B13" i="2"/>
  <c r="I191" i="4"/>
  <c r="H191" i="4"/>
  <c r="E192" i="4"/>
  <c r="F192" i="4"/>
  <c r="D192" i="4"/>
  <c r="B193" i="4"/>
  <c r="C193" i="4" s="1"/>
  <c r="C14" i="2"/>
  <c r="D14" i="2" l="1"/>
  <c r="B14" i="2"/>
  <c r="E14" i="2"/>
  <c r="H192" i="4"/>
  <c r="I192" i="4"/>
  <c r="E193" i="4"/>
  <c r="F193" i="4"/>
  <c r="D193" i="4"/>
  <c r="B194" i="4"/>
  <c r="C194" i="4" s="1"/>
  <c r="C15" i="2"/>
  <c r="D15" i="2" l="1"/>
  <c r="B15" i="2"/>
  <c r="E15" i="2"/>
  <c r="H193" i="4"/>
  <c r="I193" i="4"/>
  <c r="E194" i="4"/>
  <c r="F194" i="4"/>
  <c r="D194" i="4"/>
  <c r="B195" i="4"/>
  <c r="C195" i="4" s="1"/>
  <c r="C16" i="2"/>
  <c r="D16" i="2" l="1"/>
  <c r="B16" i="2"/>
  <c r="E16" i="2"/>
  <c r="H194" i="4"/>
  <c r="I194" i="4"/>
  <c r="E195" i="4"/>
  <c r="F195" i="4"/>
  <c r="D195" i="4"/>
  <c r="B196" i="4"/>
  <c r="C196" i="4" s="1"/>
  <c r="C17" i="2"/>
  <c r="D17" i="2" l="1"/>
  <c r="E17" i="2"/>
  <c r="B17" i="2"/>
  <c r="H195" i="4"/>
  <c r="I195" i="4"/>
  <c r="F196" i="4"/>
  <c r="E196" i="4"/>
  <c r="D196" i="4"/>
  <c r="B197" i="4"/>
  <c r="C197" i="4" s="1"/>
  <c r="C18" i="2"/>
  <c r="D18" i="2" l="1"/>
  <c r="E18" i="2"/>
  <c r="B18" i="2"/>
  <c r="H196" i="4"/>
  <c r="I196" i="4"/>
  <c r="E197" i="4"/>
  <c r="F197" i="4"/>
  <c r="D197" i="4"/>
  <c r="B198" i="4"/>
  <c r="C198" i="4" s="1"/>
  <c r="C19" i="2"/>
  <c r="D19" i="2" l="1"/>
  <c r="E19" i="2"/>
  <c r="B19" i="2"/>
  <c r="I197" i="4"/>
  <c r="H197" i="4"/>
  <c r="E198" i="4"/>
  <c r="F198" i="4"/>
  <c r="D198" i="4"/>
  <c r="B199" i="4"/>
  <c r="C199" i="4" s="1"/>
  <c r="C20" i="2"/>
  <c r="D20" i="2" l="1"/>
  <c r="B20" i="2"/>
  <c r="E20" i="2"/>
  <c r="H198" i="4"/>
  <c r="I198" i="4"/>
  <c r="E199" i="4"/>
  <c r="F199" i="4"/>
  <c r="D199" i="4"/>
  <c r="B200" i="4"/>
  <c r="C200" i="4" s="1"/>
  <c r="C21" i="2"/>
  <c r="D21" i="2" l="1"/>
  <c r="E21" i="2"/>
  <c r="B21" i="2"/>
  <c r="H199" i="4"/>
  <c r="I199" i="4"/>
  <c r="E200" i="4"/>
  <c r="F200" i="4"/>
  <c r="D200" i="4"/>
  <c r="B201" i="4"/>
  <c r="C201" i="4" s="1"/>
  <c r="C22" i="2"/>
  <c r="D22" i="2" l="1"/>
  <c r="E22" i="2"/>
  <c r="B22" i="2"/>
  <c r="H200" i="4"/>
  <c r="I200" i="4"/>
  <c r="E201" i="4"/>
  <c r="F201" i="4"/>
  <c r="D201" i="4"/>
  <c r="B202" i="4"/>
  <c r="C202" i="4" s="1"/>
  <c r="C23" i="2"/>
  <c r="D23" i="2" l="1"/>
  <c r="B23" i="2"/>
  <c r="E23" i="2"/>
  <c r="H201" i="4"/>
  <c r="I201" i="4"/>
  <c r="F202" i="4"/>
  <c r="E202" i="4"/>
  <c r="D202" i="4"/>
  <c r="B203" i="4"/>
  <c r="C203" i="4" s="1"/>
  <c r="C24" i="2"/>
  <c r="D24" i="2" l="1"/>
  <c r="B24" i="2"/>
  <c r="E24" i="2"/>
  <c r="H202" i="4"/>
  <c r="I202" i="4"/>
  <c r="E203" i="4"/>
  <c r="F203" i="4"/>
  <c r="D203" i="4"/>
  <c r="B204" i="4"/>
  <c r="C204" i="4" s="1"/>
  <c r="C25" i="2"/>
  <c r="D25" i="2" l="1"/>
  <c r="B25" i="2"/>
  <c r="E25" i="2"/>
  <c r="I203" i="4"/>
  <c r="H203" i="4"/>
  <c r="E204" i="4"/>
  <c r="F204" i="4"/>
  <c r="D204" i="4"/>
  <c r="B205" i="4"/>
  <c r="C205" i="4" s="1"/>
  <c r="C26" i="2"/>
  <c r="D26" i="2" l="1"/>
  <c r="B26" i="2"/>
  <c r="E26" i="2"/>
  <c r="H204" i="4"/>
  <c r="I204" i="4"/>
  <c r="E205" i="4"/>
  <c r="F205" i="4"/>
  <c r="D205" i="4"/>
  <c r="B206" i="4"/>
  <c r="C206" i="4" s="1"/>
  <c r="C27" i="2"/>
  <c r="D27" i="2" l="1"/>
  <c r="B27" i="2"/>
  <c r="E27" i="2"/>
  <c r="H205" i="4"/>
  <c r="I205" i="4"/>
  <c r="E206" i="4"/>
  <c r="F206" i="4"/>
  <c r="D206" i="4"/>
  <c r="B207" i="4"/>
  <c r="C207" i="4" s="1"/>
  <c r="C28" i="2"/>
  <c r="D28" i="2" l="1"/>
  <c r="B28" i="2"/>
  <c r="E28" i="2"/>
  <c r="H206" i="4"/>
  <c r="I206" i="4"/>
  <c r="E207" i="4"/>
  <c r="F207" i="4"/>
  <c r="D207" i="4"/>
  <c r="B208" i="4"/>
  <c r="C208" i="4" s="1"/>
  <c r="C29" i="2"/>
  <c r="D29" i="2" l="1"/>
  <c r="E29" i="2"/>
  <c r="B29" i="2"/>
  <c r="H207" i="4"/>
  <c r="I207" i="4"/>
  <c r="F208" i="4"/>
  <c r="E208" i="4"/>
  <c r="D208" i="4"/>
  <c r="B209" i="4"/>
  <c r="C209" i="4" s="1"/>
  <c r="C30" i="2"/>
  <c r="D30" i="2" l="1"/>
  <c r="E30" i="2"/>
  <c r="B30" i="2"/>
  <c r="H208" i="4"/>
  <c r="I208" i="4"/>
  <c r="E209" i="4"/>
  <c r="F209" i="4"/>
  <c r="D209" i="4"/>
  <c r="B210" i="4"/>
  <c r="C210" i="4" s="1"/>
  <c r="C31" i="2"/>
  <c r="D31" i="2" l="1"/>
  <c r="B31" i="2"/>
  <c r="E31" i="2"/>
  <c r="I209" i="4"/>
  <c r="H209" i="4"/>
  <c r="E210" i="4"/>
  <c r="F210" i="4"/>
  <c r="D210" i="4"/>
  <c r="B211" i="4"/>
  <c r="C211" i="4" s="1"/>
  <c r="C32" i="2"/>
  <c r="D32" i="2" l="1"/>
  <c r="E32" i="2"/>
  <c r="B32" i="2"/>
  <c r="H210" i="4"/>
  <c r="I210" i="4"/>
  <c r="E211" i="4"/>
  <c r="F211" i="4"/>
  <c r="D211" i="4"/>
  <c r="B212" i="4"/>
  <c r="C212" i="4" s="1"/>
  <c r="C33" i="2"/>
  <c r="D33" i="2" l="1"/>
  <c r="E33" i="2"/>
  <c r="B33" i="2"/>
  <c r="H211" i="4"/>
  <c r="I211" i="4"/>
  <c r="E212" i="4"/>
  <c r="F212" i="4"/>
  <c r="D212" i="4"/>
  <c r="B213" i="4"/>
  <c r="C213" i="4" s="1"/>
  <c r="C34" i="2"/>
  <c r="D34" i="2" l="1"/>
  <c r="E34" i="2"/>
  <c r="B34" i="2"/>
  <c r="H212" i="4"/>
  <c r="I212" i="4"/>
  <c r="E213" i="4"/>
  <c r="F213" i="4"/>
  <c r="D213" i="4"/>
  <c r="B214" i="4"/>
  <c r="C214" i="4" s="1"/>
  <c r="C35" i="2"/>
  <c r="D35" i="2" l="1"/>
  <c r="B35" i="2"/>
  <c r="E35" i="2"/>
  <c r="H213" i="4"/>
  <c r="I213" i="4"/>
  <c r="F214" i="4"/>
  <c r="E214" i="4"/>
  <c r="D214" i="4"/>
  <c r="B215" i="4"/>
  <c r="C215" i="4" s="1"/>
  <c r="C36" i="2"/>
  <c r="D36" i="2" l="1"/>
  <c r="E36" i="2"/>
  <c r="B36" i="2"/>
  <c r="H214" i="4"/>
  <c r="I214" i="4"/>
  <c r="E215" i="4"/>
  <c r="F215" i="4"/>
  <c r="D215" i="4"/>
  <c r="B216" i="4"/>
  <c r="C216" i="4" s="1"/>
  <c r="C37" i="2"/>
  <c r="D37" i="2" l="1"/>
  <c r="B37" i="2"/>
  <c r="E37" i="2"/>
  <c r="I215" i="4"/>
  <c r="H215" i="4"/>
  <c r="E216" i="4"/>
  <c r="F216" i="4"/>
  <c r="D216" i="4"/>
  <c r="B217" i="4"/>
  <c r="C217" i="4" s="1"/>
  <c r="C38" i="2"/>
  <c r="D38" i="2" l="1"/>
  <c r="B38" i="2"/>
  <c r="E38" i="2"/>
  <c r="H216" i="4"/>
  <c r="I216" i="4"/>
  <c r="E217" i="4"/>
  <c r="F217" i="4"/>
  <c r="D217" i="4"/>
  <c r="B218" i="4"/>
  <c r="C218" i="4" s="1"/>
  <c r="C39" i="2"/>
  <c r="D39" i="2" l="1"/>
  <c r="B39" i="2"/>
  <c r="E39" i="2"/>
  <c r="H217" i="4"/>
  <c r="I217" i="4"/>
  <c r="E218" i="4"/>
  <c r="F218" i="4"/>
  <c r="D218" i="4"/>
  <c r="B219" i="4"/>
  <c r="C219" i="4" s="1"/>
  <c r="C40" i="2"/>
  <c r="D40" i="2" l="1"/>
  <c r="B40" i="2"/>
  <c r="E40" i="2"/>
  <c r="H218" i="4"/>
  <c r="I218" i="4"/>
  <c r="E219" i="4"/>
  <c r="F219" i="4"/>
  <c r="D219" i="4"/>
  <c r="B220" i="4"/>
  <c r="C220" i="4" s="1"/>
  <c r="C41" i="2"/>
  <c r="D41" i="2" l="1"/>
  <c r="E41" i="2"/>
  <c r="B41" i="2"/>
  <c r="H219" i="4"/>
  <c r="I219" i="4"/>
  <c r="F220" i="4"/>
  <c r="E220" i="4"/>
  <c r="D220" i="4"/>
  <c r="B221" i="4"/>
  <c r="C221" i="4" s="1"/>
  <c r="C42" i="2"/>
  <c r="D42" i="2" l="1"/>
  <c r="E42" i="2"/>
  <c r="B42" i="2"/>
  <c r="H220" i="4"/>
  <c r="I220" i="4"/>
  <c r="E221" i="4"/>
  <c r="F221" i="4"/>
  <c r="D221" i="4"/>
  <c r="B222" i="4"/>
  <c r="C222" i="4" s="1"/>
  <c r="C43" i="2"/>
  <c r="D43" i="2" l="1"/>
  <c r="E43" i="2"/>
  <c r="B43" i="2"/>
  <c r="I221" i="4"/>
  <c r="H221" i="4"/>
  <c r="E222" i="4"/>
  <c r="F222" i="4"/>
  <c r="D222" i="4"/>
  <c r="B223" i="4"/>
  <c r="C223" i="4" s="1"/>
  <c r="C44" i="2"/>
  <c r="D44" i="2" l="1"/>
  <c r="B44" i="2"/>
  <c r="E44" i="2"/>
  <c r="H222" i="4"/>
  <c r="I222" i="4"/>
  <c r="E223" i="4"/>
  <c r="F223" i="4"/>
  <c r="D223" i="4"/>
  <c r="B224" i="4"/>
  <c r="C224" i="4" s="1"/>
  <c r="C45" i="2"/>
  <c r="D45" i="2" l="1"/>
  <c r="E45" i="2"/>
  <c r="B45" i="2"/>
  <c r="H223" i="4"/>
  <c r="I223" i="4"/>
  <c r="E224" i="4"/>
  <c r="F224" i="4"/>
  <c r="D224" i="4"/>
  <c r="B225" i="4"/>
  <c r="C225" i="4" s="1"/>
  <c r="C46" i="2"/>
  <c r="D46" i="2" l="1"/>
  <c r="E46" i="2"/>
  <c r="B46" i="2"/>
  <c r="H224" i="4"/>
  <c r="I224" i="4"/>
  <c r="E225" i="4"/>
  <c r="F225" i="4"/>
  <c r="D225" i="4"/>
  <c r="B226" i="4"/>
  <c r="C226" i="4" s="1"/>
  <c r="C47" i="2"/>
  <c r="D47" i="2" l="1"/>
  <c r="B47" i="2"/>
  <c r="E47" i="2"/>
  <c r="H225" i="4"/>
  <c r="I225" i="4"/>
  <c r="E226" i="4"/>
  <c r="F226" i="4"/>
  <c r="D226" i="4"/>
  <c r="B227" i="4"/>
  <c r="C227" i="4" s="1"/>
  <c r="C48" i="2"/>
  <c r="D48" i="2" l="1"/>
  <c r="B48" i="2"/>
  <c r="E48" i="2"/>
  <c r="H226" i="4"/>
  <c r="I226" i="4"/>
  <c r="E227" i="4"/>
  <c r="F227" i="4"/>
  <c r="D227" i="4"/>
  <c r="B228" i="4"/>
  <c r="C228" i="4" s="1"/>
  <c r="C49" i="2"/>
  <c r="D49" i="2" l="1"/>
  <c r="B49" i="2"/>
  <c r="E49" i="2"/>
  <c r="I227" i="4"/>
  <c r="H227" i="4"/>
  <c r="E228" i="4"/>
  <c r="F228" i="4"/>
  <c r="D228" i="4"/>
  <c r="B229" i="4"/>
  <c r="C229" i="4" s="1"/>
  <c r="C50" i="2"/>
  <c r="D50" i="2" l="1"/>
  <c r="B50" i="2"/>
  <c r="E50" i="2"/>
  <c r="H228" i="4"/>
  <c r="I228" i="4"/>
  <c r="E229" i="4"/>
  <c r="F229" i="4"/>
  <c r="D229" i="4"/>
  <c r="B230" i="4"/>
  <c r="C230" i="4" s="1"/>
  <c r="C51" i="2"/>
  <c r="D51" i="2" l="1"/>
  <c r="B51" i="2"/>
  <c r="E51" i="2"/>
  <c r="H229" i="4"/>
  <c r="I229" i="4"/>
  <c r="E230" i="4"/>
  <c r="F230" i="4"/>
  <c r="D230" i="4"/>
  <c r="B231" i="4"/>
  <c r="C231" i="4" s="1"/>
  <c r="C52" i="2"/>
  <c r="D52" i="2" l="1"/>
  <c r="B52" i="2"/>
  <c r="E52" i="2"/>
  <c r="H230" i="4"/>
  <c r="I230" i="4"/>
  <c r="E231" i="4"/>
  <c r="F231" i="4"/>
  <c r="D231" i="4"/>
  <c r="B232" i="4"/>
  <c r="C232" i="4" s="1"/>
  <c r="C53" i="2"/>
  <c r="D53" i="2" l="1"/>
  <c r="E53" i="2"/>
  <c r="B53" i="2"/>
  <c r="H231" i="4"/>
  <c r="I231" i="4"/>
  <c r="F232" i="4"/>
  <c r="E232" i="4"/>
  <c r="D232" i="4"/>
  <c r="B233" i="4"/>
  <c r="C233" i="4" s="1"/>
  <c r="C54" i="2"/>
  <c r="D54" i="2" l="1"/>
  <c r="B54" i="2"/>
  <c r="E54" i="2"/>
  <c r="H232" i="4"/>
  <c r="I232" i="4"/>
  <c r="E233" i="4"/>
  <c r="F233" i="4"/>
  <c r="D233" i="4"/>
  <c r="B234" i="4"/>
  <c r="C234" i="4" s="1"/>
  <c r="C55" i="2"/>
  <c r="D55" i="2" l="1"/>
  <c r="B55" i="2"/>
  <c r="E55" i="2"/>
  <c r="I233" i="4"/>
  <c r="H233" i="4"/>
  <c r="E234" i="4"/>
  <c r="F234" i="4"/>
  <c r="D234" i="4"/>
  <c r="B235" i="4"/>
  <c r="C235" i="4" s="1"/>
  <c r="C56" i="2"/>
  <c r="D56" i="2" l="1"/>
  <c r="B56" i="2"/>
  <c r="E56" i="2"/>
  <c r="H234" i="4"/>
  <c r="I234" i="4"/>
  <c r="E235" i="4"/>
  <c r="F235" i="4"/>
  <c r="D235" i="4"/>
  <c r="B236" i="4"/>
  <c r="C236" i="4" s="1"/>
  <c r="C57" i="2"/>
  <c r="D57" i="2" l="1"/>
  <c r="E57" i="2"/>
  <c r="B57" i="2"/>
  <c r="H235" i="4"/>
  <c r="I235" i="4"/>
  <c r="E236" i="4"/>
  <c r="F236" i="4"/>
  <c r="D236" i="4"/>
  <c r="B237" i="4"/>
  <c r="C237" i="4" s="1"/>
  <c r="C58" i="2"/>
  <c r="D58" i="2" l="1"/>
  <c r="E58" i="2"/>
  <c r="B58" i="2"/>
  <c r="H236" i="4"/>
  <c r="I236" i="4"/>
  <c r="E237" i="4"/>
  <c r="F237" i="4"/>
  <c r="D237" i="4"/>
  <c r="B238" i="4"/>
  <c r="C238" i="4" s="1"/>
  <c r="C59" i="2"/>
  <c r="D59" i="2" l="1"/>
  <c r="B59" i="2"/>
  <c r="E59" i="2"/>
  <c r="H237" i="4"/>
  <c r="I237" i="4"/>
  <c r="F238" i="4"/>
  <c r="E238" i="4"/>
  <c r="D238" i="4"/>
  <c r="B239" i="4"/>
  <c r="C239" i="4" s="1"/>
  <c r="C60" i="2"/>
  <c r="D60" i="2" l="1"/>
  <c r="B60" i="2"/>
  <c r="E60" i="2"/>
  <c r="H238" i="4"/>
  <c r="I238" i="4"/>
  <c r="E239" i="4"/>
  <c r="F239" i="4"/>
  <c r="D239" i="4"/>
  <c r="B240" i="4"/>
  <c r="C240" i="4" s="1"/>
  <c r="C61" i="2"/>
  <c r="D61" i="2" l="1"/>
  <c r="B61" i="2"/>
  <c r="E61" i="2"/>
  <c r="I239" i="4"/>
  <c r="H239" i="4"/>
  <c r="E240" i="4"/>
  <c r="F240" i="4"/>
  <c r="D240" i="4"/>
  <c r="B241" i="4"/>
  <c r="C241" i="4" s="1"/>
  <c r="C62" i="2"/>
  <c r="D62" i="2" l="1"/>
  <c r="B62" i="2"/>
  <c r="E62" i="2"/>
  <c r="H240" i="4"/>
  <c r="I240" i="4"/>
  <c r="E241" i="4"/>
  <c r="F241" i="4"/>
  <c r="D241" i="4"/>
  <c r="B242" i="4"/>
  <c r="C242" i="4" s="1"/>
  <c r="C63" i="2"/>
  <c r="D63" i="2" l="1"/>
  <c r="B63" i="2"/>
  <c r="E63" i="2"/>
  <c r="H241" i="4"/>
  <c r="I241" i="4"/>
  <c r="F242" i="4"/>
  <c r="E242" i="4"/>
  <c r="D242" i="4"/>
  <c r="B243" i="4"/>
  <c r="C243" i="4" s="1"/>
  <c r="C64" i="2"/>
  <c r="D64" i="2" l="1"/>
  <c r="B64" i="2"/>
  <c r="E64" i="2"/>
  <c r="H242" i="4"/>
  <c r="I242" i="4"/>
  <c r="E243" i="4"/>
  <c r="F243" i="4"/>
  <c r="D243" i="4"/>
  <c r="B244" i="4"/>
  <c r="C244" i="4" s="1"/>
  <c r="C65" i="2"/>
  <c r="D65" i="2" l="1"/>
  <c r="E65" i="2"/>
  <c r="B65" i="2"/>
  <c r="H243" i="4"/>
  <c r="I243" i="4"/>
  <c r="F244" i="4"/>
  <c r="E244" i="4"/>
  <c r="D244" i="4"/>
  <c r="B245" i="4"/>
  <c r="C245" i="4" s="1"/>
  <c r="C66" i="2"/>
  <c r="D66" i="2" l="1"/>
  <c r="E66" i="2"/>
  <c r="B66" i="2"/>
  <c r="H244" i="4"/>
  <c r="I244" i="4"/>
  <c r="E245" i="4"/>
  <c r="F245" i="4"/>
  <c r="D245" i="4"/>
  <c r="B246" i="4"/>
  <c r="C246" i="4" s="1"/>
  <c r="C67" i="2"/>
  <c r="D67" i="2" l="1"/>
  <c r="E67" i="2"/>
  <c r="B67" i="2"/>
  <c r="I245" i="4"/>
  <c r="H245" i="4"/>
  <c r="E246" i="4"/>
  <c r="F246" i="4"/>
  <c r="D246" i="4"/>
  <c r="B247" i="4"/>
  <c r="C247" i="4" s="1"/>
  <c r="C68" i="2"/>
  <c r="D68" i="2" l="1"/>
  <c r="E68" i="2"/>
  <c r="B68" i="2"/>
  <c r="H246" i="4"/>
  <c r="I246" i="4"/>
  <c r="E247" i="4"/>
  <c r="F247" i="4"/>
  <c r="D247" i="4"/>
  <c r="B248" i="4"/>
  <c r="C248" i="4" s="1"/>
  <c r="C69" i="2"/>
  <c r="D69" i="2" l="1"/>
  <c r="E69" i="2"/>
  <c r="B69" i="2"/>
  <c r="H247" i="4"/>
  <c r="I247" i="4"/>
  <c r="E248" i="4"/>
  <c r="F248" i="4"/>
  <c r="D248" i="4"/>
  <c r="B249" i="4"/>
  <c r="C249" i="4" s="1"/>
  <c r="C70" i="2"/>
  <c r="D70" i="2" l="1"/>
  <c r="E70" i="2"/>
  <c r="B70" i="2"/>
  <c r="H248" i="4"/>
  <c r="I248" i="4"/>
  <c r="E249" i="4"/>
  <c r="F249" i="4"/>
  <c r="D249" i="4"/>
  <c r="B250" i="4"/>
  <c r="C250" i="4" s="1"/>
  <c r="C71" i="2"/>
  <c r="D71" i="2" l="1"/>
  <c r="B71" i="2"/>
  <c r="E71" i="2"/>
  <c r="H249" i="4"/>
  <c r="I249" i="4"/>
  <c r="F250" i="4"/>
  <c r="E250" i="4"/>
  <c r="D250" i="4"/>
  <c r="B251" i="4"/>
  <c r="C251" i="4" s="1"/>
  <c r="C72" i="2"/>
  <c r="D72" i="2" l="1"/>
  <c r="B72" i="2"/>
  <c r="E72" i="2"/>
  <c r="H250" i="4"/>
  <c r="I250" i="4"/>
  <c r="E251" i="4"/>
  <c r="F251" i="4"/>
  <c r="D251" i="4"/>
  <c r="B252" i="4"/>
  <c r="C252" i="4" s="1"/>
  <c r="C73" i="2"/>
  <c r="D73" i="2" l="1"/>
  <c r="E73" i="2"/>
  <c r="B73" i="2"/>
  <c r="I251" i="4"/>
  <c r="H251" i="4"/>
  <c r="E252" i="4"/>
  <c r="F252" i="4"/>
  <c r="D252" i="4"/>
  <c r="B253" i="4"/>
  <c r="C253" i="4" s="1"/>
  <c r="C74" i="2"/>
  <c r="D74" i="2" l="1"/>
  <c r="E74" i="2"/>
  <c r="B74" i="2"/>
  <c r="H252" i="4"/>
  <c r="I252" i="4"/>
  <c r="E253" i="4"/>
  <c r="F253" i="4"/>
  <c r="D253" i="4"/>
  <c r="B254" i="4"/>
  <c r="C254" i="4" s="1"/>
  <c r="C75" i="2"/>
  <c r="D75" i="2" l="1"/>
  <c r="B75" i="2"/>
  <c r="E75" i="2"/>
  <c r="H253" i="4"/>
  <c r="I253" i="4"/>
  <c r="F254" i="4"/>
  <c r="E254" i="4"/>
  <c r="D254" i="4"/>
  <c r="B255" i="4"/>
  <c r="C255" i="4" s="1"/>
  <c r="C76" i="2"/>
  <c r="B76" i="2" l="1"/>
  <c r="E76" i="2"/>
  <c r="H254" i="4"/>
  <c r="I254" i="4"/>
  <c r="E255" i="4"/>
  <c r="F255" i="4"/>
  <c r="D255" i="4"/>
  <c r="B256" i="4"/>
  <c r="C256" i="4" s="1"/>
  <c r="C77" i="2"/>
  <c r="D76" i="2"/>
  <c r="E77" i="2" l="1"/>
  <c r="B77" i="2"/>
  <c r="H255" i="4"/>
  <c r="I255" i="4"/>
  <c r="F256" i="4"/>
  <c r="E256" i="4"/>
  <c r="D256" i="4"/>
  <c r="B257" i="4"/>
  <c r="C257" i="4" s="1"/>
  <c r="C78" i="2"/>
  <c r="D77" i="2"/>
  <c r="E78" i="2" l="1"/>
  <c r="B78" i="2"/>
  <c r="H256" i="4"/>
  <c r="I256" i="4"/>
  <c r="E257" i="4"/>
  <c r="F257" i="4"/>
  <c r="D257" i="4"/>
  <c r="B258" i="4"/>
  <c r="C258" i="4" s="1"/>
  <c r="C79" i="2"/>
  <c r="D78" i="2"/>
  <c r="E79" i="2" l="1"/>
  <c r="B79" i="2"/>
  <c r="I257" i="4"/>
  <c r="H257" i="4"/>
  <c r="E258" i="4"/>
  <c r="F258" i="4"/>
  <c r="D258" i="4"/>
  <c r="B259" i="4"/>
  <c r="C259" i="4" s="1"/>
  <c r="C80" i="2"/>
  <c r="D79" i="2"/>
  <c r="B80" i="2" l="1"/>
  <c r="E80" i="2"/>
  <c r="H258" i="4"/>
  <c r="I258" i="4"/>
  <c r="E259" i="4"/>
  <c r="F259" i="4"/>
  <c r="D259" i="4"/>
  <c r="B260" i="4"/>
  <c r="C260" i="4" s="1"/>
  <c r="C81" i="2"/>
  <c r="D80" i="2"/>
  <c r="E81" i="2" l="1"/>
  <c r="B81" i="2"/>
  <c r="H259" i="4"/>
  <c r="I259" i="4"/>
  <c r="F260" i="4"/>
  <c r="E260" i="4"/>
  <c r="D260" i="4"/>
  <c r="B261" i="4"/>
  <c r="C261" i="4" s="1"/>
  <c r="C82" i="2"/>
  <c r="D81" i="2"/>
  <c r="E82" i="2" l="1"/>
  <c r="B82" i="2"/>
  <c r="H260" i="4"/>
  <c r="I260" i="4"/>
  <c r="E261" i="4"/>
  <c r="F261" i="4"/>
  <c r="D261" i="4"/>
  <c r="B262" i="4"/>
  <c r="C262" i="4" s="1"/>
  <c r="C83" i="2"/>
  <c r="D82" i="2"/>
  <c r="B83" i="2" l="1"/>
  <c r="E83" i="2"/>
  <c r="H261" i="4"/>
  <c r="I261" i="4"/>
  <c r="F262" i="4"/>
  <c r="E262" i="4"/>
  <c r="D262" i="4"/>
  <c r="B263" i="4"/>
  <c r="C263" i="4" s="1"/>
  <c r="C84" i="2"/>
  <c r="D83" i="2"/>
  <c r="B84" i="2" l="1"/>
  <c r="E84" i="2"/>
  <c r="H262" i="4"/>
  <c r="I262" i="4"/>
  <c r="E263" i="4"/>
  <c r="F263" i="4"/>
  <c r="D263" i="4"/>
  <c r="B264" i="4"/>
  <c r="C264" i="4" s="1"/>
  <c r="C85" i="2"/>
  <c r="D84" i="2"/>
  <c r="B85" i="2" l="1"/>
  <c r="E85" i="2"/>
  <c r="H263" i="4"/>
  <c r="I263" i="4"/>
  <c r="E264" i="4"/>
  <c r="F264" i="4"/>
  <c r="D264" i="4"/>
  <c r="B265" i="4"/>
  <c r="C265" i="4" s="1"/>
  <c r="C86" i="2"/>
  <c r="D85" i="2"/>
  <c r="B86" i="2" l="1"/>
  <c r="E86" i="2"/>
  <c r="H264" i="4"/>
  <c r="I264" i="4"/>
  <c r="E265" i="4"/>
  <c r="F265" i="4"/>
  <c r="D265" i="4"/>
  <c r="B266" i="4"/>
  <c r="C266" i="4" s="1"/>
  <c r="C87" i="2"/>
  <c r="D86" i="2"/>
  <c r="B87" i="2" l="1"/>
  <c r="E87" i="2"/>
  <c r="H265" i="4"/>
  <c r="I265" i="4"/>
  <c r="E266" i="4"/>
  <c r="F266" i="4"/>
  <c r="D266" i="4"/>
  <c r="B267" i="4"/>
  <c r="C267" i="4" s="1"/>
  <c r="C88" i="2"/>
  <c r="D87" i="2"/>
  <c r="B88" i="2" l="1"/>
  <c r="E88" i="2"/>
  <c r="H266" i="4"/>
  <c r="I266" i="4"/>
  <c r="E267" i="4"/>
  <c r="F267" i="4"/>
  <c r="D267" i="4"/>
  <c r="B268" i="4"/>
  <c r="C268" i="4" s="1"/>
  <c r="C89" i="2"/>
  <c r="D88" i="2"/>
  <c r="E89" i="2" l="1"/>
  <c r="B89" i="2"/>
  <c r="H267" i="4"/>
  <c r="I267" i="4"/>
  <c r="F268" i="4"/>
  <c r="E268" i="4"/>
  <c r="D268" i="4"/>
  <c r="B269" i="4"/>
  <c r="C269" i="4" s="1"/>
  <c r="C90" i="2"/>
  <c r="D89" i="2"/>
  <c r="E90" i="2" l="1"/>
  <c r="B90" i="2"/>
  <c r="H268" i="4"/>
  <c r="I268" i="4"/>
  <c r="E269" i="4"/>
  <c r="F269" i="4"/>
  <c r="D269" i="4"/>
  <c r="B270" i="4"/>
  <c r="C270" i="4" s="1"/>
  <c r="C91" i="2"/>
  <c r="D90" i="2"/>
  <c r="E91" i="2" l="1"/>
  <c r="B91" i="2"/>
  <c r="I269" i="4"/>
  <c r="H269" i="4"/>
  <c r="E270" i="4"/>
  <c r="F270" i="4"/>
  <c r="D270" i="4"/>
  <c r="B271" i="4"/>
  <c r="C271" i="4" s="1"/>
  <c r="C92" i="2"/>
  <c r="D91" i="2"/>
  <c r="B92" i="2" l="1"/>
  <c r="E92" i="2"/>
  <c r="H270" i="4"/>
  <c r="I270" i="4"/>
  <c r="E271" i="4"/>
  <c r="F271" i="4"/>
  <c r="D271" i="4"/>
  <c r="B272" i="4"/>
  <c r="C272" i="4" s="1"/>
  <c r="C93" i="2"/>
  <c r="D92" i="2"/>
  <c r="B93" i="2" l="1"/>
  <c r="E93" i="2"/>
  <c r="H271" i="4"/>
  <c r="I271" i="4"/>
  <c r="E272" i="4"/>
  <c r="F272" i="4"/>
  <c r="B273" i="4"/>
  <c r="C273" i="4" s="1"/>
  <c r="D272" i="4"/>
  <c r="C94" i="2"/>
  <c r="D93" i="2"/>
  <c r="B94" i="2" l="1"/>
  <c r="E94" i="2"/>
  <c r="H272" i="4"/>
  <c r="I272" i="4"/>
  <c r="E273" i="4"/>
  <c r="F273" i="4"/>
  <c r="B274" i="4"/>
  <c r="C274" i="4" s="1"/>
  <c r="D273" i="4"/>
  <c r="C95" i="2"/>
  <c r="D94" i="2"/>
  <c r="B95" i="2" l="1"/>
  <c r="E95" i="2"/>
  <c r="H273" i="4"/>
  <c r="I273" i="4"/>
  <c r="F274" i="4"/>
  <c r="E274" i="4"/>
  <c r="B275" i="4"/>
  <c r="C275" i="4" s="1"/>
  <c r="D274" i="4"/>
  <c r="C96" i="2"/>
  <c r="D95" i="2"/>
  <c r="B96" i="2" l="1"/>
  <c r="E96" i="2"/>
  <c r="H274" i="4"/>
  <c r="I274" i="4"/>
  <c r="E275" i="4"/>
  <c r="F275" i="4"/>
  <c r="B276" i="4"/>
  <c r="C276" i="4" s="1"/>
  <c r="D275" i="4"/>
  <c r="C97" i="2"/>
  <c r="D96" i="2"/>
  <c r="B97" i="2" l="1"/>
  <c r="E97" i="2"/>
  <c r="I275" i="4"/>
  <c r="H275" i="4"/>
  <c r="E276" i="4"/>
  <c r="F276" i="4"/>
  <c r="B277" i="4"/>
  <c r="C277" i="4" s="1"/>
  <c r="D276" i="4"/>
  <c r="C98" i="2"/>
  <c r="D97" i="2"/>
  <c r="B98" i="2" l="1"/>
  <c r="E98" i="2"/>
  <c r="H276" i="4"/>
  <c r="I276" i="4"/>
  <c r="E277" i="4"/>
  <c r="F277" i="4"/>
  <c r="B278" i="4"/>
  <c r="C278" i="4" s="1"/>
  <c r="D277" i="4"/>
  <c r="C99" i="2"/>
  <c r="D98" i="2"/>
  <c r="B99" i="2" l="1"/>
  <c r="E99" i="2"/>
  <c r="H277" i="4"/>
  <c r="I277" i="4"/>
  <c r="E278" i="4"/>
  <c r="F278" i="4"/>
  <c r="B279" i="4"/>
  <c r="C279" i="4" s="1"/>
  <c r="D278" i="4"/>
  <c r="C100" i="2"/>
  <c r="D99" i="2"/>
  <c r="B100" i="2" l="1"/>
  <c r="E100" i="2"/>
  <c r="H278" i="4"/>
  <c r="I278" i="4"/>
  <c r="E279" i="4"/>
  <c r="F279" i="4"/>
  <c r="B280" i="4"/>
  <c r="C280" i="4" s="1"/>
  <c r="D279" i="4"/>
  <c r="C101" i="2"/>
  <c r="D100" i="2"/>
  <c r="B101" i="2" l="1"/>
  <c r="E101" i="2"/>
  <c r="H279" i="4"/>
  <c r="I279" i="4"/>
  <c r="E280" i="4"/>
  <c r="F280" i="4"/>
  <c r="B281" i="4"/>
  <c r="C281" i="4" s="1"/>
  <c r="D280" i="4"/>
  <c r="C102" i="2"/>
  <c r="D101" i="2"/>
  <c r="B102" i="2" l="1"/>
  <c r="E102" i="2"/>
  <c r="H280" i="4"/>
  <c r="I280" i="4"/>
  <c r="E281" i="4"/>
  <c r="F281" i="4"/>
  <c r="B282" i="4"/>
  <c r="C282" i="4" s="1"/>
  <c r="D281" i="4"/>
  <c r="C103" i="2"/>
  <c r="D102" i="2"/>
  <c r="B103" i="2" l="1"/>
  <c r="E103" i="2"/>
  <c r="H281" i="4"/>
  <c r="I281" i="4"/>
  <c r="E282" i="4"/>
  <c r="F282" i="4"/>
  <c r="B283" i="4"/>
  <c r="C283" i="4" s="1"/>
  <c r="D282" i="4"/>
  <c r="C104" i="2"/>
  <c r="D103" i="2"/>
  <c r="B104" i="2" l="1"/>
  <c r="E104" i="2"/>
  <c r="H282" i="4"/>
  <c r="I282" i="4"/>
  <c r="E283" i="4"/>
  <c r="F283" i="4"/>
  <c r="B284" i="4"/>
  <c r="C284" i="4" s="1"/>
  <c r="D283" i="4"/>
  <c r="C105" i="2"/>
  <c r="D104" i="2"/>
  <c r="B105" i="2" l="1"/>
  <c r="E105" i="2"/>
  <c r="H283" i="4"/>
  <c r="I283" i="4"/>
  <c r="E284" i="4"/>
  <c r="F284" i="4"/>
  <c r="B285" i="4"/>
  <c r="C285" i="4" s="1"/>
  <c r="D284" i="4"/>
  <c r="C106" i="2"/>
  <c r="D105" i="2"/>
  <c r="B106" i="2" l="1"/>
  <c r="E106" i="2"/>
  <c r="H284" i="4"/>
  <c r="I284" i="4"/>
  <c r="E285" i="4"/>
  <c r="F285" i="4"/>
  <c r="B286" i="4"/>
  <c r="C286" i="4" s="1"/>
  <c r="D285" i="4"/>
  <c r="C107" i="2"/>
  <c r="D106" i="2"/>
  <c r="B107" i="2" l="1"/>
  <c r="E107" i="2"/>
  <c r="H285" i="4"/>
  <c r="I285" i="4"/>
  <c r="F286" i="4"/>
  <c r="E286" i="4"/>
  <c r="B287" i="4"/>
  <c r="C287" i="4" s="1"/>
  <c r="D286" i="4"/>
  <c r="C108" i="2"/>
  <c r="D107" i="2"/>
  <c r="B108" i="2" l="1"/>
  <c r="E108" i="2"/>
  <c r="H286" i="4"/>
  <c r="I286" i="4"/>
  <c r="E287" i="4"/>
  <c r="F287" i="4"/>
  <c r="B288" i="4"/>
  <c r="C288" i="4" s="1"/>
  <c r="D287" i="4"/>
  <c r="C109" i="2"/>
  <c r="D108" i="2"/>
  <c r="B109" i="2" l="1"/>
  <c r="E109" i="2"/>
  <c r="I287" i="4"/>
  <c r="H287" i="4"/>
  <c r="E288" i="4"/>
  <c r="F288" i="4"/>
  <c r="B289" i="4"/>
  <c r="C289" i="4" s="1"/>
  <c r="D288" i="4"/>
  <c r="C110" i="2"/>
  <c r="D109" i="2"/>
  <c r="B110" i="2" l="1"/>
  <c r="E110" i="2"/>
  <c r="H288" i="4"/>
  <c r="I288" i="4"/>
  <c r="E289" i="4"/>
  <c r="F289" i="4"/>
  <c r="B290" i="4"/>
  <c r="C290" i="4" s="1"/>
  <c r="D289" i="4"/>
  <c r="C111" i="2"/>
  <c r="D110" i="2"/>
  <c r="B111" i="2" l="1"/>
  <c r="E111" i="2"/>
  <c r="H289" i="4"/>
  <c r="I289" i="4"/>
  <c r="F290" i="4"/>
  <c r="E290" i="4"/>
  <c r="B291" i="4"/>
  <c r="C291" i="4" s="1"/>
  <c r="D290" i="4"/>
  <c r="C112" i="2"/>
  <c r="D111" i="2"/>
  <c r="B112" i="2" l="1"/>
  <c r="E112" i="2"/>
  <c r="H290" i="4"/>
  <c r="I290" i="4"/>
  <c r="E291" i="4"/>
  <c r="F291" i="4"/>
  <c r="B292" i="4"/>
  <c r="C292" i="4" s="1"/>
  <c r="D291" i="4"/>
  <c r="C113" i="2"/>
  <c r="D112" i="2"/>
  <c r="B113" i="2" l="1"/>
  <c r="E113" i="2"/>
  <c r="H291" i="4"/>
  <c r="I291" i="4"/>
  <c r="F292" i="4"/>
  <c r="E292" i="4"/>
  <c r="B293" i="4"/>
  <c r="C293" i="4" s="1"/>
  <c r="D292" i="4"/>
  <c r="C114" i="2"/>
  <c r="D113" i="2"/>
  <c r="B114" i="2" l="1"/>
  <c r="E114" i="2"/>
  <c r="H292" i="4"/>
  <c r="I292" i="4"/>
  <c r="E293" i="4"/>
  <c r="F293" i="4"/>
  <c r="B294" i="4"/>
  <c r="C294" i="4" s="1"/>
  <c r="D293" i="4"/>
  <c r="C115" i="2"/>
  <c r="D114" i="2"/>
  <c r="B115" i="2" l="1"/>
  <c r="E115" i="2"/>
  <c r="I293" i="4"/>
  <c r="H293" i="4"/>
  <c r="E294" i="4"/>
  <c r="F294" i="4"/>
  <c r="B295" i="4"/>
  <c r="C295" i="4" s="1"/>
  <c r="D294" i="4"/>
  <c r="C116" i="2"/>
  <c r="D115" i="2"/>
  <c r="B116" i="2" l="1"/>
  <c r="E116" i="2"/>
  <c r="H294" i="4"/>
  <c r="I294" i="4"/>
  <c r="E295" i="4"/>
  <c r="F295" i="4"/>
  <c r="B296" i="4"/>
  <c r="C296" i="4" s="1"/>
  <c r="D295" i="4"/>
  <c r="C117" i="2"/>
  <c r="D116" i="2"/>
  <c r="B117" i="2" l="1"/>
  <c r="E117" i="2"/>
  <c r="H295" i="4"/>
  <c r="I295" i="4"/>
  <c r="E296" i="4"/>
  <c r="F296" i="4"/>
  <c r="B297" i="4"/>
  <c r="C297" i="4" s="1"/>
  <c r="D296" i="4"/>
  <c r="C118" i="2"/>
  <c r="D117" i="2"/>
  <c r="B118" i="2" l="1"/>
  <c r="E118" i="2"/>
  <c r="H296" i="4"/>
  <c r="I296" i="4"/>
  <c r="E297" i="4"/>
  <c r="F297" i="4"/>
  <c r="B298" i="4"/>
  <c r="C298" i="4" s="1"/>
  <c r="D297" i="4"/>
  <c r="C119" i="2"/>
  <c r="D118" i="2"/>
  <c r="B119" i="2" l="1"/>
  <c r="E119" i="2"/>
  <c r="H297" i="4"/>
  <c r="I297" i="4"/>
  <c r="F298" i="4"/>
  <c r="E298" i="4"/>
  <c r="B299" i="4"/>
  <c r="C299" i="4" s="1"/>
  <c r="D298" i="4"/>
  <c r="C120" i="2"/>
  <c r="D119" i="2"/>
  <c r="B120" i="2" l="1"/>
  <c r="E120" i="2"/>
  <c r="H298" i="4"/>
  <c r="I298" i="4"/>
  <c r="E299" i="4"/>
  <c r="F299" i="4"/>
  <c r="B300" i="4"/>
  <c r="C300" i="4" s="1"/>
  <c r="D299" i="4"/>
  <c r="C121" i="2"/>
  <c r="D120" i="2"/>
  <c r="B121" i="2" l="1"/>
  <c r="E121" i="2"/>
  <c r="I299" i="4"/>
  <c r="H299" i="4"/>
  <c r="E300" i="4"/>
  <c r="F300" i="4"/>
  <c r="B301" i="4"/>
  <c r="C301" i="4" s="1"/>
  <c r="D300" i="4"/>
  <c r="C122" i="2"/>
  <c r="D121" i="2"/>
  <c r="B122" i="2" l="1"/>
  <c r="E122" i="2"/>
  <c r="H300" i="4"/>
  <c r="I300" i="4"/>
  <c r="E301" i="4"/>
  <c r="F301" i="4"/>
  <c r="B302" i="4"/>
  <c r="C302" i="4" s="1"/>
  <c r="D301" i="4"/>
  <c r="C123" i="2"/>
  <c r="D122" i="2"/>
  <c r="E123" i="2" l="1"/>
  <c r="B123" i="2"/>
  <c r="H301" i="4"/>
  <c r="I301" i="4"/>
  <c r="E302" i="4"/>
  <c r="F302" i="4"/>
  <c r="B303" i="4"/>
  <c r="C303" i="4" s="1"/>
  <c r="D302" i="4"/>
  <c r="C124" i="2"/>
  <c r="D123" i="2"/>
  <c r="B124" i="2" l="1"/>
  <c r="E124" i="2"/>
  <c r="H302" i="4"/>
  <c r="I302" i="4"/>
  <c r="E303" i="4"/>
  <c r="F303" i="4"/>
  <c r="B304" i="4"/>
  <c r="C304" i="4" s="1"/>
  <c r="D303" i="4"/>
  <c r="C125" i="2"/>
  <c r="D124" i="2"/>
  <c r="B125" i="2" l="1"/>
  <c r="E125" i="2"/>
  <c r="H303" i="4"/>
  <c r="I303" i="4"/>
  <c r="F304" i="4"/>
  <c r="E304" i="4"/>
  <c r="B305" i="4"/>
  <c r="C305" i="4" s="1"/>
  <c r="D304" i="4"/>
  <c r="C126" i="2"/>
  <c r="D125" i="2"/>
  <c r="B126" i="2" l="1"/>
  <c r="E126" i="2"/>
  <c r="H304" i="4"/>
  <c r="I304" i="4"/>
  <c r="E305" i="4"/>
  <c r="F305" i="4"/>
  <c r="B306" i="4"/>
  <c r="C306" i="4" s="1"/>
  <c r="D305" i="4"/>
  <c r="C127" i="2"/>
  <c r="D126" i="2"/>
  <c r="B127" i="2" l="1"/>
  <c r="E127" i="2"/>
  <c r="H305" i="4"/>
  <c r="I305" i="4"/>
  <c r="E306" i="4"/>
  <c r="F306" i="4"/>
  <c r="B307" i="4"/>
  <c r="C307" i="4" s="1"/>
  <c r="D306" i="4"/>
  <c r="C128" i="2"/>
  <c r="D127" i="2"/>
  <c r="B128" i="2" l="1"/>
  <c r="E128" i="2"/>
  <c r="H306" i="4"/>
  <c r="I306" i="4"/>
  <c r="E307" i="4"/>
  <c r="F307" i="4"/>
  <c r="B308" i="4"/>
  <c r="C308" i="4" s="1"/>
  <c r="D307" i="4"/>
  <c r="C129" i="2"/>
  <c r="D128" i="2"/>
  <c r="B129" i="2" l="1"/>
  <c r="E129" i="2"/>
  <c r="H307" i="4"/>
  <c r="I307" i="4"/>
  <c r="F308" i="4"/>
  <c r="E308" i="4"/>
  <c r="B309" i="4"/>
  <c r="C309" i="4" s="1"/>
  <c r="D308" i="4"/>
  <c r="C130" i="2"/>
  <c r="D129" i="2"/>
  <c r="B130" i="2" l="1"/>
  <c r="E130" i="2"/>
  <c r="H308" i="4"/>
  <c r="I308" i="4"/>
  <c r="E309" i="4"/>
  <c r="F309" i="4"/>
  <c r="B310" i="4"/>
  <c r="C310" i="4" s="1"/>
  <c r="D309" i="4"/>
  <c r="C131" i="2"/>
  <c r="D130" i="2"/>
  <c r="B131" i="2" l="1"/>
  <c r="E131" i="2"/>
  <c r="H309" i="4"/>
  <c r="I309" i="4"/>
  <c r="F310" i="4"/>
  <c r="E310" i="4"/>
  <c r="B311" i="4"/>
  <c r="C311" i="4" s="1"/>
  <c r="D310" i="4"/>
  <c r="C132" i="2"/>
  <c r="D131" i="2"/>
  <c r="B132" i="2" l="1"/>
  <c r="E132" i="2"/>
  <c r="H310" i="4"/>
  <c r="I310" i="4"/>
  <c r="E311" i="4"/>
  <c r="F311" i="4"/>
  <c r="B312" i="4"/>
  <c r="C312" i="4" s="1"/>
  <c r="D311" i="4"/>
  <c r="C133" i="2"/>
  <c r="D132" i="2"/>
  <c r="B133" i="2" l="1"/>
  <c r="E133" i="2"/>
  <c r="H311" i="4"/>
  <c r="I311" i="4"/>
  <c r="E312" i="4"/>
  <c r="F312" i="4"/>
  <c r="B313" i="4"/>
  <c r="C313" i="4" s="1"/>
  <c r="D312" i="4"/>
  <c r="C134" i="2"/>
  <c r="D133" i="2"/>
  <c r="B134" i="2" l="1"/>
  <c r="E134" i="2"/>
  <c r="H312" i="4"/>
  <c r="I312" i="4"/>
  <c r="E313" i="4"/>
  <c r="F313" i="4"/>
  <c r="B314" i="4"/>
  <c r="C314" i="4" s="1"/>
  <c r="D313" i="4"/>
  <c r="C135" i="2"/>
  <c r="D134" i="2"/>
  <c r="B135" i="2" l="1"/>
  <c r="E135" i="2"/>
  <c r="H313" i="4"/>
  <c r="I313" i="4"/>
  <c r="F314" i="4"/>
  <c r="E314" i="4"/>
  <c r="B315" i="4"/>
  <c r="C315" i="4" s="1"/>
  <c r="D314" i="4"/>
  <c r="C136" i="2"/>
  <c r="D135" i="2"/>
  <c r="B136" i="2" l="1"/>
  <c r="E136" i="2"/>
  <c r="H314" i="4"/>
  <c r="I314" i="4"/>
  <c r="E315" i="4"/>
  <c r="F315" i="4"/>
  <c r="B316" i="4"/>
  <c r="C316" i="4" s="1"/>
  <c r="D315" i="4"/>
  <c r="C137" i="2"/>
  <c r="D136" i="2"/>
  <c r="B137" i="2" l="1"/>
  <c r="E137" i="2"/>
  <c r="H315" i="4"/>
  <c r="I315" i="4"/>
  <c r="F316" i="4"/>
  <c r="E316" i="4"/>
  <c r="B317" i="4"/>
  <c r="C317" i="4" s="1"/>
  <c r="D316" i="4"/>
  <c r="C138" i="2"/>
  <c r="D137" i="2"/>
  <c r="B138" i="2" l="1"/>
  <c r="E138" i="2"/>
  <c r="H316" i="4"/>
  <c r="I316" i="4"/>
  <c r="E317" i="4"/>
  <c r="F317" i="4"/>
  <c r="B318" i="4"/>
  <c r="C318" i="4" s="1"/>
  <c r="D317" i="4"/>
  <c r="C139" i="2"/>
  <c r="D138" i="2"/>
  <c r="B139" i="2" l="1"/>
  <c r="E139" i="2"/>
  <c r="H317" i="4"/>
  <c r="I317" i="4"/>
  <c r="E318" i="4"/>
  <c r="F318" i="4"/>
  <c r="B319" i="4"/>
  <c r="C319" i="4" s="1"/>
  <c r="D318" i="4"/>
  <c r="C140" i="2"/>
  <c r="D139" i="2"/>
  <c r="B140" i="2" l="1"/>
  <c r="E140" i="2"/>
  <c r="H318" i="4"/>
  <c r="I318" i="4"/>
  <c r="E319" i="4"/>
  <c r="F319" i="4"/>
  <c r="B320" i="4"/>
  <c r="C320" i="4" s="1"/>
  <c r="D319" i="4"/>
  <c r="C141" i="2"/>
  <c r="D140" i="2"/>
  <c r="B141" i="2" l="1"/>
  <c r="E141" i="2"/>
  <c r="H319" i="4"/>
  <c r="I319" i="4"/>
  <c r="F320" i="4"/>
  <c r="E320" i="4"/>
  <c r="B321" i="4"/>
  <c r="C321" i="4" s="1"/>
  <c r="D320" i="4"/>
  <c r="C142" i="2"/>
  <c r="D141" i="2"/>
  <c r="B142" i="2" l="1"/>
  <c r="E142" i="2"/>
  <c r="H320" i="4"/>
  <c r="I320" i="4"/>
  <c r="E321" i="4"/>
  <c r="F321" i="4"/>
  <c r="B322" i="4"/>
  <c r="C322" i="4" s="1"/>
  <c r="D321" i="4"/>
  <c r="C143" i="2"/>
  <c r="D142" i="2"/>
  <c r="B143" i="2" l="1"/>
  <c r="E143" i="2"/>
  <c r="H321" i="4"/>
  <c r="I321" i="4"/>
  <c r="F322" i="4"/>
  <c r="E322" i="4"/>
  <c r="B323" i="4"/>
  <c r="C323" i="4" s="1"/>
  <c r="D322" i="4"/>
  <c r="C144" i="2"/>
  <c r="D143" i="2"/>
  <c r="B144" i="2" l="1"/>
  <c r="E144" i="2"/>
  <c r="H322" i="4"/>
  <c r="I322" i="4"/>
  <c r="E323" i="4"/>
  <c r="F323" i="4"/>
  <c r="B324" i="4"/>
  <c r="C324" i="4" s="1"/>
  <c r="D323" i="4"/>
  <c r="C145" i="2"/>
  <c r="D144" i="2"/>
  <c r="B145" i="2" l="1"/>
  <c r="E145" i="2"/>
  <c r="I323" i="4"/>
  <c r="H323" i="4"/>
  <c r="E324" i="4"/>
  <c r="F324" i="4"/>
  <c r="B325" i="4"/>
  <c r="C325" i="4" s="1"/>
  <c r="D324" i="4"/>
  <c r="C146" i="2"/>
  <c r="D145" i="2"/>
  <c r="B146" i="2" l="1"/>
  <c r="E146" i="2"/>
  <c r="H324" i="4"/>
  <c r="I324" i="4"/>
  <c r="E325" i="4"/>
  <c r="F325" i="4"/>
  <c r="B326" i="4"/>
  <c r="C326" i="4" s="1"/>
  <c r="D325" i="4"/>
  <c r="C147" i="2"/>
  <c r="D146" i="2"/>
  <c r="B147" i="2" l="1"/>
  <c r="E147" i="2"/>
  <c r="H325" i="4"/>
  <c r="I325" i="4"/>
  <c r="E326" i="4"/>
  <c r="F326" i="4"/>
  <c r="B327" i="4"/>
  <c r="C327" i="4" s="1"/>
  <c r="D326" i="4"/>
  <c r="C148" i="2"/>
  <c r="D147" i="2"/>
  <c r="B148" i="2" l="1"/>
  <c r="E148" i="2"/>
  <c r="H326" i="4"/>
  <c r="I326" i="4"/>
  <c r="E327" i="4"/>
  <c r="F327" i="4"/>
  <c r="B328" i="4"/>
  <c r="C328" i="4" s="1"/>
  <c r="D327" i="4"/>
  <c r="C149" i="2"/>
  <c r="D148" i="2"/>
  <c r="B149" i="2" l="1"/>
  <c r="E149" i="2"/>
  <c r="H327" i="4"/>
  <c r="I327" i="4"/>
  <c r="F328" i="4"/>
  <c r="E328" i="4"/>
  <c r="B329" i="4"/>
  <c r="C329" i="4" s="1"/>
  <c r="D328" i="4"/>
  <c r="C150" i="2"/>
  <c r="D149" i="2"/>
  <c r="B150" i="2" l="1"/>
  <c r="E150" i="2"/>
  <c r="I328" i="4"/>
  <c r="H328" i="4"/>
  <c r="E329" i="4"/>
  <c r="F329" i="4"/>
  <c r="B330" i="4"/>
  <c r="C330" i="4" s="1"/>
  <c r="D329" i="4"/>
  <c r="C151" i="2"/>
  <c r="D150" i="2"/>
  <c r="B151" i="2" l="1"/>
  <c r="E151" i="2"/>
  <c r="H329" i="4"/>
  <c r="I329" i="4"/>
  <c r="E330" i="4"/>
  <c r="F330" i="4"/>
  <c r="B331" i="4"/>
  <c r="C331" i="4" s="1"/>
  <c r="D330" i="4"/>
  <c r="C152" i="2"/>
  <c r="D151" i="2"/>
  <c r="B152" i="2" l="1"/>
  <c r="E152" i="2"/>
  <c r="H330" i="4"/>
  <c r="I330" i="4"/>
  <c r="E331" i="4"/>
  <c r="F331" i="4"/>
  <c r="B332" i="4"/>
  <c r="C332" i="4" s="1"/>
  <c r="D331" i="4"/>
  <c r="C153" i="2"/>
  <c r="D152" i="2"/>
  <c r="B153" i="2" l="1"/>
  <c r="E153" i="2"/>
  <c r="H331" i="4"/>
  <c r="I331" i="4"/>
  <c r="F332" i="4"/>
  <c r="E332" i="4"/>
  <c r="B333" i="4"/>
  <c r="C333" i="4" s="1"/>
  <c r="D332" i="4"/>
  <c r="C154" i="2"/>
  <c r="D153" i="2"/>
  <c r="B154" i="2" l="1"/>
  <c r="E154" i="2"/>
  <c r="H332" i="4"/>
  <c r="I332" i="4"/>
  <c r="E333" i="4"/>
  <c r="F333" i="4"/>
  <c r="B334" i="4"/>
  <c r="C334" i="4" s="1"/>
  <c r="D333" i="4"/>
  <c r="C155" i="2"/>
  <c r="D154" i="2"/>
  <c r="B155" i="2" l="1"/>
  <c r="E155" i="2"/>
  <c r="H333" i="4"/>
  <c r="I333" i="4"/>
  <c r="E334" i="4"/>
  <c r="F334" i="4"/>
  <c r="B335" i="4"/>
  <c r="C335" i="4" s="1"/>
  <c r="D334" i="4"/>
  <c r="C156" i="2"/>
  <c r="D155" i="2"/>
  <c r="B156" i="2" l="1"/>
  <c r="E156" i="2"/>
  <c r="H334" i="4"/>
  <c r="I334" i="4"/>
  <c r="E335" i="4"/>
  <c r="F335" i="4"/>
  <c r="B336" i="4"/>
  <c r="C336" i="4" s="1"/>
  <c r="D335" i="4"/>
  <c r="C157" i="2"/>
  <c r="D156" i="2"/>
  <c r="B157" i="2" l="1"/>
  <c r="E157" i="2"/>
  <c r="H335" i="4"/>
  <c r="I335" i="4"/>
  <c r="E336" i="4"/>
  <c r="F336" i="4"/>
  <c r="B337" i="4"/>
  <c r="C337" i="4" s="1"/>
  <c r="D336" i="4"/>
  <c r="C158" i="2"/>
  <c r="D157" i="2"/>
  <c r="B158" i="2" l="1"/>
  <c r="E158" i="2"/>
  <c r="H336" i="4"/>
  <c r="I336" i="4"/>
  <c r="E337" i="4"/>
  <c r="F337" i="4"/>
  <c r="B338" i="4"/>
  <c r="C338" i="4" s="1"/>
  <c r="D337" i="4"/>
  <c r="C159" i="2"/>
  <c r="D158" i="2"/>
  <c r="E159" i="2" l="1"/>
  <c r="B159" i="2"/>
  <c r="H337" i="4"/>
  <c r="I337" i="4"/>
  <c r="E338" i="4"/>
  <c r="F338" i="4"/>
  <c r="B339" i="4"/>
  <c r="C339" i="4" s="1"/>
  <c r="D338" i="4"/>
  <c r="C160" i="2"/>
  <c r="D159" i="2"/>
  <c r="B160" i="2" l="1"/>
  <c r="E160" i="2"/>
  <c r="H338" i="4"/>
  <c r="I338" i="4"/>
  <c r="E339" i="4"/>
  <c r="F339" i="4"/>
  <c r="B340" i="4"/>
  <c r="C340" i="4" s="1"/>
  <c r="D339" i="4"/>
  <c r="C161" i="2"/>
  <c r="D160" i="2"/>
  <c r="B161" i="2" l="1"/>
  <c r="E161" i="2"/>
  <c r="H339" i="4"/>
  <c r="I339" i="4"/>
  <c r="F340" i="4"/>
  <c r="E340" i="4"/>
  <c r="B341" i="4"/>
  <c r="C341" i="4" s="1"/>
  <c r="D340" i="4"/>
  <c r="C162" i="2"/>
  <c r="D161" i="2"/>
  <c r="B162" i="2" l="1"/>
  <c r="E162" i="2"/>
  <c r="H340" i="4"/>
  <c r="I340" i="4"/>
  <c r="E341" i="4"/>
  <c r="F341" i="4"/>
  <c r="B342" i="4"/>
  <c r="C342" i="4" s="1"/>
  <c r="D341" i="4"/>
  <c r="C163" i="2"/>
  <c r="D162" i="2"/>
  <c r="B163" i="2" l="1"/>
  <c r="E163" i="2"/>
  <c r="H341" i="4"/>
  <c r="I341" i="4"/>
  <c r="E342" i="4"/>
  <c r="F342" i="4"/>
  <c r="B343" i="4"/>
  <c r="C343" i="4" s="1"/>
  <c r="D342" i="4"/>
  <c r="C164" i="2"/>
  <c r="D163" i="2"/>
  <c r="B164" i="2" l="1"/>
  <c r="E164" i="2"/>
  <c r="H342" i="4"/>
  <c r="I342" i="4"/>
  <c r="E343" i="4"/>
  <c r="F343" i="4"/>
  <c r="B344" i="4"/>
  <c r="C344" i="4" s="1"/>
  <c r="D343" i="4"/>
  <c r="C165" i="2"/>
  <c r="D164" i="2"/>
  <c r="B165" i="2" l="1"/>
  <c r="E165" i="2"/>
  <c r="H343" i="4"/>
  <c r="I343" i="4"/>
  <c r="F344" i="4"/>
  <c r="E344" i="4"/>
  <c r="B345" i="4"/>
  <c r="C345" i="4" s="1"/>
  <c r="D344" i="4"/>
  <c r="C166" i="2"/>
  <c r="D165" i="2"/>
  <c r="B166" i="2" l="1"/>
  <c r="E166" i="2"/>
  <c r="H344" i="4"/>
  <c r="I344" i="4"/>
  <c r="F345" i="4"/>
  <c r="E345" i="4"/>
  <c r="B346" i="4"/>
  <c r="C346" i="4" s="1"/>
  <c r="D345" i="4"/>
  <c r="C167" i="2"/>
  <c r="D166" i="2"/>
  <c r="B167" i="2" l="1"/>
  <c r="E167" i="2"/>
  <c r="H345" i="4"/>
  <c r="I345" i="4"/>
  <c r="F346" i="4"/>
  <c r="E346" i="4"/>
  <c r="B347" i="4"/>
  <c r="C347" i="4" s="1"/>
  <c r="D346" i="4"/>
  <c r="C168" i="2"/>
  <c r="D167" i="2"/>
  <c r="B168" i="2" l="1"/>
  <c r="E168" i="2"/>
  <c r="H346" i="4"/>
  <c r="I346" i="4"/>
  <c r="E347" i="4"/>
  <c r="F347" i="4"/>
  <c r="B348" i="4"/>
  <c r="C348" i="4" s="1"/>
  <c r="D347" i="4"/>
  <c r="C169" i="2"/>
  <c r="D168" i="2"/>
  <c r="B169" i="2" l="1"/>
  <c r="E169" i="2"/>
  <c r="H347" i="4"/>
  <c r="I347" i="4"/>
  <c r="E348" i="4"/>
  <c r="F348" i="4"/>
  <c r="B349" i="4"/>
  <c r="C349" i="4" s="1"/>
  <c r="D348" i="4"/>
  <c r="C170" i="2"/>
  <c r="D169" i="2"/>
  <c r="B170" i="2" l="1"/>
  <c r="E170" i="2"/>
  <c r="H348" i="4"/>
  <c r="I348" i="4"/>
  <c r="E349" i="4"/>
  <c r="F349" i="4"/>
  <c r="B350" i="4"/>
  <c r="C350" i="4" s="1"/>
  <c r="D349" i="4"/>
  <c r="C171" i="2"/>
  <c r="D170" i="2"/>
  <c r="E171" i="2" l="1"/>
  <c r="B171" i="2"/>
  <c r="H349" i="4"/>
  <c r="I349" i="4"/>
  <c r="F350" i="4"/>
  <c r="E350" i="4"/>
  <c r="B351" i="4"/>
  <c r="C351" i="4" s="1"/>
  <c r="D350" i="4"/>
  <c r="C172" i="2"/>
  <c r="D171" i="2"/>
  <c r="B172" i="2" l="1"/>
  <c r="E172" i="2"/>
  <c r="H350" i="4"/>
  <c r="I350" i="4"/>
  <c r="E351" i="4"/>
  <c r="F351" i="4"/>
  <c r="B352" i="4"/>
  <c r="C352" i="4" s="1"/>
  <c r="D351" i="4"/>
  <c r="C173" i="2"/>
  <c r="D172" i="2"/>
  <c r="B173" i="2" l="1"/>
  <c r="E173" i="2"/>
  <c r="H351" i="4"/>
  <c r="I351" i="4"/>
  <c r="F352" i="4"/>
  <c r="E352" i="4"/>
  <c r="B353" i="4"/>
  <c r="C353" i="4" s="1"/>
  <c r="D352" i="4"/>
  <c r="C174" i="2"/>
  <c r="D173" i="2"/>
  <c r="B174" i="2" l="1"/>
  <c r="E174" i="2"/>
  <c r="H352" i="4"/>
  <c r="I352" i="4"/>
  <c r="E353" i="4"/>
  <c r="F353" i="4"/>
  <c r="B354" i="4"/>
  <c r="C354" i="4" s="1"/>
  <c r="D353" i="4"/>
  <c r="C175" i="2"/>
  <c r="D174" i="2"/>
  <c r="B175" i="2" l="1"/>
  <c r="E175" i="2"/>
  <c r="I353" i="4"/>
  <c r="H353" i="4"/>
  <c r="E354" i="4"/>
  <c r="F354" i="4"/>
  <c r="B355" i="4"/>
  <c r="C355" i="4" s="1"/>
  <c r="D354" i="4"/>
  <c r="C176" i="2"/>
  <c r="D175" i="2"/>
  <c r="B176" i="2" l="1"/>
  <c r="E176" i="2"/>
  <c r="H354" i="4"/>
  <c r="I354" i="4"/>
  <c r="E355" i="4"/>
  <c r="F355" i="4"/>
  <c r="B356" i="4"/>
  <c r="C356" i="4" s="1"/>
  <c r="D355" i="4"/>
  <c r="C177" i="2"/>
  <c r="D176" i="2"/>
  <c r="B177" i="2" l="1"/>
  <c r="E177" i="2"/>
  <c r="H355" i="4"/>
  <c r="I355" i="4"/>
  <c r="E356" i="4"/>
  <c r="F356" i="4"/>
  <c r="B357" i="4"/>
  <c r="C357" i="4" s="1"/>
  <c r="D356" i="4"/>
  <c r="C178" i="2"/>
  <c r="D177" i="2"/>
  <c r="B178" i="2" l="1"/>
  <c r="E178" i="2"/>
  <c r="H356" i="4"/>
  <c r="I356" i="4"/>
  <c r="E357" i="4"/>
  <c r="F357" i="4"/>
  <c r="B358" i="4"/>
  <c r="C358" i="4" s="1"/>
  <c r="D357" i="4"/>
  <c r="C179" i="2"/>
  <c r="D178" i="2"/>
  <c r="B179" i="2" l="1"/>
  <c r="E179" i="2"/>
  <c r="H357" i="4"/>
  <c r="I357" i="4"/>
  <c r="F358" i="4"/>
  <c r="E358" i="4"/>
  <c r="B359" i="4"/>
  <c r="C359" i="4" s="1"/>
  <c r="D358" i="4"/>
  <c r="C180" i="2"/>
  <c r="D179" i="2"/>
  <c r="B180" i="2" l="1"/>
  <c r="E180" i="2"/>
  <c r="H358" i="4"/>
  <c r="I358" i="4"/>
  <c r="E359" i="4"/>
  <c r="F359" i="4"/>
  <c r="B360" i="4"/>
  <c r="C360" i="4" s="1"/>
  <c r="D359" i="4"/>
  <c r="C181" i="2"/>
  <c r="D180" i="2"/>
  <c r="B181" i="2" l="1"/>
  <c r="E181" i="2"/>
  <c r="I359" i="4"/>
  <c r="H359" i="4"/>
  <c r="E360" i="4"/>
  <c r="F360" i="4"/>
  <c r="B361" i="4"/>
  <c r="C361" i="4" s="1"/>
  <c r="D360" i="4"/>
  <c r="C182" i="2"/>
  <c r="D181" i="2"/>
  <c r="B182" i="2" l="1"/>
  <c r="E182" i="2"/>
  <c r="H360" i="4"/>
  <c r="I360" i="4"/>
  <c r="E361" i="4"/>
  <c r="F361" i="4"/>
  <c r="B362" i="4"/>
  <c r="C362" i="4" s="1"/>
  <c r="D361" i="4"/>
  <c r="C183" i="2"/>
  <c r="D182" i="2"/>
  <c r="B183" i="2" l="1"/>
  <c r="E183" i="2"/>
  <c r="I361" i="4"/>
  <c r="H361" i="4"/>
  <c r="E362" i="4"/>
  <c r="F362" i="4"/>
  <c r="B363" i="4"/>
  <c r="C363" i="4" s="1"/>
  <c r="D362" i="4"/>
  <c r="C184" i="2"/>
  <c r="D183" i="2"/>
  <c r="B184" i="2" l="1"/>
  <c r="E184" i="2"/>
  <c r="H362" i="4"/>
  <c r="I362" i="4"/>
  <c r="E363" i="4"/>
  <c r="F363" i="4"/>
  <c r="B364" i="4"/>
  <c r="C364" i="4" s="1"/>
  <c r="D363" i="4"/>
  <c r="C185" i="2"/>
  <c r="D184" i="2"/>
  <c r="B185" i="2" l="1"/>
  <c r="E185" i="2"/>
  <c r="H363" i="4"/>
  <c r="I363" i="4"/>
  <c r="E364" i="4"/>
  <c r="F364" i="4"/>
  <c r="B365" i="4"/>
  <c r="C365" i="4" s="1"/>
  <c r="D364" i="4"/>
  <c r="C186" i="2"/>
  <c r="D185" i="2"/>
  <c r="B186" i="2" l="1"/>
  <c r="E186" i="2"/>
  <c r="H364" i="4"/>
  <c r="I364" i="4"/>
  <c r="D365" i="4"/>
  <c r="E365" i="4"/>
  <c r="F365" i="4"/>
  <c r="C187" i="2"/>
  <c r="D186" i="2"/>
  <c r="B187" i="2" l="1"/>
  <c r="E187" i="2"/>
  <c r="H365" i="4"/>
  <c r="I365" i="4"/>
  <c r="C188" i="2"/>
  <c r="D187" i="2"/>
  <c r="B188" i="2" l="1"/>
  <c r="E188" i="2"/>
  <c r="C189" i="2"/>
  <c r="D188" i="2"/>
  <c r="B189" i="2" l="1"/>
  <c r="E189" i="2"/>
  <c r="C190" i="2"/>
  <c r="D189" i="2"/>
  <c r="B190" i="2" l="1"/>
  <c r="E190" i="2"/>
  <c r="C191" i="2"/>
  <c r="D190" i="2"/>
  <c r="B191" i="2" l="1"/>
  <c r="E191" i="2"/>
  <c r="C192" i="2"/>
  <c r="D191" i="2"/>
  <c r="B192" i="2" l="1"/>
  <c r="E192" i="2"/>
  <c r="C193" i="2"/>
  <c r="D192" i="2"/>
  <c r="B193" i="2" l="1"/>
  <c r="E193" i="2"/>
  <c r="C194" i="2"/>
  <c r="D193" i="2"/>
  <c r="B194" i="2" l="1"/>
  <c r="E194" i="2"/>
  <c r="C195" i="2"/>
  <c r="D194" i="2"/>
  <c r="B195" i="2" l="1"/>
  <c r="E195" i="2"/>
  <c r="C196" i="2"/>
  <c r="D195" i="2"/>
  <c r="B196" i="2" l="1"/>
  <c r="E196" i="2"/>
  <c r="C197" i="2"/>
  <c r="D196" i="2"/>
  <c r="B197" i="2" l="1"/>
  <c r="E197" i="2"/>
  <c r="C198" i="2"/>
  <c r="D197" i="2"/>
  <c r="B198" i="2" l="1"/>
  <c r="E198" i="2"/>
  <c r="C199" i="2"/>
  <c r="D198" i="2"/>
  <c r="B199" i="2" l="1"/>
  <c r="E199" i="2"/>
  <c r="C200" i="2"/>
  <c r="D199" i="2"/>
  <c r="B200" i="2" l="1"/>
  <c r="E200" i="2"/>
  <c r="C201" i="2"/>
  <c r="D200" i="2"/>
  <c r="B201" i="2" l="1"/>
  <c r="E201" i="2"/>
  <c r="C202" i="2"/>
  <c r="D201" i="2"/>
  <c r="B202" i="2" l="1"/>
  <c r="E202" i="2"/>
  <c r="C203" i="2"/>
  <c r="D202" i="2"/>
  <c r="B203" i="2" l="1"/>
  <c r="E203" i="2"/>
  <c r="C204" i="2"/>
  <c r="D203" i="2"/>
  <c r="B204" i="2" l="1"/>
  <c r="E204" i="2"/>
  <c r="C205" i="2"/>
  <c r="D204" i="2"/>
  <c r="B205" i="2" l="1"/>
  <c r="E205" i="2"/>
  <c r="C206" i="2"/>
  <c r="D205" i="2"/>
  <c r="B206" i="2" l="1"/>
  <c r="E206" i="2"/>
  <c r="C207" i="2"/>
  <c r="D206" i="2"/>
  <c r="B207" i="2" l="1"/>
  <c r="E207" i="2"/>
  <c r="C208" i="2"/>
  <c r="D207" i="2"/>
  <c r="B208" i="2" l="1"/>
  <c r="E208" i="2"/>
  <c r="C209" i="2"/>
  <c r="D208" i="2"/>
  <c r="B209" i="2" l="1"/>
  <c r="E209" i="2"/>
  <c r="C210" i="2"/>
  <c r="D209" i="2"/>
  <c r="B210" i="2" l="1"/>
  <c r="E210" i="2"/>
  <c r="C211" i="2"/>
  <c r="D210" i="2"/>
  <c r="B211" i="2" l="1"/>
  <c r="E211" i="2"/>
  <c r="C212" i="2"/>
  <c r="D211" i="2"/>
  <c r="B212" i="2" l="1"/>
  <c r="E212" i="2"/>
  <c r="C213" i="2"/>
  <c r="D212" i="2"/>
  <c r="B213" i="2" l="1"/>
  <c r="E213" i="2"/>
  <c r="C214" i="2"/>
  <c r="D213" i="2"/>
  <c r="B214" i="2" l="1"/>
  <c r="E214" i="2"/>
  <c r="C215" i="2"/>
  <c r="D214" i="2"/>
  <c r="B215" i="2" l="1"/>
  <c r="E215" i="2"/>
  <c r="C216" i="2"/>
  <c r="D215" i="2"/>
  <c r="B216" i="2" l="1"/>
  <c r="E216" i="2"/>
  <c r="C217" i="2"/>
  <c r="D216" i="2"/>
  <c r="B217" i="2" l="1"/>
  <c r="E217" i="2"/>
  <c r="C218" i="2"/>
  <c r="D217" i="2"/>
  <c r="B218" i="2" l="1"/>
  <c r="E218" i="2"/>
  <c r="C219" i="2"/>
  <c r="D218" i="2"/>
  <c r="B219" i="2" l="1"/>
  <c r="E219" i="2"/>
  <c r="C220" i="2"/>
  <c r="D219" i="2"/>
  <c r="B220" i="2" l="1"/>
  <c r="E220" i="2"/>
  <c r="C221" i="2"/>
  <c r="D220" i="2"/>
  <c r="B221" i="2" l="1"/>
  <c r="E221" i="2"/>
  <c r="C222" i="2"/>
  <c r="D221" i="2"/>
  <c r="B222" i="2" l="1"/>
  <c r="E222" i="2"/>
  <c r="C223" i="2"/>
  <c r="D222" i="2"/>
  <c r="B223" i="2" l="1"/>
  <c r="E223" i="2"/>
  <c r="C224" i="2"/>
  <c r="D223" i="2"/>
  <c r="B224" i="2" l="1"/>
  <c r="E224" i="2"/>
  <c r="C225" i="2"/>
  <c r="D224" i="2"/>
  <c r="B225" i="2" l="1"/>
  <c r="E225" i="2"/>
  <c r="C226" i="2"/>
  <c r="D225" i="2"/>
  <c r="B226" i="2" l="1"/>
  <c r="E226" i="2"/>
  <c r="C227" i="2"/>
  <c r="D226" i="2"/>
  <c r="B227" i="2" l="1"/>
  <c r="E227" i="2"/>
  <c r="C228" i="2"/>
  <c r="D227" i="2"/>
  <c r="B228" i="2" l="1"/>
  <c r="E228" i="2"/>
  <c r="C229" i="2"/>
  <c r="D228" i="2"/>
  <c r="B229" i="2" l="1"/>
  <c r="E229" i="2"/>
  <c r="C230" i="2"/>
  <c r="D229" i="2"/>
  <c r="B230" i="2" l="1"/>
  <c r="E230" i="2"/>
  <c r="C231" i="2"/>
  <c r="D230" i="2"/>
  <c r="B231" i="2" l="1"/>
  <c r="E231" i="2"/>
  <c r="C232" i="2"/>
  <c r="D231" i="2"/>
  <c r="B232" i="2" l="1"/>
  <c r="E232" i="2"/>
  <c r="C233" i="2"/>
  <c r="D232" i="2"/>
  <c r="B233" i="2" l="1"/>
  <c r="E233" i="2"/>
  <c r="C234" i="2"/>
  <c r="D233" i="2"/>
  <c r="B234" i="2" l="1"/>
  <c r="E234" i="2"/>
  <c r="C235" i="2"/>
  <c r="D234" i="2"/>
  <c r="B235" i="2" l="1"/>
  <c r="E235" i="2"/>
  <c r="C236" i="2"/>
  <c r="D235" i="2"/>
  <c r="B236" i="2" l="1"/>
  <c r="E236" i="2"/>
  <c r="C237" i="2"/>
  <c r="D236" i="2"/>
  <c r="B237" i="2" l="1"/>
  <c r="E237" i="2"/>
  <c r="C238" i="2"/>
  <c r="D237" i="2"/>
  <c r="E238" i="2" l="1"/>
  <c r="B238" i="2"/>
  <c r="C239" i="2"/>
  <c r="D238" i="2"/>
  <c r="B239" i="2" l="1"/>
  <c r="E239" i="2"/>
  <c r="C240" i="2"/>
  <c r="D239" i="2"/>
  <c r="B240" i="2" l="1"/>
  <c r="E240" i="2"/>
  <c r="C241" i="2"/>
  <c r="D240" i="2"/>
  <c r="B241" i="2" l="1"/>
  <c r="E241" i="2"/>
  <c r="C242" i="2"/>
  <c r="D241" i="2"/>
  <c r="B242" i="2" l="1"/>
  <c r="E242" i="2"/>
  <c r="C243" i="2"/>
  <c r="D242" i="2"/>
  <c r="B243" i="2" l="1"/>
  <c r="E243" i="2"/>
  <c r="C244" i="2"/>
  <c r="D243" i="2"/>
  <c r="B244" i="2" l="1"/>
  <c r="E244" i="2"/>
  <c r="C245" i="2"/>
  <c r="D244" i="2"/>
  <c r="B245" i="2" l="1"/>
  <c r="E245" i="2"/>
  <c r="C246" i="2"/>
  <c r="D245" i="2"/>
  <c r="B246" i="2" l="1"/>
  <c r="E246" i="2"/>
  <c r="C247" i="2"/>
  <c r="D246" i="2"/>
  <c r="B247" i="2" l="1"/>
  <c r="E247" i="2"/>
  <c r="C248" i="2"/>
  <c r="D247" i="2"/>
  <c r="B248" i="2" l="1"/>
  <c r="E248" i="2"/>
  <c r="C249" i="2"/>
  <c r="D248" i="2"/>
  <c r="B249" i="2" l="1"/>
  <c r="E249" i="2"/>
  <c r="C250" i="2"/>
  <c r="D249" i="2"/>
  <c r="B250" i="2" l="1"/>
  <c r="E250" i="2"/>
  <c r="C251" i="2"/>
  <c r="D250" i="2"/>
  <c r="B251" i="2" l="1"/>
  <c r="E251" i="2"/>
  <c r="C252" i="2"/>
  <c r="D251" i="2"/>
  <c r="B252" i="2" l="1"/>
  <c r="E252" i="2"/>
  <c r="C253" i="2"/>
  <c r="D252" i="2"/>
  <c r="B253" i="2" l="1"/>
  <c r="E253" i="2"/>
  <c r="C254" i="2"/>
  <c r="D253" i="2"/>
  <c r="B254" i="2" l="1"/>
  <c r="E254" i="2"/>
  <c r="C255" i="2"/>
  <c r="D254" i="2"/>
  <c r="B255" i="2" l="1"/>
  <c r="E255" i="2"/>
  <c r="C256" i="2"/>
  <c r="D255" i="2"/>
  <c r="B256" i="2" l="1"/>
  <c r="E256" i="2"/>
  <c r="C257" i="2"/>
  <c r="D256" i="2"/>
  <c r="B257" i="2" l="1"/>
  <c r="E257" i="2"/>
  <c r="C258" i="2"/>
  <c r="D257" i="2"/>
  <c r="B258" i="2" l="1"/>
  <c r="E258" i="2"/>
  <c r="C259" i="2"/>
  <c r="D258" i="2"/>
  <c r="B259" i="2" l="1"/>
  <c r="E259" i="2"/>
  <c r="C260" i="2"/>
  <c r="D259" i="2"/>
  <c r="B260" i="2" l="1"/>
  <c r="E260" i="2"/>
  <c r="C261" i="2"/>
  <c r="D260" i="2"/>
  <c r="B261" i="2" l="1"/>
  <c r="E261" i="2"/>
  <c r="C262" i="2"/>
  <c r="D261" i="2"/>
  <c r="B262" i="2" l="1"/>
  <c r="E262" i="2"/>
  <c r="C263" i="2"/>
  <c r="D262" i="2"/>
  <c r="B263" i="2" l="1"/>
  <c r="E263" i="2"/>
  <c r="C264" i="2"/>
  <c r="D263" i="2"/>
  <c r="B264" i="2" l="1"/>
  <c r="E264" i="2"/>
  <c r="C265" i="2"/>
  <c r="D264" i="2"/>
  <c r="B265" i="2" l="1"/>
  <c r="E265" i="2"/>
  <c r="C266" i="2"/>
  <c r="D265" i="2"/>
  <c r="B266" i="2" l="1"/>
  <c r="E266" i="2"/>
  <c r="C267" i="2"/>
  <c r="D266" i="2"/>
  <c r="B267" i="2" l="1"/>
  <c r="E267" i="2"/>
  <c r="C268" i="2"/>
  <c r="D267" i="2"/>
  <c r="B268" i="2" l="1"/>
  <c r="E268" i="2"/>
  <c r="C269" i="2"/>
  <c r="D268" i="2"/>
  <c r="B269" i="2" l="1"/>
  <c r="E269" i="2"/>
  <c r="C270" i="2"/>
  <c r="D269" i="2"/>
  <c r="B270" i="2" l="1"/>
  <c r="E270" i="2"/>
  <c r="C271" i="2"/>
  <c r="D270" i="2"/>
  <c r="B271" i="2" l="1"/>
  <c r="E271" i="2"/>
  <c r="C272" i="2"/>
  <c r="D271" i="2"/>
  <c r="B272" i="2" l="1"/>
  <c r="E272" i="2"/>
  <c r="C273" i="2"/>
  <c r="D272" i="2"/>
  <c r="B273" i="2" l="1"/>
  <c r="E273" i="2"/>
  <c r="C274" i="2"/>
  <c r="D273" i="2"/>
  <c r="B274" i="2" l="1"/>
  <c r="E274" i="2"/>
  <c r="C275" i="2"/>
  <c r="D274" i="2"/>
  <c r="B275" i="2" l="1"/>
  <c r="E275" i="2"/>
  <c r="C276" i="2"/>
  <c r="D275" i="2"/>
  <c r="B276" i="2" l="1"/>
  <c r="E276" i="2"/>
  <c r="C277" i="2"/>
  <c r="D276" i="2"/>
  <c r="B277" i="2" l="1"/>
  <c r="E277" i="2"/>
  <c r="C278" i="2"/>
  <c r="D277" i="2"/>
  <c r="B278" i="2" l="1"/>
  <c r="E278" i="2"/>
  <c r="C279" i="2"/>
  <c r="D278" i="2"/>
  <c r="B279" i="2" l="1"/>
  <c r="E279" i="2"/>
  <c r="C280" i="2"/>
  <c r="D279" i="2"/>
  <c r="B280" i="2" l="1"/>
  <c r="E280" i="2"/>
  <c r="C281" i="2"/>
  <c r="D280" i="2"/>
  <c r="B281" i="2" l="1"/>
  <c r="E281" i="2"/>
  <c r="C282" i="2"/>
  <c r="D281" i="2"/>
  <c r="B282" i="2" l="1"/>
  <c r="E282" i="2"/>
  <c r="C283" i="2"/>
  <c r="D282" i="2"/>
  <c r="B283" i="2" l="1"/>
  <c r="E283" i="2"/>
  <c r="C284" i="2"/>
  <c r="D283" i="2"/>
  <c r="B284" i="2" l="1"/>
  <c r="E284" i="2"/>
  <c r="C285" i="2"/>
  <c r="D284" i="2"/>
  <c r="B285" i="2" l="1"/>
  <c r="E285" i="2"/>
  <c r="C286" i="2"/>
  <c r="D285" i="2"/>
  <c r="B286" i="2" l="1"/>
  <c r="E286" i="2"/>
  <c r="C287" i="2"/>
  <c r="D286" i="2"/>
  <c r="B287" i="2" l="1"/>
  <c r="E287" i="2"/>
  <c r="C288" i="2"/>
  <c r="D287" i="2"/>
  <c r="B288" i="2" l="1"/>
  <c r="E288" i="2"/>
  <c r="C289" i="2"/>
  <c r="D288" i="2"/>
  <c r="B289" i="2" l="1"/>
  <c r="E289" i="2"/>
  <c r="C290" i="2"/>
  <c r="D289" i="2"/>
  <c r="B290" i="2" l="1"/>
  <c r="E290" i="2"/>
  <c r="C291" i="2"/>
  <c r="D290" i="2"/>
  <c r="B291" i="2" l="1"/>
  <c r="E291" i="2"/>
  <c r="C292" i="2"/>
  <c r="D291" i="2"/>
  <c r="B292" i="2" l="1"/>
  <c r="E292" i="2"/>
  <c r="C293" i="2"/>
  <c r="D292" i="2"/>
  <c r="B293" i="2" l="1"/>
  <c r="E293" i="2"/>
  <c r="C294" i="2"/>
  <c r="D293" i="2"/>
  <c r="B294" i="2" l="1"/>
  <c r="E294" i="2"/>
  <c r="C295" i="2"/>
  <c r="D294" i="2"/>
  <c r="B295" i="2" l="1"/>
  <c r="E295" i="2"/>
  <c r="C296" i="2"/>
  <c r="D295" i="2"/>
  <c r="B296" i="2" l="1"/>
  <c r="E296" i="2"/>
  <c r="C297" i="2"/>
  <c r="D296" i="2"/>
  <c r="B297" i="2" l="1"/>
  <c r="E297" i="2"/>
  <c r="C298" i="2"/>
  <c r="D297" i="2"/>
  <c r="B298" i="2" l="1"/>
  <c r="E298" i="2"/>
  <c r="C299" i="2"/>
  <c r="D298" i="2"/>
  <c r="B299" i="2" l="1"/>
  <c r="E299" i="2"/>
  <c r="C300" i="2"/>
  <c r="D299" i="2"/>
  <c r="B300" i="2" l="1"/>
  <c r="E300" i="2"/>
  <c r="C301" i="2"/>
  <c r="D300" i="2"/>
  <c r="B301" i="2" l="1"/>
  <c r="E301" i="2"/>
  <c r="C302" i="2"/>
  <c r="D301" i="2"/>
  <c r="B302" i="2" l="1"/>
  <c r="E302" i="2"/>
  <c r="C303" i="2"/>
  <c r="D302" i="2"/>
  <c r="B303" i="2" l="1"/>
  <c r="E303" i="2"/>
  <c r="C304" i="2"/>
  <c r="D303" i="2"/>
  <c r="B304" i="2" l="1"/>
  <c r="E304" i="2"/>
  <c r="C305" i="2"/>
  <c r="D304" i="2"/>
  <c r="E305" i="2" l="1"/>
  <c r="B305" i="2"/>
  <c r="C306" i="2"/>
  <c r="D305" i="2"/>
  <c r="B306" i="2" l="1"/>
  <c r="E306" i="2"/>
  <c r="C307" i="2"/>
  <c r="D306" i="2"/>
  <c r="B307" i="2" l="1"/>
  <c r="E307" i="2"/>
  <c r="C308" i="2"/>
  <c r="D307" i="2"/>
  <c r="B308" i="2" l="1"/>
  <c r="E308" i="2"/>
  <c r="C309" i="2"/>
  <c r="D308" i="2"/>
  <c r="B309" i="2" l="1"/>
  <c r="E309" i="2"/>
  <c r="C310" i="2"/>
  <c r="D309" i="2"/>
  <c r="B310" i="2" l="1"/>
  <c r="E310" i="2"/>
  <c r="C311" i="2"/>
  <c r="D310" i="2"/>
  <c r="B311" i="2" l="1"/>
  <c r="E311" i="2"/>
  <c r="C312" i="2"/>
  <c r="D311" i="2"/>
  <c r="B312" i="2" l="1"/>
  <c r="E312" i="2"/>
  <c r="C313" i="2"/>
  <c r="D312" i="2"/>
  <c r="B313" i="2" l="1"/>
  <c r="E313" i="2"/>
  <c r="C314" i="2"/>
  <c r="D313" i="2"/>
  <c r="B314" i="2" l="1"/>
  <c r="E314" i="2"/>
  <c r="C315" i="2"/>
  <c r="D314" i="2"/>
  <c r="B315" i="2" l="1"/>
  <c r="E315" i="2"/>
  <c r="C316" i="2"/>
  <c r="D315" i="2"/>
  <c r="B316" i="2" l="1"/>
  <c r="E316" i="2"/>
  <c r="C317" i="2"/>
  <c r="D316" i="2"/>
  <c r="B317" i="2" l="1"/>
  <c r="E317" i="2"/>
  <c r="C318" i="2"/>
  <c r="D317" i="2"/>
  <c r="B318" i="2" l="1"/>
  <c r="E318" i="2"/>
  <c r="C319" i="2"/>
  <c r="D318" i="2"/>
  <c r="B319" i="2" l="1"/>
  <c r="E319" i="2"/>
  <c r="C320" i="2"/>
  <c r="D319" i="2"/>
  <c r="B320" i="2" l="1"/>
  <c r="E320" i="2"/>
  <c r="C321" i="2"/>
  <c r="D320" i="2"/>
  <c r="B321" i="2" l="1"/>
  <c r="E321" i="2"/>
  <c r="C322" i="2"/>
  <c r="D321" i="2"/>
  <c r="B322" i="2" l="1"/>
  <c r="E322" i="2"/>
  <c r="C323" i="2"/>
  <c r="D322" i="2"/>
  <c r="B323" i="2" l="1"/>
  <c r="E323" i="2"/>
  <c r="C324" i="2"/>
  <c r="D323" i="2"/>
  <c r="B324" i="2" l="1"/>
  <c r="E324" i="2"/>
  <c r="C325" i="2"/>
  <c r="D324" i="2"/>
  <c r="B325" i="2" l="1"/>
  <c r="E325" i="2"/>
  <c r="C326" i="2"/>
  <c r="D325" i="2"/>
  <c r="B326" i="2" l="1"/>
  <c r="E326" i="2"/>
  <c r="C327" i="2"/>
  <c r="D326" i="2"/>
  <c r="B327" i="2" l="1"/>
  <c r="E327" i="2"/>
  <c r="C328" i="2"/>
  <c r="D327" i="2"/>
  <c r="B328" i="2" l="1"/>
  <c r="E328" i="2"/>
  <c r="C329" i="2"/>
  <c r="D328" i="2"/>
  <c r="B329" i="2" l="1"/>
  <c r="E329" i="2"/>
  <c r="C330" i="2"/>
  <c r="D329" i="2"/>
  <c r="B330" i="2" l="1"/>
  <c r="E330" i="2"/>
  <c r="C331" i="2"/>
  <c r="D330" i="2"/>
  <c r="B331" i="2" l="1"/>
  <c r="E331" i="2"/>
  <c r="C332" i="2"/>
  <c r="D331" i="2"/>
  <c r="B332" i="2" l="1"/>
  <c r="E332" i="2"/>
  <c r="C333" i="2"/>
  <c r="D332" i="2"/>
  <c r="B333" i="2" l="1"/>
  <c r="E333" i="2"/>
  <c r="C334" i="2"/>
  <c r="D333" i="2"/>
  <c r="B334" i="2" l="1"/>
  <c r="E334" i="2"/>
  <c r="C335" i="2"/>
  <c r="D334" i="2"/>
  <c r="B335" i="2" l="1"/>
  <c r="E335" i="2"/>
  <c r="C336" i="2"/>
  <c r="D335" i="2"/>
  <c r="B336" i="2" l="1"/>
  <c r="E336" i="2"/>
  <c r="C337" i="2"/>
  <c r="D336" i="2"/>
  <c r="B337" i="2" l="1"/>
  <c r="E337" i="2"/>
  <c r="C338" i="2"/>
  <c r="D337" i="2"/>
  <c r="B338" i="2" l="1"/>
  <c r="E338" i="2"/>
  <c r="C339" i="2"/>
  <c r="D338" i="2"/>
  <c r="B339" i="2" l="1"/>
  <c r="E339" i="2"/>
  <c r="C340" i="2"/>
  <c r="D339" i="2"/>
  <c r="B340" i="2" l="1"/>
  <c r="E340" i="2"/>
  <c r="C341" i="2"/>
  <c r="D340" i="2"/>
  <c r="B341" i="2" l="1"/>
  <c r="E341" i="2"/>
  <c r="C342" i="2"/>
  <c r="D341" i="2"/>
  <c r="B342" i="2" l="1"/>
  <c r="E342" i="2"/>
  <c r="C343" i="2"/>
  <c r="D342" i="2"/>
  <c r="B343" i="2" l="1"/>
  <c r="E343" i="2"/>
  <c r="C344" i="2"/>
  <c r="D343" i="2"/>
  <c r="B344" i="2" l="1"/>
  <c r="E344" i="2"/>
  <c r="C345" i="2"/>
  <c r="D344" i="2"/>
  <c r="B345" i="2" l="1"/>
  <c r="E345" i="2"/>
  <c r="C346" i="2"/>
  <c r="D345" i="2"/>
  <c r="B346" i="2" l="1"/>
  <c r="E346" i="2"/>
  <c r="C347" i="2"/>
  <c r="D346" i="2"/>
  <c r="B347" i="2" l="1"/>
  <c r="E347" i="2"/>
  <c r="C348" i="2"/>
  <c r="D347" i="2"/>
  <c r="B348" i="2" l="1"/>
  <c r="E348" i="2"/>
  <c r="C349" i="2"/>
  <c r="D348" i="2"/>
  <c r="B349" i="2" l="1"/>
  <c r="E349" i="2"/>
  <c r="C350" i="2"/>
  <c r="D349" i="2"/>
  <c r="B350" i="2" l="1"/>
  <c r="E350" i="2"/>
  <c r="C351" i="2"/>
  <c r="D350" i="2"/>
  <c r="B351" i="2" l="1"/>
  <c r="E351" i="2"/>
  <c r="C352" i="2"/>
  <c r="D351" i="2"/>
  <c r="E352" i="2" l="1"/>
  <c r="B352" i="2"/>
  <c r="C353" i="2"/>
  <c r="D352" i="2"/>
  <c r="E353" i="2" l="1"/>
  <c r="B353" i="2"/>
  <c r="C354" i="2"/>
  <c r="D353" i="2"/>
  <c r="B354" i="2" l="1"/>
  <c r="E354" i="2"/>
  <c r="C355" i="2"/>
  <c r="D354" i="2"/>
  <c r="B355" i="2" l="1"/>
  <c r="E355" i="2"/>
  <c r="C356" i="2"/>
  <c r="D355" i="2"/>
  <c r="B356" i="2" l="1"/>
  <c r="E356" i="2"/>
  <c r="C357" i="2"/>
  <c r="D356" i="2"/>
  <c r="E357" i="2" l="1"/>
  <c r="B357" i="2"/>
  <c r="C358" i="2"/>
  <c r="D357" i="2"/>
  <c r="E358" i="2" l="1"/>
  <c r="B358" i="2"/>
  <c r="C359" i="2"/>
  <c r="D358" i="2"/>
  <c r="B359" i="2" l="1"/>
  <c r="E359" i="2"/>
  <c r="C360" i="2"/>
  <c r="D359" i="2"/>
  <c r="B360" i="2" l="1"/>
  <c r="E360" i="2"/>
  <c r="C361" i="2"/>
  <c r="D360" i="2"/>
  <c r="B361" i="2" l="1"/>
  <c r="E361" i="2"/>
  <c r="C362" i="2"/>
  <c r="D361" i="2"/>
  <c r="B362" i="2" l="1"/>
  <c r="E362" i="2"/>
  <c r="C363" i="2"/>
  <c r="D362" i="2"/>
  <c r="D363" i="2" l="1"/>
  <c r="B363" i="2"/>
  <c r="E363" i="2"/>
</calcChain>
</file>

<file path=xl/sharedStrings.xml><?xml version="1.0" encoding="utf-8"?>
<sst xmlns="http://schemas.openxmlformats.org/spreadsheetml/2006/main" count="40" uniqueCount="38">
  <si>
    <t>﻿total_lift                  = 10;   // mm</t>
  </si>
  <si>
    <t>base_circle_diameter        = 80;   // mm</t>
  </si>
  <si>
    <t>bottom_dwell_begin          = 0;    //degrees</t>
  </si>
  <si>
    <t>bottom_dwell_end            = 180;  //degree</t>
  </si>
  <si>
    <t>rise_begin                  = 180;  //degree</t>
  </si>
  <si>
    <t>rise_end                    = 267;  //degree</t>
  </si>
  <si>
    <t>top_dwell_begin             = 267;  //degree</t>
  </si>
  <si>
    <t>top_dwell_end               = 273;  //degree</t>
  </si>
  <si>
    <t>fall_begin                  = 273;  //degree</t>
  </si>
  <si>
    <t>fall_end                    = 360;  //degree</t>
  </si>
  <si>
    <t>rpm</t>
  </si>
  <si>
    <t>time for one rotation (sec)</t>
  </si>
  <si>
    <t>movement takes place in (s)</t>
  </si>
  <si>
    <t>per degree lift</t>
  </si>
  <si>
    <t>sec (time) per degree</t>
  </si>
  <si>
    <t>time</t>
  </si>
  <si>
    <t>angular displacement (degrees)</t>
  </si>
  <si>
    <t>linear displacement per degree</t>
  </si>
  <si>
    <t>Linear Displacement</t>
  </si>
  <si>
    <t>angle</t>
  </si>
  <si>
    <t>height</t>
  </si>
  <si>
    <t>tan(angle0</t>
  </si>
  <si>
    <t>x</t>
  </si>
  <si>
    <t>y</t>
  </si>
  <si>
    <t>base circle</t>
  </si>
  <si>
    <t>radial distance</t>
  </si>
  <si>
    <t>original</t>
  </si>
  <si>
    <t>rise</t>
  </si>
  <si>
    <t>fall</t>
  </si>
  <si>
    <t>angle (rising)</t>
  </si>
  <si>
    <t>angle(falling)</t>
  </si>
  <si>
    <t>time (@60rpm)</t>
  </si>
  <si>
    <t>home pos</t>
  </si>
  <si>
    <t>sec</t>
  </si>
  <si>
    <t>ascending</t>
  </si>
  <si>
    <t>stationary at top</t>
  </si>
  <si>
    <t>descending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</si>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</sst>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Displacement vs angular rotation of Cam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'Calculations and Charts'!$D$2</c:f>
              <c:strCache>
                <c:ptCount val="1"/>
                <c:pt idx="0">
                  <c:v>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'Calculations and Charts'!$C$3:$C$363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'Calculations and Charts'!$D$3:$D$363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0.11494252873563218</c:v>
                </c:pt>
                <c:pt idx="182">
                  <c:v>0.22988505747126436</c:v>
                </c:pt>
                <c:pt idx="183">
                  <c:v>0.34482758620689657</c:v>
                </c:pt>
                <c:pt idx="184">
                  <c:v>0.45977011494252873</c:v>
                </c:pt>
                <c:pt idx="185">
                  <c:v>0.57471264367816088</c:v>
                </c:pt>
                <c:pt idx="186">
                  <c:v>0.68965517241379315</c:v>
                </c:pt>
                <c:pt idx="187">
                  <c:v>0.8045977011494253</c:v>
                </c:pt>
                <c:pt idx="188">
                  <c:v>0.91954022988505746</c:v>
                </c:pt>
                <c:pt idx="189">
                  <c:v>1.0344827586206897</c:v>
                </c:pt>
                <c:pt idx="190">
                  <c:v>1.1494252873563218</c:v>
                </c:pt>
                <c:pt idx="191">
                  <c:v>1.264367816091954</c:v>
                </c:pt>
                <c:pt idx="192">
                  <c:v>1.3793103448275863</c:v>
                </c:pt>
                <c:pt idx="193">
                  <c:v>1.4942528735632183</c:v>
                </c:pt>
                <c:pt idx="194">
                  <c:v>1.6091954022988506</c:v>
                </c:pt>
                <c:pt idx="195">
                  <c:v>1.7241379310344827</c:v>
                </c:pt>
                <c:pt idx="196">
                  <c:v>1.8390804597701149</c:v>
                </c:pt>
                <c:pt idx="197">
                  <c:v>1.9540229885057472</c:v>
                </c:pt>
                <c:pt idx="198">
                  <c:v>2.0689655172413794</c:v>
                </c:pt>
                <c:pt idx="199">
                  <c:v>2.1839080459770113</c:v>
                </c:pt>
                <c:pt idx="200">
                  <c:v>2.2988505747126435</c:v>
                </c:pt>
                <c:pt idx="201">
                  <c:v>2.4137931034482758</c:v>
                </c:pt>
                <c:pt idx="202">
                  <c:v>2.5287356321839081</c:v>
                </c:pt>
                <c:pt idx="203">
                  <c:v>2.6436781609195403</c:v>
                </c:pt>
                <c:pt idx="204">
                  <c:v>2.7586206896551726</c:v>
                </c:pt>
                <c:pt idx="205">
                  <c:v>2.8735632183908044</c:v>
                </c:pt>
                <c:pt idx="206">
                  <c:v>2.9885057471264367</c:v>
                </c:pt>
                <c:pt idx="207">
                  <c:v>3.103448275862069</c:v>
                </c:pt>
                <c:pt idx="208">
                  <c:v>3.2183908045977012</c:v>
                </c:pt>
                <c:pt idx="209">
                  <c:v>3.3333333333333335</c:v>
                </c:pt>
                <c:pt idx="210">
                  <c:v>3.4482758620689653</c:v>
                </c:pt>
                <c:pt idx="211">
                  <c:v>3.5632183908045976</c:v>
                </c:pt>
                <c:pt idx="212">
                  <c:v>3.6781609195402298</c:v>
                </c:pt>
                <c:pt idx="213">
                  <c:v>3.7931034482758621</c:v>
                </c:pt>
                <c:pt idx="214">
                  <c:v>3.9080459770114944</c:v>
                </c:pt>
                <c:pt idx="215">
                  <c:v>4.0229885057471266</c:v>
                </c:pt>
                <c:pt idx="216">
                  <c:v>4.1379310344827589</c:v>
                </c:pt>
                <c:pt idx="217">
                  <c:v>4.2528735632183912</c:v>
                </c:pt>
                <c:pt idx="218">
                  <c:v>4.3678160919540225</c:v>
                </c:pt>
                <c:pt idx="219">
                  <c:v>4.4827586206896548</c:v>
                </c:pt>
                <c:pt idx="220">
                  <c:v>4.5977011494252871</c:v>
                </c:pt>
                <c:pt idx="221">
                  <c:v>4.7126436781609193</c:v>
                </c:pt>
                <c:pt idx="222">
                  <c:v>4.8275862068965516</c:v>
                </c:pt>
                <c:pt idx="223">
                  <c:v>4.9425287356321839</c:v>
                </c:pt>
                <c:pt idx="224">
                  <c:v>5.0574712643678161</c:v>
                </c:pt>
                <c:pt idx="225">
                  <c:v>5.1724137931034484</c:v>
                </c:pt>
                <c:pt idx="226">
                  <c:v>5.2873563218390807</c:v>
                </c:pt>
                <c:pt idx="227">
                  <c:v>5.4022988505747129</c:v>
                </c:pt>
                <c:pt idx="228">
                  <c:v>5.5172413793103452</c:v>
                </c:pt>
                <c:pt idx="229">
                  <c:v>5.6321839080459766</c:v>
                </c:pt>
                <c:pt idx="230">
                  <c:v>5.7471264367816088</c:v>
                </c:pt>
                <c:pt idx="231">
                  <c:v>5.8620689655172411</c:v>
                </c:pt>
                <c:pt idx="232">
                  <c:v>5.9770114942528734</c:v>
                </c:pt>
                <c:pt idx="233">
                  <c:v>6.0919540229885056</c:v>
                </c:pt>
                <c:pt idx="234">
                  <c:v>6.2068965517241379</c:v>
                </c:pt>
                <c:pt idx="235">
                  <c:v>6.3218390804597702</c:v>
                </c:pt>
                <c:pt idx="236">
                  <c:v>6.4367816091954024</c:v>
                </c:pt>
                <c:pt idx="237">
                  <c:v>6.5517241379310347</c:v>
                </c:pt>
                <c:pt idx="238">
                  <c:v>6.666666666666667</c:v>
                </c:pt>
                <c:pt idx="239">
                  <c:v>6.7816091954022983</c:v>
                </c:pt>
                <c:pt idx="240">
                  <c:v>6.8965517241379306</c:v>
                </c:pt>
                <c:pt idx="241">
                  <c:v>7.0114942528735629</c:v>
                </c:pt>
                <c:pt idx="242">
                  <c:v>7.1264367816091951</c:v>
                </c:pt>
                <c:pt idx="243">
                  <c:v>7.2413793103448274</c:v>
                </c:pt>
                <c:pt idx="244">
                  <c:v>7.3563218390804597</c:v>
                </c:pt>
                <c:pt idx="245">
                  <c:v>7.4712643678160919</c:v>
                </c:pt>
                <c:pt idx="246">
                  <c:v>7.5862068965517242</c:v>
                </c:pt>
                <c:pt idx="247">
                  <c:v>7.7011494252873565</c:v>
                </c:pt>
                <c:pt idx="248">
                  <c:v>7.8160919540229887</c:v>
                </c:pt>
                <c:pt idx="249">
                  <c:v>7.931034482758621</c:v>
                </c:pt>
                <c:pt idx="250">
                  <c:v>8.0459770114942533</c:v>
                </c:pt>
                <c:pt idx="251">
                  <c:v>8.1609195402298855</c:v>
                </c:pt>
                <c:pt idx="252">
                  <c:v>8.2758620689655178</c:v>
                </c:pt>
                <c:pt idx="253">
                  <c:v>8.3908045977011501</c:v>
                </c:pt>
                <c:pt idx="254">
                  <c:v>8.5057471264367823</c:v>
                </c:pt>
                <c:pt idx="255">
                  <c:v>8.6206896551724128</c:v>
                </c:pt>
                <c:pt idx="256">
                  <c:v>8.7356321839080451</c:v>
                </c:pt>
                <c:pt idx="257">
                  <c:v>8.8505747126436773</c:v>
                </c:pt>
                <c:pt idx="258">
                  <c:v>8.9655172413793096</c:v>
                </c:pt>
                <c:pt idx="259">
                  <c:v>9.0804597701149419</c:v>
                </c:pt>
                <c:pt idx="260">
                  <c:v>9.1954022988505741</c:v>
                </c:pt>
                <c:pt idx="261">
                  <c:v>9.3103448275862064</c:v>
                </c:pt>
                <c:pt idx="262">
                  <c:v>9.4252873563218387</c:v>
                </c:pt>
                <c:pt idx="263">
                  <c:v>9.5402298850574709</c:v>
                </c:pt>
                <c:pt idx="264">
                  <c:v>9.6551724137931032</c:v>
                </c:pt>
                <c:pt idx="265">
                  <c:v>9.7701149425287355</c:v>
                </c:pt>
                <c:pt idx="266">
                  <c:v>9.8850574712643677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9.8850574712643677</c:v>
                </c:pt>
                <c:pt idx="275">
                  <c:v>9.7701149425287355</c:v>
                </c:pt>
                <c:pt idx="276">
                  <c:v>9.6551724137931032</c:v>
                </c:pt>
                <c:pt idx="277">
                  <c:v>9.5402298850574709</c:v>
                </c:pt>
                <c:pt idx="278">
                  <c:v>9.4252873563218387</c:v>
                </c:pt>
                <c:pt idx="279">
                  <c:v>9.3103448275862064</c:v>
                </c:pt>
                <c:pt idx="280">
                  <c:v>9.1954022988505741</c:v>
                </c:pt>
                <c:pt idx="281">
                  <c:v>9.0804597701149419</c:v>
                </c:pt>
                <c:pt idx="282">
                  <c:v>8.9655172413793096</c:v>
                </c:pt>
                <c:pt idx="283">
                  <c:v>8.8505747126436773</c:v>
                </c:pt>
                <c:pt idx="284">
                  <c:v>8.7356321839080451</c:v>
                </c:pt>
                <c:pt idx="285">
                  <c:v>8.6206896551724128</c:v>
                </c:pt>
                <c:pt idx="286">
                  <c:v>8.5057471264367823</c:v>
                </c:pt>
                <c:pt idx="287">
                  <c:v>8.3908045977011501</c:v>
                </c:pt>
                <c:pt idx="288">
                  <c:v>8.2758620689655178</c:v>
                </c:pt>
                <c:pt idx="289">
                  <c:v>8.1609195402298855</c:v>
                </c:pt>
                <c:pt idx="290">
                  <c:v>8.0459770114942533</c:v>
                </c:pt>
                <c:pt idx="291">
                  <c:v>7.931034482758621</c:v>
                </c:pt>
                <c:pt idx="292">
                  <c:v>7.8160919540229887</c:v>
                </c:pt>
                <c:pt idx="293">
                  <c:v>7.7011494252873565</c:v>
                </c:pt>
                <c:pt idx="294">
                  <c:v>7.5862068965517242</c:v>
                </c:pt>
                <c:pt idx="295">
                  <c:v>7.4712643678160919</c:v>
                </c:pt>
                <c:pt idx="296">
                  <c:v>7.3563218390804597</c:v>
                </c:pt>
                <c:pt idx="297">
                  <c:v>7.2413793103448274</c:v>
                </c:pt>
                <c:pt idx="298">
                  <c:v>7.1264367816091951</c:v>
                </c:pt>
                <c:pt idx="299">
                  <c:v>7.0114942528735629</c:v>
                </c:pt>
                <c:pt idx="300">
                  <c:v>6.8965517241379306</c:v>
                </c:pt>
                <c:pt idx="301">
                  <c:v>6.7816091954022983</c:v>
                </c:pt>
                <c:pt idx="302">
                  <c:v>6.666666666666667</c:v>
                </c:pt>
                <c:pt idx="303">
                  <c:v>6.5517241379310347</c:v>
                </c:pt>
                <c:pt idx="304">
                  <c:v>6.4367816091954024</c:v>
                </c:pt>
                <c:pt idx="305">
                  <c:v>6.3218390804597702</c:v>
                </c:pt>
                <c:pt idx="306">
                  <c:v>6.2068965517241379</c:v>
                </c:pt>
                <c:pt idx="307">
                  <c:v>6.0919540229885056</c:v>
                </c:pt>
                <c:pt idx="308">
                  <c:v>5.9770114942528734</c:v>
                </c:pt>
                <c:pt idx="309">
                  <c:v>5.8620689655172411</c:v>
                </c:pt>
                <c:pt idx="310">
                  <c:v>5.7471264367816088</c:v>
                </c:pt>
                <c:pt idx="311">
                  <c:v>5.6321839080459766</c:v>
                </c:pt>
                <c:pt idx="312">
                  <c:v>5.5172413793103452</c:v>
                </c:pt>
                <c:pt idx="313">
                  <c:v>5.4022988505747129</c:v>
                </c:pt>
                <c:pt idx="314">
                  <c:v>5.2873563218390807</c:v>
                </c:pt>
                <c:pt idx="315">
                  <c:v>5.1724137931034484</c:v>
                </c:pt>
                <c:pt idx="316">
                  <c:v>5.0574712643678161</c:v>
                </c:pt>
                <c:pt idx="317">
                  <c:v>4.9425287356321839</c:v>
                </c:pt>
                <c:pt idx="318">
                  <c:v>4.8275862068965516</c:v>
                </c:pt>
                <c:pt idx="319">
                  <c:v>4.7126436781609193</c:v>
                </c:pt>
                <c:pt idx="320">
                  <c:v>4.5977011494252871</c:v>
                </c:pt>
                <c:pt idx="321">
                  <c:v>4.4827586206896548</c:v>
                </c:pt>
                <c:pt idx="322">
                  <c:v>4.3678160919540225</c:v>
                </c:pt>
                <c:pt idx="323">
                  <c:v>4.2528735632183912</c:v>
                </c:pt>
                <c:pt idx="324">
                  <c:v>4.1379310344827589</c:v>
                </c:pt>
                <c:pt idx="325">
                  <c:v>4.0229885057471266</c:v>
                </c:pt>
                <c:pt idx="326">
                  <c:v>3.9080459770114944</c:v>
                </c:pt>
                <c:pt idx="327">
                  <c:v>3.7931034482758621</c:v>
                </c:pt>
                <c:pt idx="328">
                  <c:v>3.6781609195402298</c:v>
                </c:pt>
                <c:pt idx="329">
                  <c:v>3.5632183908045976</c:v>
                </c:pt>
                <c:pt idx="330">
                  <c:v>3.4482758620689653</c:v>
                </c:pt>
                <c:pt idx="331">
                  <c:v>3.3333333333333335</c:v>
                </c:pt>
                <c:pt idx="332">
                  <c:v>3.2183908045977012</c:v>
                </c:pt>
                <c:pt idx="333">
                  <c:v>3.103448275862069</c:v>
                </c:pt>
                <c:pt idx="334">
                  <c:v>2.9885057471264367</c:v>
                </c:pt>
                <c:pt idx="335">
                  <c:v>2.8735632183908044</c:v>
                </c:pt>
                <c:pt idx="336">
                  <c:v>2.7586206896551726</c:v>
                </c:pt>
                <c:pt idx="337">
                  <c:v>2.6436781609195403</c:v>
                </c:pt>
                <c:pt idx="338">
                  <c:v>2.5287356321839081</c:v>
                </c:pt>
                <c:pt idx="339">
                  <c:v>2.4137931034482758</c:v>
                </c:pt>
                <c:pt idx="340">
                  <c:v>2.2988505747126435</c:v>
                </c:pt>
                <c:pt idx="341">
                  <c:v>2.1839080459770113</c:v>
                </c:pt>
                <c:pt idx="342">
                  <c:v>2.0689655172413794</c:v>
                </c:pt>
                <c:pt idx="343">
                  <c:v>1.9540229885057472</c:v>
                </c:pt>
                <c:pt idx="344">
                  <c:v>1.8390804597701149</c:v>
                </c:pt>
                <c:pt idx="345">
                  <c:v>1.7241379310344827</c:v>
                </c:pt>
                <c:pt idx="346">
                  <c:v>1.6091954022988506</c:v>
                </c:pt>
                <c:pt idx="347">
                  <c:v>1.4942528735632183</c:v>
                </c:pt>
                <c:pt idx="348">
                  <c:v>1.3793103448275863</c:v>
                </c:pt>
                <c:pt idx="349">
                  <c:v>1.264367816091954</c:v>
                </c:pt>
                <c:pt idx="350">
                  <c:v>1.1494252873563218</c:v>
                </c:pt>
                <c:pt idx="351">
                  <c:v>1.0344827586206897</c:v>
                </c:pt>
                <c:pt idx="352">
                  <c:v>0.91954022988505746</c:v>
                </c:pt>
                <c:pt idx="353">
                  <c:v>0.8045977011494253</c:v>
                </c:pt>
                <c:pt idx="354">
                  <c:v>0.68965517241379315</c:v>
                </c:pt>
                <c:pt idx="355">
                  <c:v>0.57471264367816088</c:v>
                </c:pt>
                <c:pt idx="356">
                  <c:v>0.45977011494252873</c:v>
                </c:pt>
                <c:pt idx="357">
                  <c:v>0.34482758620689657</c:v>
                </c:pt>
                <c:pt idx="358">
                  <c:v>0.22988505747126436</c:v>
                </c:pt>
                <c:pt idx="359">
                  <c:v>0.11494252873563218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0-1048-92BC-1CC92259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133296"/>
        <c:axId val="1455134976"/>
      </c:scatterChart>
      <c:valAx>
        <c:axId val="14551332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 displacement</a:t>
                </a:r>
                <a:r>
                  <a:rPr lang="en-GB" baseline="0"/>
                  <a:t> of Cam (degree)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4976"/>
        <c:crosses val="autoZero"/>
        <c:crossBetween val="midCat"/>
        <c:majorUnit val="40"/>
      </c:valAx>
      <c:valAx>
        <c:axId val="1455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Displacement vs Time</a:t>
            </a:r>
            <a:r>
              <a:rPr lang="en-US" baseline="0"/>
              <a:t> </a:t>
            </a:r>
            <a:r>
              <a:rPr lang="en-US"/>
              <a:t>@ 60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'Calculations and Charts'!$D$2</c:f>
              <c:strCache>
                <c:ptCount val="1"/>
                <c:pt idx="0">
                  <c:v>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'Calculations and Charts'!$B$3:$B$363</c:f>
              <c:numCache>
                <c:formatCode>General</c:formatCode>
                <c:ptCount val="361"/>
                <c:pt idx="0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3.6111111111111115E-2</c:v>
                </c:pt>
                <c:pt idx="14">
                  <c:v>3.888888888888889E-2</c:v>
                </c:pt>
                <c:pt idx="15">
                  <c:v>4.1666666666666671E-2</c:v>
                </c:pt>
                <c:pt idx="16">
                  <c:v>4.4444444444444446E-2</c:v>
                </c:pt>
                <c:pt idx="17">
                  <c:v>4.7222222222222221E-2</c:v>
                </c:pt>
                <c:pt idx="18">
                  <c:v>0.05</c:v>
                </c:pt>
                <c:pt idx="19">
                  <c:v>5.2777777777777778E-2</c:v>
                </c:pt>
                <c:pt idx="20">
                  <c:v>5.5555555555555559E-2</c:v>
                </c:pt>
                <c:pt idx="21">
                  <c:v>5.8333333333333334E-2</c:v>
                </c:pt>
                <c:pt idx="22">
                  <c:v>6.1111111111111116E-2</c:v>
                </c:pt>
                <c:pt idx="23">
                  <c:v>6.3888888888888898E-2</c:v>
                </c:pt>
                <c:pt idx="24">
                  <c:v>6.6666666666666666E-2</c:v>
                </c:pt>
                <c:pt idx="25">
                  <c:v>6.9444444444444448E-2</c:v>
                </c:pt>
                <c:pt idx="26">
                  <c:v>7.2222222222222229E-2</c:v>
                </c:pt>
                <c:pt idx="27">
                  <c:v>7.4999999999999997E-2</c:v>
                </c:pt>
                <c:pt idx="28">
                  <c:v>7.7777777777777779E-2</c:v>
                </c:pt>
                <c:pt idx="29">
                  <c:v>8.0555555555555561E-2</c:v>
                </c:pt>
                <c:pt idx="30">
                  <c:v>8.3333333333333343E-2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9.4444444444444442E-2</c:v>
                </c:pt>
                <c:pt idx="35">
                  <c:v>9.7222222222222224E-2</c:v>
                </c:pt>
                <c:pt idx="36">
                  <c:v>0.1</c:v>
                </c:pt>
                <c:pt idx="37">
                  <c:v>0.10277777777777779</c:v>
                </c:pt>
                <c:pt idx="38">
                  <c:v>0.10555555555555556</c:v>
                </c:pt>
                <c:pt idx="39">
                  <c:v>0.10833333333333334</c:v>
                </c:pt>
                <c:pt idx="40">
                  <c:v>0.11111111111111112</c:v>
                </c:pt>
                <c:pt idx="41">
                  <c:v>0.11388888888888889</c:v>
                </c:pt>
                <c:pt idx="42">
                  <c:v>0.11666666666666667</c:v>
                </c:pt>
                <c:pt idx="43">
                  <c:v>0.11944444444444445</c:v>
                </c:pt>
                <c:pt idx="44">
                  <c:v>0.12222222222222223</c:v>
                </c:pt>
                <c:pt idx="45">
                  <c:v>0.125</c:v>
                </c:pt>
                <c:pt idx="46">
                  <c:v>0.1277777777777778</c:v>
                </c:pt>
                <c:pt idx="47">
                  <c:v>0.13055555555555556</c:v>
                </c:pt>
                <c:pt idx="48">
                  <c:v>0.13333333333333333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0.14444444444444446</c:v>
                </c:pt>
                <c:pt idx="53">
                  <c:v>0.14722222222222223</c:v>
                </c:pt>
                <c:pt idx="54">
                  <c:v>0.15</c:v>
                </c:pt>
                <c:pt idx="55">
                  <c:v>0.15277777777777779</c:v>
                </c:pt>
                <c:pt idx="56">
                  <c:v>0.15555555555555556</c:v>
                </c:pt>
                <c:pt idx="57">
                  <c:v>0.15833333333333333</c:v>
                </c:pt>
                <c:pt idx="58">
                  <c:v>0.16111111111111112</c:v>
                </c:pt>
                <c:pt idx="59">
                  <c:v>0.16388888888888889</c:v>
                </c:pt>
                <c:pt idx="60">
                  <c:v>0.16666666666666669</c:v>
                </c:pt>
                <c:pt idx="61">
                  <c:v>0.16944444444444445</c:v>
                </c:pt>
                <c:pt idx="62">
                  <c:v>0.17222222222222222</c:v>
                </c:pt>
                <c:pt idx="63">
                  <c:v>0.17500000000000002</c:v>
                </c:pt>
                <c:pt idx="64">
                  <c:v>0.17777777777777778</c:v>
                </c:pt>
                <c:pt idx="65">
                  <c:v>0.18055555555555555</c:v>
                </c:pt>
                <c:pt idx="66">
                  <c:v>0.18333333333333335</c:v>
                </c:pt>
                <c:pt idx="67">
                  <c:v>0.18611111111111112</c:v>
                </c:pt>
                <c:pt idx="68">
                  <c:v>0.18888888888888888</c:v>
                </c:pt>
                <c:pt idx="69">
                  <c:v>0.19166666666666668</c:v>
                </c:pt>
                <c:pt idx="70">
                  <c:v>0.19444444444444445</c:v>
                </c:pt>
                <c:pt idx="71">
                  <c:v>0.19722222222222224</c:v>
                </c:pt>
                <c:pt idx="72">
                  <c:v>0.2</c:v>
                </c:pt>
                <c:pt idx="73">
                  <c:v>0.20277777777777778</c:v>
                </c:pt>
                <c:pt idx="74">
                  <c:v>0.20555555555555557</c:v>
                </c:pt>
                <c:pt idx="75">
                  <c:v>0.20833333333333334</c:v>
                </c:pt>
                <c:pt idx="76">
                  <c:v>0.21111111111111111</c:v>
                </c:pt>
                <c:pt idx="77">
                  <c:v>0.21388888888888891</c:v>
                </c:pt>
                <c:pt idx="78">
                  <c:v>0.21666666666666667</c:v>
                </c:pt>
                <c:pt idx="79">
                  <c:v>0.21944444444444444</c:v>
                </c:pt>
                <c:pt idx="80">
                  <c:v>0.22222222222222224</c:v>
                </c:pt>
                <c:pt idx="81">
                  <c:v>0.22500000000000001</c:v>
                </c:pt>
                <c:pt idx="82">
                  <c:v>0.22777777777777777</c:v>
                </c:pt>
                <c:pt idx="83">
                  <c:v>0.23055555555555557</c:v>
                </c:pt>
                <c:pt idx="84">
                  <c:v>0.23333333333333334</c:v>
                </c:pt>
                <c:pt idx="85">
                  <c:v>0.23611111111111113</c:v>
                </c:pt>
                <c:pt idx="86">
                  <c:v>0.2388888888888889</c:v>
                </c:pt>
                <c:pt idx="87">
                  <c:v>0.24166666666666667</c:v>
                </c:pt>
                <c:pt idx="88">
                  <c:v>0.24444444444444446</c:v>
                </c:pt>
                <c:pt idx="89">
                  <c:v>0.24722222222222223</c:v>
                </c:pt>
                <c:pt idx="90">
                  <c:v>0.25</c:v>
                </c:pt>
                <c:pt idx="91">
                  <c:v>0.25277777777777777</c:v>
                </c:pt>
                <c:pt idx="92">
                  <c:v>0.25555555555555559</c:v>
                </c:pt>
                <c:pt idx="93">
                  <c:v>0.25833333333333336</c:v>
                </c:pt>
                <c:pt idx="94">
                  <c:v>0.26111111111111113</c:v>
                </c:pt>
                <c:pt idx="95">
                  <c:v>0.2638888888888889</c:v>
                </c:pt>
                <c:pt idx="96">
                  <c:v>0.26666666666666666</c:v>
                </c:pt>
                <c:pt idx="97">
                  <c:v>0.26944444444444443</c:v>
                </c:pt>
                <c:pt idx="98">
                  <c:v>0.27222222222222225</c:v>
                </c:pt>
                <c:pt idx="99">
                  <c:v>0.27500000000000002</c:v>
                </c:pt>
                <c:pt idx="100">
                  <c:v>0.27777777777777779</c:v>
                </c:pt>
                <c:pt idx="101">
                  <c:v>0.28055555555555556</c:v>
                </c:pt>
                <c:pt idx="102">
                  <c:v>0.28333333333333333</c:v>
                </c:pt>
                <c:pt idx="103">
                  <c:v>0.28611111111111115</c:v>
                </c:pt>
                <c:pt idx="104">
                  <c:v>0.28888888888888892</c:v>
                </c:pt>
                <c:pt idx="105">
                  <c:v>0.29166666666666669</c:v>
                </c:pt>
                <c:pt idx="106">
                  <c:v>0.29444444444444445</c:v>
                </c:pt>
                <c:pt idx="107">
                  <c:v>0.29722222222222222</c:v>
                </c:pt>
                <c:pt idx="108">
                  <c:v>0.3</c:v>
                </c:pt>
                <c:pt idx="109">
                  <c:v>0.30277777777777781</c:v>
                </c:pt>
                <c:pt idx="110">
                  <c:v>0.30555555555555558</c:v>
                </c:pt>
                <c:pt idx="111">
                  <c:v>0.30833333333333335</c:v>
                </c:pt>
                <c:pt idx="112">
                  <c:v>0.31111111111111112</c:v>
                </c:pt>
                <c:pt idx="113">
                  <c:v>0.31388888888888888</c:v>
                </c:pt>
                <c:pt idx="114">
                  <c:v>0.31666666666666665</c:v>
                </c:pt>
                <c:pt idx="115">
                  <c:v>0.31944444444444448</c:v>
                </c:pt>
                <c:pt idx="116">
                  <c:v>0.32222222222222224</c:v>
                </c:pt>
                <c:pt idx="117">
                  <c:v>0.32500000000000001</c:v>
                </c:pt>
                <c:pt idx="118">
                  <c:v>0.32777777777777778</c:v>
                </c:pt>
                <c:pt idx="119">
                  <c:v>0.33055555555555555</c:v>
                </c:pt>
                <c:pt idx="120">
                  <c:v>0.33333333333333337</c:v>
                </c:pt>
                <c:pt idx="121">
                  <c:v>0.33611111111111114</c:v>
                </c:pt>
                <c:pt idx="122">
                  <c:v>0.33888888888888891</c:v>
                </c:pt>
                <c:pt idx="123">
                  <c:v>0.34166666666666667</c:v>
                </c:pt>
                <c:pt idx="124">
                  <c:v>0.34444444444444444</c:v>
                </c:pt>
                <c:pt idx="125">
                  <c:v>0.34722222222222221</c:v>
                </c:pt>
                <c:pt idx="126">
                  <c:v>0.35000000000000003</c:v>
                </c:pt>
                <c:pt idx="127">
                  <c:v>0.3527777777777778</c:v>
                </c:pt>
                <c:pt idx="128">
                  <c:v>0.35555555555555557</c:v>
                </c:pt>
                <c:pt idx="129">
                  <c:v>0.35833333333333334</c:v>
                </c:pt>
                <c:pt idx="130">
                  <c:v>0.3611111111111111</c:v>
                </c:pt>
                <c:pt idx="131">
                  <c:v>0.36388888888888893</c:v>
                </c:pt>
                <c:pt idx="132">
                  <c:v>0.3666666666666667</c:v>
                </c:pt>
                <c:pt idx="133">
                  <c:v>0.36944444444444446</c:v>
                </c:pt>
                <c:pt idx="134">
                  <c:v>0.37222222222222223</c:v>
                </c:pt>
                <c:pt idx="135">
                  <c:v>0.375</c:v>
                </c:pt>
                <c:pt idx="136">
                  <c:v>0.37777777777777777</c:v>
                </c:pt>
                <c:pt idx="137">
                  <c:v>0.38055555555555559</c:v>
                </c:pt>
                <c:pt idx="138">
                  <c:v>0.38333333333333336</c:v>
                </c:pt>
                <c:pt idx="139">
                  <c:v>0.38611111111111113</c:v>
                </c:pt>
                <c:pt idx="140">
                  <c:v>0.3888888888888889</c:v>
                </c:pt>
                <c:pt idx="141">
                  <c:v>0.39166666666666666</c:v>
                </c:pt>
                <c:pt idx="142">
                  <c:v>0.39444444444444449</c:v>
                </c:pt>
                <c:pt idx="143">
                  <c:v>0.39722222222222225</c:v>
                </c:pt>
                <c:pt idx="144">
                  <c:v>0.4</c:v>
                </c:pt>
                <c:pt idx="145">
                  <c:v>0.40277777777777779</c:v>
                </c:pt>
                <c:pt idx="146">
                  <c:v>0.40555555555555556</c:v>
                </c:pt>
                <c:pt idx="147">
                  <c:v>0.40833333333333333</c:v>
                </c:pt>
                <c:pt idx="148">
                  <c:v>0.41111111111111115</c:v>
                </c:pt>
                <c:pt idx="149">
                  <c:v>0.41388888888888892</c:v>
                </c:pt>
                <c:pt idx="150">
                  <c:v>0.41666666666666669</c:v>
                </c:pt>
                <c:pt idx="151">
                  <c:v>0.41944444444444445</c:v>
                </c:pt>
                <c:pt idx="152">
                  <c:v>0.42222222222222222</c:v>
                </c:pt>
                <c:pt idx="153">
                  <c:v>0.42499999999999999</c:v>
                </c:pt>
                <c:pt idx="154">
                  <c:v>0.42777777777777781</c:v>
                </c:pt>
                <c:pt idx="155">
                  <c:v>0.43055555555555558</c:v>
                </c:pt>
                <c:pt idx="156">
                  <c:v>0.43333333333333335</c:v>
                </c:pt>
                <c:pt idx="157">
                  <c:v>0.43611111111111112</c:v>
                </c:pt>
                <c:pt idx="158">
                  <c:v>0.43888888888888888</c:v>
                </c:pt>
                <c:pt idx="159">
                  <c:v>0.44166666666666671</c:v>
                </c:pt>
                <c:pt idx="160">
                  <c:v>0.44444444444444448</c:v>
                </c:pt>
                <c:pt idx="161">
                  <c:v>0.44722222222222224</c:v>
                </c:pt>
                <c:pt idx="162">
                  <c:v>0.45</c:v>
                </c:pt>
                <c:pt idx="163">
                  <c:v>0.45277777777777778</c:v>
                </c:pt>
                <c:pt idx="164">
                  <c:v>0.45555555555555555</c:v>
                </c:pt>
                <c:pt idx="165">
                  <c:v>0.45833333333333337</c:v>
                </c:pt>
                <c:pt idx="166">
                  <c:v>0.46111111111111114</c:v>
                </c:pt>
                <c:pt idx="167">
                  <c:v>0.46388888888888891</c:v>
                </c:pt>
                <c:pt idx="168">
                  <c:v>0.46666666666666667</c:v>
                </c:pt>
                <c:pt idx="169">
                  <c:v>0.46944444444444444</c:v>
                </c:pt>
                <c:pt idx="170">
                  <c:v>0.47222222222222227</c:v>
                </c:pt>
                <c:pt idx="171">
                  <c:v>0.47500000000000003</c:v>
                </c:pt>
                <c:pt idx="172">
                  <c:v>0.4777777777777778</c:v>
                </c:pt>
                <c:pt idx="173">
                  <c:v>0.48055555555555557</c:v>
                </c:pt>
                <c:pt idx="174">
                  <c:v>0.48333333333333334</c:v>
                </c:pt>
                <c:pt idx="175">
                  <c:v>0.4861111111111111</c:v>
                </c:pt>
                <c:pt idx="176">
                  <c:v>0.48888888888888893</c:v>
                </c:pt>
                <c:pt idx="177">
                  <c:v>0.4916666666666667</c:v>
                </c:pt>
                <c:pt idx="178">
                  <c:v>0.49444444444444446</c:v>
                </c:pt>
                <c:pt idx="179">
                  <c:v>0.49722222222222223</c:v>
                </c:pt>
                <c:pt idx="180">
                  <c:v>0.5</c:v>
                </c:pt>
                <c:pt idx="181">
                  <c:v>0.50277777777777777</c:v>
                </c:pt>
                <c:pt idx="182">
                  <c:v>0.50555555555555554</c:v>
                </c:pt>
                <c:pt idx="183">
                  <c:v>0.5083333333333333</c:v>
                </c:pt>
                <c:pt idx="184">
                  <c:v>0.51111111111111118</c:v>
                </c:pt>
                <c:pt idx="185">
                  <c:v>0.51388888888888895</c:v>
                </c:pt>
                <c:pt idx="186">
                  <c:v>0.51666666666666672</c:v>
                </c:pt>
                <c:pt idx="187">
                  <c:v>0.51944444444444449</c:v>
                </c:pt>
                <c:pt idx="188">
                  <c:v>0.52222222222222225</c:v>
                </c:pt>
                <c:pt idx="189">
                  <c:v>0.52500000000000002</c:v>
                </c:pt>
                <c:pt idx="190">
                  <c:v>0.52777777777777779</c:v>
                </c:pt>
                <c:pt idx="191">
                  <c:v>0.53055555555555556</c:v>
                </c:pt>
                <c:pt idx="192">
                  <c:v>0.53333333333333333</c:v>
                </c:pt>
                <c:pt idx="193">
                  <c:v>0.53611111111111109</c:v>
                </c:pt>
                <c:pt idx="194">
                  <c:v>0.53888888888888886</c:v>
                </c:pt>
                <c:pt idx="195">
                  <c:v>0.54166666666666674</c:v>
                </c:pt>
                <c:pt idx="196">
                  <c:v>0.54444444444444451</c:v>
                </c:pt>
                <c:pt idx="197">
                  <c:v>0.54722222222222228</c:v>
                </c:pt>
                <c:pt idx="198">
                  <c:v>0.55000000000000004</c:v>
                </c:pt>
                <c:pt idx="199">
                  <c:v>0.55277777777777781</c:v>
                </c:pt>
                <c:pt idx="200">
                  <c:v>0.55555555555555558</c:v>
                </c:pt>
                <c:pt idx="201">
                  <c:v>0.55833333333333335</c:v>
                </c:pt>
                <c:pt idx="202">
                  <c:v>0.56111111111111112</c:v>
                </c:pt>
                <c:pt idx="203">
                  <c:v>0.56388888888888888</c:v>
                </c:pt>
                <c:pt idx="204">
                  <c:v>0.56666666666666665</c:v>
                </c:pt>
                <c:pt idx="205">
                  <c:v>0.56944444444444442</c:v>
                </c:pt>
                <c:pt idx="206">
                  <c:v>0.5722222222222223</c:v>
                </c:pt>
                <c:pt idx="207">
                  <c:v>0.57500000000000007</c:v>
                </c:pt>
                <c:pt idx="208">
                  <c:v>0.57777777777777783</c:v>
                </c:pt>
                <c:pt idx="209">
                  <c:v>0.5805555555555556</c:v>
                </c:pt>
                <c:pt idx="210">
                  <c:v>0.58333333333333337</c:v>
                </c:pt>
                <c:pt idx="211">
                  <c:v>0.58611111111111114</c:v>
                </c:pt>
                <c:pt idx="212">
                  <c:v>0.58888888888888891</c:v>
                </c:pt>
                <c:pt idx="213">
                  <c:v>0.59166666666666667</c:v>
                </c:pt>
                <c:pt idx="214">
                  <c:v>0.59444444444444444</c:v>
                </c:pt>
                <c:pt idx="215">
                  <c:v>0.59722222222222221</c:v>
                </c:pt>
                <c:pt idx="216">
                  <c:v>0.6</c:v>
                </c:pt>
                <c:pt idx="217">
                  <c:v>0.60277777777777775</c:v>
                </c:pt>
                <c:pt idx="218">
                  <c:v>0.60555555555555562</c:v>
                </c:pt>
                <c:pt idx="219">
                  <c:v>0.60833333333333339</c:v>
                </c:pt>
                <c:pt idx="220">
                  <c:v>0.61111111111111116</c:v>
                </c:pt>
                <c:pt idx="221">
                  <c:v>0.61388888888888893</c:v>
                </c:pt>
                <c:pt idx="222">
                  <c:v>0.6166666666666667</c:v>
                </c:pt>
                <c:pt idx="223">
                  <c:v>0.61944444444444446</c:v>
                </c:pt>
                <c:pt idx="224">
                  <c:v>0.62222222222222223</c:v>
                </c:pt>
                <c:pt idx="225">
                  <c:v>0.625</c:v>
                </c:pt>
                <c:pt idx="226">
                  <c:v>0.62777777777777777</c:v>
                </c:pt>
                <c:pt idx="227">
                  <c:v>0.63055555555555554</c:v>
                </c:pt>
                <c:pt idx="228">
                  <c:v>0.6333333333333333</c:v>
                </c:pt>
                <c:pt idx="229">
                  <c:v>0.63611111111111118</c:v>
                </c:pt>
                <c:pt idx="230">
                  <c:v>0.63888888888888895</c:v>
                </c:pt>
                <c:pt idx="231">
                  <c:v>0.64166666666666672</c:v>
                </c:pt>
                <c:pt idx="232">
                  <c:v>0.64444444444444449</c:v>
                </c:pt>
                <c:pt idx="233">
                  <c:v>0.64722222222222225</c:v>
                </c:pt>
                <c:pt idx="234">
                  <c:v>0.65</c:v>
                </c:pt>
                <c:pt idx="235">
                  <c:v>0.65277777777777779</c:v>
                </c:pt>
                <c:pt idx="236">
                  <c:v>0.65555555555555556</c:v>
                </c:pt>
                <c:pt idx="237">
                  <c:v>0.65833333333333333</c:v>
                </c:pt>
                <c:pt idx="238">
                  <c:v>0.66111111111111109</c:v>
                </c:pt>
                <c:pt idx="239">
                  <c:v>0.66388888888888886</c:v>
                </c:pt>
                <c:pt idx="240">
                  <c:v>0.66666666666666674</c:v>
                </c:pt>
                <c:pt idx="241">
                  <c:v>0.66944444444444451</c:v>
                </c:pt>
                <c:pt idx="242">
                  <c:v>0.67222222222222228</c:v>
                </c:pt>
                <c:pt idx="243">
                  <c:v>0.67500000000000004</c:v>
                </c:pt>
                <c:pt idx="244">
                  <c:v>0.67777777777777781</c:v>
                </c:pt>
                <c:pt idx="245">
                  <c:v>0.68055555555555558</c:v>
                </c:pt>
                <c:pt idx="246">
                  <c:v>0.68333333333333335</c:v>
                </c:pt>
                <c:pt idx="247">
                  <c:v>0.68611111111111112</c:v>
                </c:pt>
                <c:pt idx="248">
                  <c:v>0.68888888888888888</c:v>
                </c:pt>
                <c:pt idx="249">
                  <c:v>0.69166666666666665</c:v>
                </c:pt>
                <c:pt idx="250">
                  <c:v>0.69444444444444442</c:v>
                </c:pt>
                <c:pt idx="251">
                  <c:v>0.6972222222222223</c:v>
                </c:pt>
                <c:pt idx="252">
                  <c:v>0.70000000000000007</c:v>
                </c:pt>
                <c:pt idx="253">
                  <c:v>0.70277777777777783</c:v>
                </c:pt>
                <c:pt idx="254">
                  <c:v>0.7055555555555556</c:v>
                </c:pt>
                <c:pt idx="255">
                  <c:v>0.70833333333333337</c:v>
                </c:pt>
                <c:pt idx="256">
                  <c:v>0.71111111111111114</c:v>
                </c:pt>
                <c:pt idx="257">
                  <c:v>0.71388888888888891</c:v>
                </c:pt>
                <c:pt idx="258">
                  <c:v>0.71666666666666667</c:v>
                </c:pt>
                <c:pt idx="259">
                  <c:v>0.71944444444444444</c:v>
                </c:pt>
                <c:pt idx="260">
                  <c:v>0.72222222222222221</c:v>
                </c:pt>
                <c:pt idx="261">
                  <c:v>0.72499999999999998</c:v>
                </c:pt>
                <c:pt idx="262">
                  <c:v>0.72777777777777786</c:v>
                </c:pt>
                <c:pt idx="263">
                  <c:v>0.73055555555555562</c:v>
                </c:pt>
                <c:pt idx="264">
                  <c:v>0.73333333333333339</c:v>
                </c:pt>
                <c:pt idx="265">
                  <c:v>0.73611111111111116</c:v>
                </c:pt>
                <c:pt idx="266">
                  <c:v>0.73888888888888893</c:v>
                </c:pt>
                <c:pt idx="267">
                  <c:v>0.7416666666666667</c:v>
                </c:pt>
                <c:pt idx="268">
                  <c:v>0.74444444444444446</c:v>
                </c:pt>
                <c:pt idx="269">
                  <c:v>0.74722222222222223</c:v>
                </c:pt>
                <c:pt idx="270">
                  <c:v>0.75</c:v>
                </c:pt>
                <c:pt idx="271">
                  <c:v>0.75277777777777777</c:v>
                </c:pt>
                <c:pt idx="272">
                  <c:v>0.75555555555555554</c:v>
                </c:pt>
                <c:pt idx="273">
                  <c:v>0.75833333333333341</c:v>
                </c:pt>
                <c:pt idx="274">
                  <c:v>0.76111111111111118</c:v>
                </c:pt>
                <c:pt idx="275">
                  <c:v>0.76388888888888895</c:v>
                </c:pt>
                <c:pt idx="276">
                  <c:v>0.76666666666666672</c:v>
                </c:pt>
                <c:pt idx="277">
                  <c:v>0.76944444444444449</c:v>
                </c:pt>
                <c:pt idx="278">
                  <c:v>0.77222222222222225</c:v>
                </c:pt>
                <c:pt idx="279">
                  <c:v>0.77500000000000002</c:v>
                </c:pt>
                <c:pt idx="280">
                  <c:v>0.77777777777777779</c:v>
                </c:pt>
                <c:pt idx="281">
                  <c:v>0.78055555555555556</c:v>
                </c:pt>
                <c:pt idx="282">
                  <c:v>0.78333333333333333</c:v>
                </c:pt>
                <c:pt idx="283">
                  <c:v>0.78611111111111109</c:v>
                </c:pt>
                <c:pt idx="284">
                  <c:v>0.78888888888888897</c:v>
                </c:pt>
                <c:pt idx="285">
                  <c:v>0.79166666666666674</c:v>
                </c:pt>
                <c:pt idx="286">
                  <c:v>0.79444444444444451</c:v>
                </c:pt>
                <c:pt idx="287">
                  <c:v>0.79722222222222228</c:v>
                </c:pt>
                <c:pt idx="288">
                  <c:v>0.8</c:v>
                </c:pt>
                <c:pt idx="289">
                  <c:v>0.80277777777777781</c:v>
                </c:pt>
                <c:pt idx="290">
                  <c:v>0.80555555555555558</c:v>
                </c:pt>
                <c:pt idx="291">
                  <c:v>0.80833333333333335</c:v>
                </c:pt>
                <c:pt idx="292">
                  <c:v>0.81111111111111112</c:v>
                </c:pt>
                <c:pt idx="293">
                  <c:v>0.81388888888888888</c:v>
                </c:pt>
                <c:pt idx="294">
                  <c:v>0.81666666666666665</c:v>
                </c:pt>
                <c:pt idx="295">
                  <c:v>0.81944444444444453</c:v>
                </c:pt>
                <c:pt idx="296">
                  <c:v>0.8222222222222223</c:v>
                </c:pt>
                <c:pt idx="297">
                  <c:v>0.82500000000000007</c:v>
                </c:pt>
                <c:pt idx="298">
                  <c:v>0.82777777777777783</c:v>
                </c:pt>
                <c:pt idx="299">
                  <c:v>0.8305555555555556</c:v>
                </c:pt>
                <c:pt idx="300">
                  <c:v>0.83333333333333337</c:v>
                </c:pt>
                <c:pt idx="301">
                  <c:v>0.83611111111111114</c:v>
                </c:pt>
                <c:pt idx="302">
                  <c:v>0.83888888888888891</c:v>
                </c:pt>
                <c:pt idx="303">
                  <c:v>0.84166666666666667</c:v>
                </c:pt>
                <c:pt idx="304">
                  <c:v>0.84444444444444444</c:v>
                </c:pt>
                <c:pt idx="305">
                  <c:v>0.84722222222222221</c:v>
                </c:pt>
                <c:pt idx="306">
                  <c:v>0.85</c:v>
                </c:pt>
                <c:pt idx="307">
                  <c:v>0.85277777777777786</c:v>
                </c:pt>
                <c:pt idx="308">
                  <c:v>0.85555555555555562</c:v>
                </c:pt>
                <c:pt idx="309">
                  <c:v>0.85833333333333339</c:v>
                </c:pt>
                <c:pt idx="310">
                  <c:v>0.86111111111111116</c:v>
                </c:pt>
                <c:pt idx="311">
                  <c:v>0.86388888888888893</c:v>
                </c:pt>
                <c:pt idx="312">
                  <c:v>0.8666666666666667</c:v>
                </c:pt>
                <c:pt idx="313">
                  <c:v>0.86944444444444446</c:v>
                </c:pt>
                <c:pt idx="314">
                  <c:v>0.87222222222222223</c:v>
                </c:pt>
                <c:pt idx="315">
                  <c:v>0.875</c:v>
                </c:pt>
                <c:pt idx="316">
                  <c:v>0.87777777777777777</c:v>
                </c:pt>
                <c:pt idx="317">
                  <c:v>0.88055555555555554</c:v>
                </c:pt>
                <c:pt idx="318">
                  <c:v>0.88333333333333341</c:v>
                </c:pt>
                <c:pt idx="319">
                  <c:v>0.88611111111111118</c:v>
                </c:pt>
                <c:pt idx="320">
                  <c:v>0.88888888888888895</c:v>
                </c:pt>
                <c:pt idx="321">
                  <c:v>0.89166666666666672</c:v>
                </c:pt>
                <c:pt idx="322">
                  <c:v>0.89444444444444449</c:v>
                </c:pt>
                <c:pt idx="323">
                  <c:v>0.89722222222222225</c:v>
                </c:pt>
                <c:pt idx="324">
                  <c:v>0.9</c:v>
                </c:pt>
                <c:pt idx="325">
                  <c:v>0.90277777777777779</c:v>
                </c:pt>
                <c:pt idx="326">
                  <c:v>0.90555555555555556</c:v>
                </c:pt>
                <c:pt idx="327">
                  <c:v>0.90833333333333333</c:v>
                </c:pt>
                <c:pt idx="328">
                  <c:v>0.91111111111111109</c:v>
                </c:pt>
                <c:pt idx="329">
                  <c:v>0.91388888888888897</c:v>
                </c:pt>
                <c:pt idx="330">
                  <c:v>0.91666666666666674</c:v>
                </c:pt>
                <c:pt idx="331">
                  <c:v>0.91944444444444451</c:v>
                </c:pt>
                <c:pt idx="332">
                  <c:v>0.92222222222222228</c:v>
                </c:pt>
                <c:pt idx="333">
                  <c:v>0.92500000000000004</c:v>
                </c:pt>
                <c:pt idx="334">
                  <c:v>0.92777777777777781</c:v>
                </c:pt>
                <c:pt idx="335">
                  <c:v>0.93055555555555558</c:v>
                </c:pt>
                <c:pt idx="336">
                  <c:v>0.93333333333333335</c:v>
                </c:pt>
                <c:pt idx="337">
                  <c:v>0.93611111111111112</c:v>
                </c:pt>
                <c:pt idx="338">
                  <c:v>0.93888888888888888</c:v>
                </c:pt>
                <c:pt idx="339">
                  <c:v>0.94166666666666665</c:v>
                </c:pt>
                <c:pt idx="340">
                  <c:v>0.94444444444444453</c:v>
                </c:pt>
                <c:pt idx="341">
                  <c:v>0.9472222222222223</c:v>
                </c:pt>
                <c:pt idx="342">
                  <c:v>0.95000000000000007</c:v>
                </c:pt>
                <c:pt idx="343">
                  <c:v>0.95277777777777783</c:v>
                </c:pt>
                <c:pt idx="344">
                  <c:v>0.9555555555555556</c:v>
                </c:pt>
                <c:pt idx="345">
                  <c:v>0.95833333333333337</c:v>
                </c:pt>
                <c:pt idx="346">
                  <c:v>0.96111111111111114</c:v>
                </c:pt>
                <c:pt idx="347">
                  <c:v>0.96388888888888891</c:v>
                </c:pt>
                <c:pt idx="348">
                  <c:v>0.96666666666666667</c:v>
                </c:pt>
                <c:pt idx="349">
                  <c:v>0.96944444444444444</c:v>
                </c:pt>
                <c:pt idx="350">
                  <c:v>0.97222222222222221</c:v>
                </c:pt>
                <c:pt idx="351">
                  <c:v>0.97500000000000009</c:v>
                </c:pt>
                <c:pt idx="352">
                  <c:v>0.97777777777777786</c:v>
                </c:pt>
                <c:pt idx="353">
                  <c:v>0.98055555555555562</c:v>
                </c:pt>
                <c:pt idx="354">
                  <c:v>0.98333333333333339</c:v>
                </c:pt>
                <c:pt idx="355">
                  <c:v>0.98611111111111116</c:v>
                </c:pt>
                <c:pt idx="356">
                  <c:v>0.98888888888888893</c:v>
                </c:pt>
                <c:pt idx="357">
                  <c:v>0.9916666666666667</c:v>
                </c:pt>
                <c:pt idx="358">
                  <c:v>0.99444444444444446</c:v>
                </c:pt>
                <c:pt idx="359">
                  <c:v>0.99722222222222223</c:v>
                </c:pt>
                <c:pt idx="360">
                  <c:v>1</c:v>
                </c:pt>
              </c:numCache>
            </c:numRef>
          </c:xVal>
          <c:yVal>
            <c:numRef>
              <c:f>'Calculations and Charts'!$D$3:$D$363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0.11494252873563218</c:v>
                </c:pt>
                <c:pt idx="182">
                  <c:v>0.22988505747126436</c:v>
                </c:pt>
                <c:pt idx="183">
                  <c:v>0.34482758620689657</c:v>
                </c:pt>
                <c:pt idx="184">
                  <c:v>0.45977011494252873</c:v>
                </c:pt>
                <c:pt idx="185">
                  <c:v>0.57471264367816088</c:v>
                </c:pt>
                <c:pt idx="186">
                  <c:v>0.68965517241379315</c:v>
                </c:pt>
                <c:pt idx="187">
                  <c:v>0.8045977011494253</c:v>
                </c:pt>
                <c:pt idx="188">
                  <c:v>0.91954022988505746</c:v>
                </c:pt>
                <c:pt idx="189">
                  <c:v>1.0344827586206897</c:v>
                </c:pt>
                <c:pt idx="190">
                  <c:v>1.1494252873563218</c:v>
                </c:pt>
                <c:pt idx="191">
                  <c:v>1.264367816091954</c:v>
                </c:pt>
                <c:pt idx="192">
                  <c:v>1.3793103448275863</c:v>
                </c:pt>
                <c:pt idx="193">
                  <c:v>1.4942528735632183</c:v>
                </c:pt>
                <c:pt idx="194">
                  <c:v>1.6091954022988506</c:v>
                </c:pt>
                <c:pt idx="195">
                  <c:v>1.7241379310344827</c:v>
                </c:pt>
                <c:pt idx="196">
                  <c:v>1.8390804597701149</c:v>
                </c:pt>
                <c:pt idx="197">
                  <c:v>1.9540229885057472</c:v>
                </c:pt>
                <c:pt idx="198">
                  <c:v>2.0689655172413794</c:v>
                </c:pt>
                <c:pt idx="199">
                  <c:v>2.1839080459770113</c:v>
                </c:pt>
                <c:pt idx="200">
                  <c:v>2.2988505747126435</c:v>
                </c:pt>
                <c:pt idx="201">
                  <c:v>2.4137931034482758</c:v>
                </c:pt>
                <c:pt idx="202">
                  <c:v>2.5287356321839081</c:v>
                </c:pt>
                <c:pt idx="203">
                  <c:v>2.6436781609195403</c:v>
                </c:pt>
                <c:pt idx="204">
                  <c:v>2.7586206896551726</c:v>
                </c:pt>
                <c:pt idx="205">
                  <c:v>2.8735632183908044</c:v>
                </c:pt>
                <c:pt idx="206">
                  <c:v>2.9885057471264367</c:v>
                </c:pt>
                <c:pt idx="207">
                  <c:v>3.103448275862069</c:v>
                </c:pt>
                <c:pt idx="208">
                  <c:v>3.2183908045977012</c:v>
                </c:pt>
                <c:pt idx="209">
                  <c:v>3.3333333333333335</c:v>
                </c:pt>
                <c:pt idx="210">
                  <c:v>3.4482758620689653</c:v>
                </c:pt>
                <c:pt idx="211">
                  <c:v>3.5632183908045976</c:v>
                </c:pt>
                <c:pt idx="212">
                  <c:v>3.6781609195402298</c:v>
                </c:pt>
                <c:pt idx="213">
                  <c:v>3.7931034482758621</c:v>
                </c:pt>
                <c:pt idx="214">
                  <c:v>3.9080459770114944</c:v>
                </c:pt>
                <c:pt idx="215">
                  <c:v>4.0229885057471266</c:v>
                </c:pt>
                <c:pt idx="216">
                  <c:v>4.1379310344827589</c:v>
                </c:pt>
                <c:pt idx="217">
                  <c:v>4.2528735632183912</c:v>
                </c:pt>
                <c:pt idx="218">
                  <c:v>4.3678160919540225</c:v>
                </c:pt>
                <c:pt idx="219">
                  <c:v>4.4827586206896548</c:v>
                </c:pt>
                <c:pt idx="220">
                  <c:v>4.5977011494252871</c:v>
                </c:pt>
                <c:pt idx="221">
                  <c:v>4.7126436781609193</c:v>
                </c:pt>
                <c:pt idx="222">
                  <c:v>4.8275862068965516</c:v>
                </c:pt>
                <c:pt idx="223">
                  <c:v>4.9425287356321839</c:v>
                </c:pt>
                <c:pt idx="224">
                  <c:v>5.0574712643678161</c:v>
                </c:pt>
                <c:pt idx="225">
                  <c:v>5.1724137931034484</c:v>
                </c:pt>
                <c:pt idx="226">
                  <c:v>5.2873563218390807</c:v>
                </c:pt>
                <c:pt idx="227">
                  <c:v>5.4022988505747129</c:v>
                </c:pt>
                <c:pt idx="228">
                  <c:v>5.5172413793103452</c:v>
                </c:pt>
                <c:pt idx="229">
                  <c:v>5.6321839080459766</c:v>
                </c:pt>
                <c:pt idx="230">
                  <c:v>5.7471264367816088</c:v>
                </c:pt>
                <c:pt idx="231">
                  <c:v>5.8620689655172411</c:v>
                </c:pt>
                <c:pt idx="232">
                  <c:v>5.9770114942528734</c:v>
                </c:pt>
                <c:pt idx="233">
                  <c:v>6.0919540229885056</c:v>
                </c:pt>
                <c:pt idx="234">
                  <c:v>6.2068965517241379</c:v>
                </c:pt>
                <c:pt idx="235">
                  <c:v>6.3218390804597702</c:v>
                </c:pt>
                <c:pt idx="236">
                  <c:v>6.4367816091954024</c:v>
                </c:pt>
                <c:pt idx="237">
                  <c:v>6.5517241379310347</c:v>
                </c:pt>
                <c:pt idx="238">
                  <c:v>6.666666666666667</c:v>
                </c:pt>
                <c:pt idx="239">
                  <c:v>6.7816091954022983</c:v>
                </c:pt>
                <c:pt idx="240">
                  <c:v>6.8965517241379306</c:v>
                </c:pt>
                <c:pt idx="241">
                  <c:v>7.0114942528735629</c:v>
                </c:pt>
                <c:pt idx="242">
                  <c:v>7.1264367816091951</c:v>
                </c:pt>
                <c:pt idx="243">
                  <c:v>7.2413793103448274</c:v>
                </c:pt>
                <c:pt idx="244">
                  <c:v>7.3563218390804597</c:v>
                </c:pt>
                <c:pt idx="245">
                  <c:v>7.4712643678160919</c:v>
                </c:pt>
                <c:pt idx="246">
                  <c:v>7.5862068965517242</c:v>
                </c:pt>
                <c:pt idx="247">
                  <c:v>7.7011494252873565</c:v>
                </c:pt>
                <c:pt idx="248">
                  <c:v>7.8160919540229887</c:v>
                </c:pt>
                <c:pt idx="249">
                  <c:v>7.931034482758621</c:v>
                </c:pt>
                <c:pt idx="250">
                  <c:v>8.0459770114942533</c:v>
                </c:pt>
                <c:pt idx="251">
                  <c:v>8.1609195402298855</c:v>
                </c:pt>
                <c:pt idx="252">
                  <c:v>8.2758620689655178</c:v>
                </c:pt>
                <c:pt idx="253">
                  <c:v>8.3908045977011501</c:v>
                </c:pt>
                <c:pt idx="254">
                  <c:v>8.5057471264367823</c:v>
                </c:pt>
                <c:pt idx="255">
                  <c:v>8.6206896551724128</c:v>
                </c:pt>
                <c:pt idx="256">
                  <c:v>8.7356321839080451</c:v>
                </c:pt>
                <c:pt idx="257">
                  <c:v>8.8505747126436773</c:v>
                </c:pt>
                <c:pt idx="258">
                  <c:v>8.9655172413793096</c:v>
                </c:pt>
                <c:pt idx="259">
                  <c:v>9.0804597701149419</c:v>
                </c:pt>
                <c:pt idx="260">
                  <c:v>9.1954022988505741</c:v>
                </c:pt>
                <c:pt idx="261">
                  <c:v>9.3103448275862064</c:v>
                </c:pt>
                <c:pt idx="262">
                  <c:v>9.4252873563218387</c:v>
                </c:pt>
                <c:pt idx="263">
                  <c:v>9.5402298850574709</c:v>
                </c:pt>
                <c:pt idx="264">
                  <c:v>9.6551724137931032</c:v>
                </c:pt>
                <c:pt idx="265">
                  <c:v>9.7701149425287355</c:v>
                </c:pt>
                <c:pt idx="266">
                  <c:v>9.8850574712643677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9.8850574712643677</c:v>
                </c:pt>
                <c:pt idx="275">
                  <c:v>9.7701149425287355</c:v>
                </c:pt>
                <c:pt idx="276">
                  <c:v>9.6551724137931032</c:v>
                </c:pt>
                <c:pt idx="277">
                  <c:v>9.5402298850574709</c:v>
                </c:pt>
                <c:pt idx="278">
                  <c:v>9.4252873563218387</c:v>
                </c:pt>
                <c:pt idx="279">
                  <c:v>9.3103448275862064</c:v>
                </c:pt>
                <c:pt idx="280">
                  <c:v>9.1954022988505741</c:v>
                </c:pt>
                <c:pt idx="281">
                  <c:v>9.0804597701149419</c:v>
                </c:pt>
                <c:pt idx="282">
                  <c:v>8.9655172413793096</c:v>
                </c:pt>
                <c:pt idx="283">
                  <c:v>8.8505747126436773</c:v>
                </c:pt>
                <c:pt idx="284">
                  <c:v>8.7356321839080451</c:v>
                </c:pt>
                <c:pt idx="285">
                  <c:v>8.6206896551724128</c:v>
                </c:pt>
                <c:pt idx="286">
                  <c:v>8.5057471264367823</c:v>
                </c:pt>
                <c:pt idx="287">
                  <c:v>8.3908045977011501</c:v>
                </c:pt>
                <c:pt idx="288">
                  <c:v>8.2758620689655178</c:v>
                </c:pt>
                <c:pt idx="289">
                  <c:v>8.1609195402298855</c:v>
                </c:pt>
                <c:pt idx="290">
                  <c:v>8.0459770114942533</c:v>
                </c:pt>
                <c:pt idx="291">
                  <c:v>7.931034482758621</c:v>
                </c:pt>
                <c:pt idx="292">
                  <c:v>7.8160919540229887</c:v>
                </c:pt>
                <c:pt idx="293">
                  <c:v>7.7011494252873565</c:v>
                </c:pt>
                <c:pt idx="294">
                  <c:v>7.5862068965517242</c:v>
                </c:pt>
                <c:pt idx="295">
                  <c:v>7.4712643678160919</c:v>
                </c:pt>
                <c:pt idx="296">
                  <c:v>7.3563218390804597</c:v>
                </c:pt>
                <c:pt idx="297">
                  <c:v>7.2413793103448274</c:v>
                </c:pt>
                <c:pt idx="298">
                  <c:v>7.1264367816091951</c:v>
                </c:pt>
                <c:pt idx="299">
                  <c:v>7.0114942528735629</c:v>
                </c:pt>
                <c:pt idx="300">
                  <c:v>6.8965517241379306</c:v>
                </c:pt>
                <c:pt idx="301">
                  <c:v>6.7816091954022983</c:v>
                </c:pt>
                <c:pt idx="302">
                  <c:v>6.666666666666667</c:v>
                </c:pt>
                <c:pt idx="303">
                  <c:v>6.5517241379310347</c:v>
                </c:pt>
                <c:pt idx="304">
                  <c:v>6.4367816091954024</c:v>
                </c:pt>
                <c:pt idx="305">
                  <c:v>6.3218390804597702</c:v>
                </c:pt>
                <c:pt idx="306">
                  <c:v>6.2068965517241379</c:v>
                </c:pt>
                <c:pt idx="307">
                  <c:v>6.0919540229885056</c:v>
                </c:pt>
                <c:pt idx="308">
                  <c:v>5.9770114942528734</c:v>
                </c:pt>
                <c:pt idx="309">
                  <c:v>5.8620689655172411</c:v>
                </c:pt>
                <c:pt idx="310">
                  <c:v>5.7471264367816088</c:v>
                </c:pt>
                <c:pt idx="311">
                  <c:v>5.6321839080459766</c:v>
                </c:pt>
                <c:pt idx="312">
                  <c:v>5.5172413793103452</c:v>
                </c:pt>
                <c:pt idx="313">
                  <c:v>5.4022988505747129</c:v>
                </c:pt>
                <c:pt idx="314">
                  <c:v>5.2873563218390807</c:v>
                </c:pt>
                <c:pt idx="315">
                  <c:v>5.1724137931034484</c:v>
                </c:pt>
                <c:pt idx="316">
                  <c:v>5.0574712643678161</c:v>
                </c:pt>
                <c:pt idx="317">
                  <c:v>4.9425287356321839</c:v>
                </c:pt>
                <c:pt idx="318">
                  <c:v>4.8275862068965516</c:v>
                </c:pt>
                <c:pt idx="319">
                  <c:v>4.7126436781609193</c:v>
                </c:pt>
                <c:pt idx="320">
                  <c:v>4.5977011494252871</c:v>
                </c:pt>
                <c:pt idx="321">
                  <c:v>4.4827586206896548</c:v>
                </c:pt>
                <c:pt idx="322">
                  <c:v>4.3678160919540225</c:v>
                </c:pt>
                <c:pt idx="323">
                  <c:v>4.2528735632183912</c:v>
                </c:pt>
                <c:pt idx="324">
                  <c:v>4.1379310344827589</c:v>
                </c:pt>
                <c:pt idx="325">
                  <c:v>4.0229885057471266</c:v>
                </c:pt>
                <c:pt idx="326">
                  <c:v>3.9080459770114944</c:v>
                </c:pt>
                <c:pt idx="327">
                  <c:v>3.7931034482758621</c:v>
                </c:pt>
                <c:pt idx="328">
                  <c:v>3.6781609195402298</c:v>
                </c:pt>
                <c:pt idx="329">
                  <c:v>3.5632183908045976</c:v>
                </c:pt>
                <c:pt idx="330">
                  <c:v>3.4482758620689653</c:v>
                </c:pt>
                <c:pt idx="331">
                  <c:v>3.3333333333333335</c:v>
                </c:pt>
                <c:pt idx="332">
                  <c:v>3.2183908045977012</c:v>
                </c:pt>
                <c:pt idx="333">
                  <c:v>3.103448275862069</c:v>
                </c:pt>
                <c:pt idx="334">
                  <c:v>2.9885057471264367</c:v>
                </c:pt>
                <c:pt idx="335">
                  <c:v>2.8735632183908044</c:v>
                </c:pt>
                <c:pt idx="336">
                  <c:v>2.7586206896551726</c:v>
                </c:pt>
                <c:pt idx="337">
                  <c:v>2.6436781609195403</c:v>
                </c:pt>
                <c:pt idx="338">
                  <c:v>2.5287356321839081</c:v>
                </c:pt>
                <c:pt idx="339">
                  <c:v>2.4137931034482758</c:v>
                </c:pt>
                <c:pt idx="340">
                  <c:v>2.2988505747126435</c:v>
                </c:pt>
                <c:pt idx="341">
                  <c:v>2.1839080459770113</c:v>
                </c:pt>
                <c:pt idx="342">
                  <c:v>2.0689655172413794</c:v>
                </c:pt>
                <c:pt idx="343">
                  <c:v>1.9540229885057472</c:v>
                </c:pt>
                <c:pt idx="344">
                  <c:v>1.8390804597701149</c:v>
                </c:pt>
                <c:pt idx="345">
                  <c:v>1.7241379310344827</c:v>
                </c:pt>
                <c:pt idx="346">
                  <c:v>1.6091954022988506</c:v>
                </c:pt>
                <c:pt idx="347">
                  <c:v>1.4942528735632183</c:v>
                </c:pt>
                <c:pt idx="348">
                  <c:v>1.3793103448275863</c:v>
                </c:pt>
                <c:pt idx="349">
                  <c:v>1.264367816091954</c:v>
                </c:pt>
                <c:pt idx="350">
                  <c:v>1.1494252873563218</c:v>
                </c:pt>
                <c:pt idx="351">
                  <c:v>1.0344827586206897</c:v>
                </c:pt>
                <c:pt idx="352">
                  <c:v>0.91954022988505746</c:v>
                </c:pt>
                <c:pt idx="353">
                  <c:v>0.8045977011494253</c:v>
                </c:pt>
                <c:pt idx="354">
                  <c:v>0.68965517241379315</c:v>
                </c:pt>
                <c:pt idx="355">
                  <c:v>0.57471264367816088</c:v>
                </c:pt>
                <c:pt idx="356">
                  <c:v>0.45977011494252873</c:v>
                </c:pt>
                <c:pt idx="357">
                  <c:v>0.34482758620689657</c:v>
                </c:pt>
                <c:pt idx="358">
                  <c:v>0.22988505747126436</c:v>
                </c:pt>
                <c:pt idx="359">
                  <c:v>0.11494252873563218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9-8941-86C6-1027B574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33616"/>
        <c:axId val="1409580944"/>
      </c:scatterChart>
      <c:valAx>
        <c:axId val="14094336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80944"/>
        <c:crosses val="autoZero"/>
        <c:crossBetween val="midCat"/>
        <c:majorUnit val="0.25"/>
      </c:valAx>
      <c:valAx>
        <c:axId val="14095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'Calculations and Charts'!$E$3:$E$363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0.11494252873563218</c:v>
                </c:pt>
                <c:pt idx="182">
                  <c:v>0.22988505747126436</c:v>
                </c:pt>
                <c:pt idx="183">
                  <c:v>0.34482758620689657</c:v>
                </c:pt>
                <c:pt idx="184">
                  <c:v>0.45977011494252873</c:v>
                </c:pt>
                <c:pt idx="185">
                  <c:v>0.57471264367816088</c:v>
                </c:pt>
                <c:pt idx="186">
                  <c:v>0.68965517241379315</c:v>
                </c:pt>
                <c:pt idx="187">
                  <c:v>0.8045977011494253</c:v>
                </c:pt>
                <c:pt idx="188">
                  <c:v>0.91954022988505746</c:v>
                </c:pt>
                <c:pt idx="189">
                  <c:v>1.0344827586206897</c:v>
                </c:pt>
                <c:pt idx="190">
                  <c:v>1.1494252873563218</c:v>
                </c:pt>
                <c:pt idx="191">
                  <c:v>1.264367816091954</c:v>
                </c:pt>
                <c:pt idx="192">
                  <c:v>1.3793103448275863</c:v>
                </c:pt>
                <c:pt idx="193">
                  <c:v>1.4942528735632183</c:v>
                </c:pt>
                <c:pt idx="194">
                  <c:v>1.6091954022988506</c:v>
                </c:pt>
                <c:pt idx="195">
                  <c:v>1.7241379310344827</c:v>
                </c:pt>
                <c:pt idx="196">
                  <c:v>1.8390804597701149</c:v>
                </c:pt>
                <c:pt idx="197">
                  <c:v>1.9540229885057472</c:v>
                </c:pt>
                <c:pt idx="198">
                  <c:v>2.0689655172413794</c:v>
                </c:pt>
                <c:pt idx="199">
                  <c:v>2.1839080459770113</c:v>
                </c:pt>
                <c:pt idx="200">
                  <c:v>2.2988505747126435</c:v>
                </c:pt>
                <c:pt idx="201">
                  <c:v>2.4137931034482758</c:v>
                </c:pt>
                <c:pt idx="202">
                  <c:v>2.5287356321839081</c:v>
                </c:pt>
                <c:pt idx="203">
                  <c:v>2.6436781609195403</c:v>
                </c:pt>
                <c:pt idx="204">
                  <c:v>2.7586206896551726</c:v>
                </c:pt>
                <c:pt idx="205">
                  <c:v>2.8735632183908044</c:v>
                </c:pt>
                <c:pt idx="206">
                  <c:v>2.9885057471264367</c:v>
                </c:pt>
                <c:pt idx="207">
                  <c:v>3.103448275862069</c:v>
                </c:pt>
                <c:pt idx="208">
                  <c:v>3.2183908045977012</c:v>
                </c:pt>
                <c:pt idx="209">
                  <c:v>3.3333333333333335</c:v>
                </c:pt>
                <c:pt idx="210">
                  <c:v>3.4482758620689653</c:v>
                </c:pt>
                <c:pt idx="211">
                  <c:v>3.5632183908045976</c:v>
                </c:pt>
                <c:pt idx="212">
                  <c:v>3.6781609195402298</c:v>
                </c:pt>
                <c:pt idx="213">
                  <c:v>3.7931034482758621</c:v>
                </c:pt>
                <c:pt idx="214">
                  <c:v>3.9080459770114944</c:v>
                </c:pt>
                <c:pt idx="215">
                  <c:v>4.0229885057471266</c:v>
                </c:pt>
                <c:pt idx="216">
                  <c:v>4.1379310344827589</c:v>
                </c:pt>
                <c:pt idx="217">
                  <c:v>4.2528735632183912</c:v>
                </c:pt>
                <c:pt idx="218">
                  <c:v>4.3678160919540225</c:v>
                </c:pt>
                <c:pt idx="219">
                  <c:v>4.4827586206896548</c:v>
                </c:pt>
                <c:pt idx="220">
                  <c:v>4.5977011494252871</c:v>
                </c:pt>
                <c:pt idx="221">
                  <c:v>4.7126436781609193</c:v>
                </c:pt>
                <c:pt idx="222">
                  <c:v>4.8275862068965516</c:v>
                </c:pt>
                <c:pt idx="223">
                  <c:v>4.9425287356321839</c:v>
                </c:pt>
                <c:pt idx="224">
                  <c:v>5.0574712643678161</c:v>
                </c:pt>
                <c:pt idx="225">
                  <c:v>5.1724137931034484</c:v>
                </c:pt>
                <c:pt idx="226">
                  <c:v>5.2873563218390807</c:v>
                </c:pt>
                <c:pt idx="227">
                  <c:v>5.4022988505747129</c:v>
                </c:pt>
                <c:pt idx="228">
                  <c:v>5.5172413793103452</c:v>
                </c:pt>
                <c:pt idx="229">
                  <c:v>5.6321839080459766</c:v>
                </c:pt>
                <c:pt idx="230">
                  <c:v>5.7471264367816088</c:v>
                </c:pt>
                <c:pt idx="231">
                  <c:v>5.8620689655172411</c:v>
                </c:pt>
                <c:pt idx="232">
                  <c:v>5.9770114942528734</c:v>
                </c:pt>
                <c:pt idx="233">
                  <c:v>6.0919540229885056</c:v>
                </c:pt>
                <c:pt idx="234">
                  <c:v>6.2068965517241379</c:v>
                </c:pt>
                <c:pt idx="235">
                  <c:v>6.3218390804597702</c:v>
                </c:pt>
                <c:pt idx="236">
                  <c:v>6.4367816091954024</c:v>
                </c:pt>
                <c:pt idx="237">
                  <c:v>6.5517241379310347</c:v>
                </c:pt>
                <c:pt idx="238">
                  <c:v>6.666666666666667</c:v>
                </c:pt>
                <c:pt idx="239">
                  <c:v>6.7816091954022983</c:v>
                </c:pt>
                <c:pt idx="240">
                  <c:v>6.8965517241379306</c:v>
                </c:pt>
                <c:pt idx="241">
                  <c:v>7.0114942528735629</c:v>
                </c:pt>
                <c:pt idx="242">
                  <c:v>7.1264367816091951</c:v>
                </c:pt>
                <c:pt idx="243">
                  <c:v>7.2413793103448274</c:v>
                </c:pt>
                <c:pt idx="244">
                  <c:v>7.3563218390804597</c:v>
                </c:pt>
                <c:pt idx="245">
                  <c:v>7.4712643678160919</c:v>
                </c:pt>
                <c:pt idx="246">
                  <c:v>7.5862068965517242</c:v>
                </c:pt>
                <c:pt idx="247">
                  <c:v>7.7011494252873565</c:v>
                </c:pt>
                <c:pt idx="248">
                  <c:v>7.8160919540229887</c:v>
                </c:pt>
                <c:pt idx="249">
                  <c:v>7.931034482758621</c:v>
                </c:pt>
                <c:pt idx="250">
                  <c:v>8.0459770114942533</c:v>
                </c:pt>
                <c:pt idx="251">
                  <c:v>8.1609195402298855</c:v>
                </c:pt>
                <c:pt idx="252">
                  <c:v>8.2758620689655178</c:v>
                </c:pt>
                <c:pt idx="253">
                  <c:v>8.3908045977011501</c:v>
                </c:pt>
                <c:pt idx="254">
                  <c:v>8.5057471264367823</c:v>
                </c:pt>
                <c:pt idx="255">
                  <c:v>8.6206896551724128</c:v>
                </c:pt>
                <c:pt idx="256">
                  <c:v>8.7356321839080451</c:v>
                </c:pt>
                <c:pt idx="257">
                  <c:v>8.8505747126436773</c:v>
                </c:pt>
                <c:pt idx="258">
                  <c:v>8.9655172413793096</c:v>
                </c:pt>
                <c:pt idx="259">
                  <c:v>9.0804597701149419</c:v>
                </c:pt>
                <c:pt idx="260">
                  <c:v>9.1954022988505741</c:v>
                </c:pt>
                <c:pt idx="261">
                  <c:v>9.3103448275862064</c:v>
                </c:pt>
                <c:pt idx="262">
                  <c:v>9.4252873563218387</c:v>
                </c:pt>
                <c:pt idx="263">
                  <c:v>9.5402298850574709</c:v>
                </c:pt>
                <c:pt idx="264">
                  <c:v>9.6551724137931032</c:v>
                </c:pt>
                <c:pt idx="265">
                  <c:v>9.7701149425287355</c:v>
                </c:pt>
                <c:pt idx="266">
                  <c:v>9.8850574712643677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9.8850574712643677</c:v>
                </c:pt>
                <c:pt idx="275">
                  <c:v>9.7701149425287355</c:v>
                </c:pt>
                <c:pt idx="276">
                  <c:v>9.6551724137931032</c:v>
                </c:pt>
                <c:pt idx="277">
                  <c:v>9.5402298850574709</c:v>
                </c:pt>
                <c:pt idx="278">
                  <c:v>9.4252873563218387</c:v>
                </c:pt>
                <c:pt idx="279">
                  <c:v>9.3103448275862064</c:v>
                </c:pt>
                <c:pt idx="280">
                  <c:v>9.1954022988505741</c:v>
                </c:pt>
                <c:pt idx="281">
                  <c:v>9.0804597701149419</c:v>
                </c:pt>
                <c:pt idx="282">
                  <c:v>8.9655172413793096</c:v>
                </c:pt>
                <c:pt idx="283">
                  <c:v>8.8505747126436773</c:v>
                </c:pt>
                <c:pt idx="284">
                  <c:v>8.7356321839080451</c:v>
                </c:pt>
                <c:pt idx="285">
                  <c:v>8.6206896551724128</c:v>
                </c:pt>
                <c:pt idx="286">
                  <c:v>8.5057471264367823</c:v>
                </c:pt>
                <c:pt idx="287">
                  <c:v>8.3908045977011501</c:v>
                </c:pt>
                <c:pt idx="288">
                  <c:v>8.2758620689655178</c:v>
                </c:pt>
                <c:pt idx="289">
                  <c:v>8.1609195402298855</c:v>
                </c:pt>
                <c:pt idx="290">
                  <c:v>8.0459770114942533</c:v>
                </c:pt>
                <c:pt idx="291">
                  <c:v>7.931034482758621</c:v>
                </c:pt>
                <c:pt idx="292">
                  <c:v>7.8160919540229887</c:v>
                </c:pt>
                <c:pt idx="293">
                  <c:v>7.7011494252873565</c:v>
                </c:pt>
                <c:pt idx="294">
                  <c:v>7.5862068965517242</c:v>
                </c:pt>
                <c:pt idx="295">
                  <c:v>7.4712643678160919</c:v>
                </c:pt>
                <c:pt idx="296">
                  <c:v>7.3563218390804597</c:v>
                </c:pt>
                <c:pt idx="297">
                  <c:v>7.2413793103448274</c:v>
                </c:pt>
                <c:pt idx="298">
                  <c:v>7.1264367816091951</c:v>
                </c:pt>
                <c:pt idx="299">
                  <c:v>7.0114942528735629</c:v>
                </c:pt>
                <c:pt idx="300">
                  <c:v>6.8965517241379306</c:v>
                </c:pt>
                <c:pt idx="301">
                  <c:v>6.7816091954022983</c:v>
                </c:pt>
                <c:pt idx="302">
                  <c:v>6.666666666666667</c:v>
                </c:pt>
                <c:pt idx="303">
                  <c:v>6.5517241379310347</c:v>
                </c:pt>
                <c:pt idx="304">
                  <c:v>6.4367816091954024</c:v>
                </c:pt>
                <c:pt idx="305">
                  <c:v>6.3218390804597702</c:v>
                </c:pt>
                <c:pt idx="306">
                  <c:v>6.2068965517241379</c:v>
                </c:pt>
                <c:pt idx="307">
                  <c:v>6.0919540229885056</c:v>
                </c:pt>
                <c:pt idx="308">
                  <c:v>5.9770114942528734</c:v>
                </c:pt>
                <c:pt idx="309">
                  <c:v>5.8620689655172411</c:v>
                </c:pt>
                <c:pt idx="310">
                  <c:v>5.7471264367816088</c:v>
                </c:pt>
                <c:pt idx="311">
                  <c:v>5.6321839080459766</c:v>
                </c:pt>
                <c:pt idx="312">
                  <c:v>5.5172413793103452</c:v>
                </c:pt>
                <c:pt idx="313">
                  <c:v>5.4022988505747129</c:v>
                </c:pt>
                <c:pt idx="314">
                  <c:v>5.2873563218390807</c:v>
                </c:pt>
                <c:pt idx="315">
                  <c:v>5.1724137931034484</c:v>
                </c:pt>
                <c:pt idx="316">
                  <c:v>5.0574712643678161</c:v>
                </c:pt>
                <c:pt idx="317">
                  <c:v>4.9425287356321839</c:v>
                </c:pt>
                <c:pt idx="318">
                  <c:v>4.8275862068965516</c:v>
                </c:pt>
                <c:pt idx="319">
                  <c:v>4.7126436781609193</c:v>
                </c:pt>
                <c:pt idx="320">
                  <c:v>4.5977011494252871</c:v>
                </c:pt>
                <c:pt idx="321">
                  <c:v>4.4827586206896548</c:v>
                </c:pt>
                <c:pt idx="322">
                  <c:v>4.3678160919540225</c:v>
                </c:pt>
                <c:pt idx="323">
                  <c:v>4.2528735632183912</c:v>
                </c:pt>
                <c:pt idx="324">
                  <c:v>4.1379310344827589</c:v>
                </c:pt>
                <c:pt idx="325">
                  <c:v>4.0229885057471266</c:v>
                </c:pt>
                <c:pt idx="326">
                  <c:v>3.9080459770114944</c:v>
                </c:pt>
                <c:pt idx="327">
                  <c:v>3.7931034482758621</c:v>
                </c:pt>
                <c:pt idx="328">
                  <c:v>3.6781609195402298</c:v>
                </c:pt>
                <c:pt idx="329">
                  <c:v>3.5632183908045976</c:v>
                </c:pt>
                <c:pt idx="330">
                  <c:v>3.4482758620689653</c:v>
                </c:pt>
                <c:pt idx="331">
                  <c:v>3.3333333333333335</c:v>
                </c:pt>
                <c:pt idx="332">
                  <c:v>3.2183908045977012</c:v>
                </c:pt>
                <c:pt idx="333">
                  <c:v>3.103448275862069</c:v>
                </c:pt>
                <c:pt idx="334">
                  <c:v>2.9885057471264367</c:v>
                </c:pt>
                <c:pt idx="335">
                  <c:v>2.8735632183908044</c:v>
                </c:pt>
                <c:pt idx="336">
                  <c:v>2.7586206896551726</c:v>
                </c:pt>
                <c:pt idx="337">
                  <c:v>2.6436781609195403</c:v>
                </c:pt>
                <c:pt idx="338">
                  <c:v>2.5287356321839081</c:v>
                </c:pt>
                <c:pt idx="339">
                  <c:v>2.4137931034482758</c:v>
                </c:pt>
                <c:pt idx="340">
                  <c:v>2.2988505747126435</c:v>
                </c:pt>
                <c:pt idx="341">
                  <c:v>2.1839080459770113</c:v>
                </c:pt>
                <c:pt idx="342">
                  <c:v>2.0689655172413794</c:v>
                </c:pt>
                <c:pt idx="343">
                  <c:v>1.9540229885057472</c:v>
                </c:pt>
                <c:pt idx="344">
                  <c:v>1.8390804597701149</c:v>
                </c:pt>
                <c:pt idx="345">
                  <c:v>1.7241379310344827</c:v>
                </c:pt>
                <c:pt idx="346">
                  <c:v>1.6091954022988506</c:v>
                </c:pt>
                <c:pt idx="347">
                  <c:v>1.4942528735632183</c:v>
                </c:pt>
                <c:pt idx="348">
                  <c:v>1.3793103448275863</c:v>
                </c:pt>
                <c:pt idx="349">
                  <c:v>1.264367816091954</c:v>
                </c:pt>
                <c:pt idx="350">
                  <c:v>1.1494252873563218</c:v>
                </c:pt>
                <c:pt idx="351">
                  <c:v>1.0344827586206897</c:v>
                </c:pt>
                <c:pt idx="352">
                  <c:v>0.91954022988505746</c:v>
                </c:pt>
                <c:pt idx="353">
                  <c:v>0.8045977011494253</c:v>
                </c:pt>
                <c:pt idx="354">
                  <c:v>0.68965517241379315</c:v>
                </c:pt>
                <c:pt idx="355">
                  <c:v>0.57471264367816088</c:v>
                </c:pt>
                <c:pt idx="356">
                  <c:v>0.45977011494252873</c:v>
                </c:pt>
                <c:pt idx="357">
                  <c:v>0.34482758620689657</c:v>
                </c:pt>
                <c:pt idx="358">
                  <c:v>0.22988505747126436</c:v>
                </c:pt>
                <c:pt idx="359">
                  <c:v>0.11494252873563218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D-D948-833F-6EA66C0A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14384"/>
        <c:axId val="1013428784"/>
      </c:scatterChart>
      <c:valAx>
        <c:axId val="10592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8784"/>
        <c:crosses val="autoZero"/>
        <c:crossBetween val="midCat"/>
      </c:valAx>
      <c:valAx>
        <c:axId val="10134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632344614685185E-2"/>
          <c:y val="4.7690416328410576E-2"/>
          <c:w val="0.95472166006171499"/>
          <c:h val="0.934641432851716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 Design'!$H$5:$H$365</c:f>
              <c:numCache>
                <c:formatCode>General</c:formatCode>
                <c:ptCount val="361"/>
                <c:pt idx="0">
                  <c:v>0</c:v>
                </c:pt>
                <c:pt idx="1">
                  <c:v>0.69809625749134052</c:v>
                </c:pt>
                <c:pt idx="2">
                  <c:v>1.3959798681000388</c:v>
                </c:pt>
                <c:pt idx="3">
                  <c:v>2.0934382497177535</c:v>
                </c:pt>
                <c:pt idx="4">
                  <c:v>2.7902589497650121</c:v>
                </c:pt>
                <c:pt idx="5">
                  <c:v>3.4862297099063264</c:v>
                </c:pt>
                <c:pt idx="6">
                  <c:v>4.1811385307061393</c:v>
                </c:pt>
                <c:pt idx="7">
                  <c:v>4.8747737362058992</c:v>
                </c:pt>
                <c:pt idx="8">
                  <c:v>5.5669240384026173</c:v>
                </c:pt>
                <c:pt idx="9">
                  <c:v>6.2573786016092345</c:v>
                </c:pt>
                <c:pt idx="10">
                  <c:v>6.945927106677213</c:v>
                </c:pt>
                <c:pt idx="11">
                  <c:v>7.6323598150617924</c:v>
                </c:pt>
                <c:pt idx="12">
                  <c:v>8.3164676327103741</c:v>
                </c:pt>
                <c:pt idx="13">
                  <c:v>8.9980421737545999</c:v>
                </c:pt>
                <c:pt idx="14">
                  <c:v>9.676875823986709</c:v>
                </c:pt>
                <c:pt idx="15">
                  <c:v>10.35276180410083</c:v>
                </c:pt>
                <c:pt idx="16">
                  <c:v>11.025494232679966</c:v>
                </c:pt>
                <c:pt idx="17">
                  <c:v>11.694868188909471</c:v>
                </c:pt>
                <c:pt idx="18">
                  <c:v>12.360679774997896</c:v>
                </c:pt>
                <c:pt idx="19">
                  <c:v>13.022726178286268</c:v>
                </c:pt>
                <c:pt idx="20">
                  <c:v>13.680805733026748</c:v>
                </c:pt>
                <c:pt idx="21">
                  <c:v>14.334717981812011</c:v>
                </c:pt>
                <c:pt idx="22">
                  <c:v>14.98426373663648</c:v>
                </c:pt>
                <c:pt idx="23">
                  <c:v>15.629245139570951</c:v>
                </c:pt>
                <c:pt idx="24">
                  <c:v>16.26946572303201</c:v>
                </c:pt>
                <c:pt idx="25">
                  <c:v>16.904730469627978</c:v>
                </c:pt>
                <c:pt idx="26">
                  <c:v>17.534845871563096</c:v>
                </c:pt>
                <c:pt idx="27">
                  <c:v>18.15961998958187</c:v>
                </c:pt>
                <c:pt idx="28">
                  <c:v>18.778862511435634</c:v>
                </c:pt>
                <c:pt idx="29">
                  <c:v>19.392384809853482</c:v>
                </c:pt>
                <c:pt idx="30">
                  <c:v>19.999999999999996</c:v>
                </c:pt>
                <c:pt idx="31">
                  <c:v>20.601522996402167</c:v>
                </c:pt>
                <c:pt idx="32">
                  <c:v>21.196770569328194</c:v>
                </c:pt>
                <c:pt idx="33">
                  <c:v>21.785561400601082</c:v>
                </c:pt>
                <c:pt idx="34">
                  <c:v>22.367716138829877</c:v>
                </c:pt>
                <c:pt idx="35">
                  <c:v>22.943057454041842</c:v>
                </c:pt>
                <c:pt idx="36">
                  <c:v>23.511410091698927</c:v>
                </c:pt>
                <c:pt idx="37">
                  <c:v>24.072600926081932</c:v>
                </c:pt>
                <c:pt idx="38">
                  <c:v>24.626459013026331</c:v>
                </c:pt>
                <c:pt idx="39">
                  <c:v>25.172815641993495</c:v>
                </c:pt>
                <c:pt idx="40">
                  <c:v>25.71150438746157</c:v>
                </c:pt>
                <c:pt idx="41">
                  <c:v>26.242361159620291</c:v>
                </c:pt>
                <c:pt idx="42">
                  <c:v>26.76522425435433</c:v>
                </c:pt>
                <c:pt idx="43">
                  <c:v>27.27993440249994</c:v>
                </c:pt>
                <c:pt idx="44">
                  <c:v>27.78633481835989</c:v>
                </c:pt>
                <c:pt idx="45">
                  <c:v>28.284271247461898</c:v>
                </c:pt>
                <c:pt idx="46">
                  <c:v>28.773592013546043</c:v>
                </c:pt>
                <c:pt idx="47">
                  <c:v>29.254148064766817</c:v>
                </c:pt>
                <c:pt idx="48">
                  <c:v>29.725793019095768</c:v>
                </c:pt>
                <c:pt idx="49">
                  <c:v>30.188383208910881</c:v>
                </c:pt>
                <c:pt idx="50">
                  <c:v>30.64177772475912</c:v>
                </c:pt>
                <c:pt idx="51">
                  <c:v>31.085838458278836</c:v>
                </c:pt>
                <c:pt idx="52">
                  <c:v>31.520430144268879</c:v>
                </c:pt>
                <c:pt idx="53">
                  <c:v>31.945420401891713</c:v>
                </c:pt>
                <c:pt idx="54">
                  <c:v>32.360679774997898</c:v>
                </c:pt>
                <c:pt idx="55">
                  <c:v>32.766081771559669</c:v>
                </c:pt>
                <c:pt idx="56">
                  <c:v>33.161502902201669</c:v>
                </c:pt>
                <c:pt idx="57">
                  <c:v>33.546822717816966</c:v>
                </c:pt>
                <c:pt idx="58">
                  <c:v>33.921923846257037</c:v>
                </c:pt>
                <c:pt idx="59">
                  <c:v>34.286692028084495</c:v>
                </c:pt>
                <c:pt idx="60">
                  <c:v>34.641016151377542</c:v>
                </c:pt>
                <c:pt idx="61">
                  <c:v>34.984788285575831</c:v>
                </c:pt>
                <c:pt idx="62">
                  <c:v>35.317903714357072</c:v>
                </c:pt>
                <c:pt idx="63">
                  <c:v>35.640260967534715</c:v>
                </c:pt>
                <c:pt idx="64">
                  <c:v>35.95176185196668</c:v>
                </c:pt>
                <c:pt idx="65">
                  <c:v>36.252311481465995</c:v>
                </c:pt>
                <c:pt idx="66">
                  <c:v>36.541818305704034</c:v>
                </c:pt>
                <c:pt idx="67">
                  <c:v>36.820194138097612</c:v>
                </c:pt>
                <c:pt idx="68">
                  <c:v>37.087354182671497</c:v>
                </c:pt>
                <c:pt idx="69">
                  <c:v>37.343217059888069</c:v>
                </c:pt>
                <c:pt idx="70">
                  <c:v>37.587704831436334</c:v>
                </c:pt>
                <c:pt idx="71">
                  <c:v>37.820743023972668</c:v>
                </c:pt>
                <c:pt idx="72">
                  <c:v>38.042260651806139</c:v>
                </c:pt>
                <c:pt idx="73">
                  <c:v>38.252190238521415</c:v>
                </c:pt>
                <c:pt idx="74">
                  <c:v>38.450467837532756</c:v>
                </c:pt>
                <c:pt idx="75">
                  <c:v>38.637033051562732</c:v>
                </c:pt>
                <c:pt idx="76">
                  <c:v>38.811829051039858</c:v>
                </c:pt>
                <c:pt idx="77">
                  <c:v>38.974802591409407</c:v>
                </c:pt>
                <c:pt idx="78">
                  <c:v>39.12590402935222</c:v>
                </c:pt>
                <c:pt idx="79">
                  <c:v>39.265087337906557</c:v>
                </c:pt>
                <c:pt idx="80">
                  <c:v>39.392310120488318</c:v>
                </c:pt>
                <c:pt idx="81">
                  <c:v>39.507533623805514</c:v>
                </c:pt>
                <c:pt idx="82">
                  <c:v>39.610722749662813</c:v>
                </c:pt>
                <c:pt idx="83">
                  <c:v>39.70184606565288</c:v>
                </c:pt>
                <c:pt idx="84">
                  <c:v>39.780875814730933</c:v>
                </c:pt>
                <c:pt idx="85">
                  <c:v>39.84778792366982</c:v>
                </c:pt>
                <c:pt idx="86">
                  <c:v>39.90256201039297</c:v>
                </c:pt>
                <c:pt idx="87">
                  <c:v>39.945181390182952</c:v>
                </c:pt>
                <c:pt idx="88">
                  <c:v>39.975633080763828</c:v>
                </c:pt>
                <c:pt idx="89">
                  <c:v>39.993907806255649</c:v>
                </c:pt>
                <c:pt idx="90">
                  <c:v>40</c:v>
                </c:pt>
                <c:pt idx="91">
                  <c:v>39.993907806255649</c:v>
                </c:pt>
                <c:pt idx="92">
                  <c:v>39.975633080763828</c:v>
                </c:pt>
                <c:pt idx="93">
                  <c:v>39.945181390182952</c:v>
                </c:pt>
                <c:pt idx="94">
                  <c:v>39.90256201039297</c:v>
                </c:pt>
                <c:pt idx="95">
                  <c:v>39.84778792366982</c:v>
                </c:pt>
                <c:pt idx="96">
                  <c:v>39.780875814730933</c:v>
                </c:pt>
                <c:pt idx="97">
                  <c:v>39.701846065652887</c:v>
                </c:pt>
                <c:pt idx="98">
                  <c:v>39.610722749662813</c:v>
                </c:pt>
                <c:pt idx="99">
                  <c:v>39.507533623805514</c:v>
                </c:pt>
                <c:pt idx="100">
                  <c:v>39.392310120488318</c:v>
                </c:pt>
                <c:pt idx="101">
                  <c:v>39.265087337906557</c:v>
                </c:pt>
                <c:pt idx="102">
                  <c:v>39.125904029352228</c:v>
                </c:pt>
                <c:pt idx="103">
                  <c:v>38.974802591409407</c:v>
                </c:pt>
                <c:pt idx="104">
                  <c:v>38.811829051039858</c:v>
                </c:pt>
                <c:pt idx="105">
                  <c:v>38.637033051562732</c:v>
                </c:pt>
                <c:pt idx="106">
                  <c:v>38.450467837532756</c:v>
                </c:pt>
                <c:pt idx="107">
                  <c:v>38.252190238521422</c:v>
                </c:pt>
                <c:pt idx="108">
                  <c:v>38.042260651806146</c:v>
                </c:pt>
                <c:pt idx="109">
                  <c:v>37.820743023972675</c:v>
                </c:pt>
                <c:pt idx="110">
                  <c:v>37.587704831436341</c:v>
                </c:pt>
                <c:pt idx="111">
                  <c:v>37.343217059888069</c:v>
                </c:pt>
                <c:pt idx="112">
                  <c:v>37.087354182671497</c:v>
                </c:pt>
                <c:pt idx="113">
                  <c:v>36.820194138097612</c:v>
                </c:pt>
                <c:pt idx="114">
                  <c:v>36.541818305704034</c:v>
                </c:pt>
                <c:pt idx="115">
                  <c:v>36.252311481466002</c:v>
                </c:pt>
                <c:pt idx="116">
                  <c:v>35.95176185196668</c:v>
                </c:pt>
                <c:pt idx="117">
                  <c:v>35.640260967534715</c:v>
                </c:pt>
                <c:pt idx="118">
                  <c:v>35.317903714357072</c:v>
                </c:pt>
                <c:pt idx="119">
                  <c:v>34.984788285575831</c:v>
                </c:pt>
                <c:pt idx="120">
                  <c:v>34.641016151377549</c:v>
                </c:pt>
                <c:pt idx="121">
                  <c:v>34.286692028084495</c:v>
                </c:pt>
                <c:pt idx="122">
                  <c:v>33.921923846257044</c:v>
                </c:pt>
                <c:pt idx="123">
                  <c:v>33.546822717816958</c:v>
                </c:pt>
                <c:pt idx="124">
                  <c:v>33.161502902201669</c:v>
                </c:pt>
                <c:pt idx="125">
                  <c:v>32.766081771559669</c:v>
                </c:pt>
                <c:pt idx="126">
                  <c:v>32.360679774997898</c:v>
                </c:pt>
                <c:pt idx="127">
                  <c:v>31.94542040189171</c:v>
                </c:pt>
                <c:pt idx="128">
                  <c:v>31.520430144268879</c:v>
                </c:pt>
                <c:pt idx="129">
                  <c:v>31.08583845827884</c:v>
                </c:pt>
                <c:pt idx="130">
                  <c:v>30.64177772475912</c:v>
                </c:pt>
                <c:pt idx="131">
                  <c:v>30.188383208910885</c:v>
                </c:pt>
                <c:pt idx="132">
                  <c:v>29.725793019095768</c:v>
                </c:pt>
                <c:pt idx="133">
                  <c:v>29.254148064766824</c:v>
                </c:pt>
                <c:pt idx="134">
                  <c:v>28.773592013546043</c:v>
                </c:pt>
                <c:pt idx="135">
                  <c:v>28.284271247461902</c:v>
                </c:pt>
                <c:pt idx="136">
                  <c:v>27.786334818359887</c:v>
                </c:pt>
                <c:pt idx="137">
                  <c:v>27.279934402499944</c:v>
                </c:pt>
                <c:pt idx="138">
                  <c:v>26.765224254354333</c:v>
                </c:pt>
                <c:pt idx="139">
                  <c:v>26.242361159620291</c:v>
                </c:pt>
                <c:pt idx="140">
                  <c:v>25.711504387461581</c:v>
                </c:pt>
                <c:pt idx="141">
                  <c:v>25.172815641993495</c:v>
                </c:pt>
                <c:pt idx="142">
                  <c:v>24.626459013026334</c:v>
                </c:pt>
                <c:pt idx="143">
                  <c:v>24.072600926081925</c:v>
                </c:pt>
                <c:pt idx="144">
                  <c:v>23.511410091698931</c:v>
                </c:pt>
                <c:pt idx="145">
                  <c:v>22.943057454041838</c:v>
                </c:pt>
                <c:pt idx="146">
                  <c:v>22.367716138829877</c:v>
                </c:pt>
                <c:pt idx="147">
                  <c:v>21.785561400601093</c:v>
                </c:pt>
                <c:pt idx="148">
                  <c:v>21.196770569328194</c:v>
                </c:pt>
                <c:pt idx="149">
                  <c:v>20.601522996402174</c:v>
                </c:pt>
                <c:pt idx="150">
                  <c:v>19.999999999999996</c:v>
                </c:pt>
                <c:pt idx="151">
                  <c:v>19.392384809853485</c:v>
                </c:pt>
                <c:pt idx="152">
                  <c:v>18.778862511435626</c:v>
                </c:pt>
                <c:pt idx="153">
                  <c:v>18.159619989581874</c:v>
                </c:pt>
                <c:pt idx="154">
                  <c:v>17.534845871563093</c:v>
                </c:pt>
                <c:pt idx="155">
                  <c:v>16.904730469627978</c:v>
                </c:pt>
                <c:pt idx="156">
                  <c:v>16.269465723032017</c:v>
                </c:pt>
                <c:pt idx="157">
                  <c:v>15.629245139570951</c:v>
                </c:pt>
                <c:pt idx="158">
                  <c:v>14.984263736636489</c:v>
                </c:pt>
                <c:pt idx="159">
                  <c:v>14.334717981812009</c:v>
                </c:pt>
                <c:pt idx="160">
                  <c:v>13.680805733026755</c:v>
                </c:pt>
                <c:pt idx="161">
                  <c:v>13.022726178286263</c:v>
                </c:pt>
                <c:pt idx="162">
                  <c:v>12.3606797749979</c:v>
                </c:pt>
                <c:pt idx="163">
                  <c:v>11.694868188909464</c:v>
                </c:pt>
                <c:pt idx="164">
                  <c:v>11.025494232679968</c:v>
                </c:pt>
                <c:pt idx="165">
                  <c:v>10.35276180410084</c:v>
                </c:pt>
                <c:pt idx="166">
                  <c:v>9.676875823986709</c:v>
                </c:pt>
                <c:pt idx="167">
                  <c:v>8.9980421737546088</c:v>
                </c:pt>
                <c:pt idx="168">
                  <c:v>8.3164676327103724</c:v>
                </c:pt>
                <c:pt idx="169">
                  <c:v>7.6323598150617986</c:v>
                </c:pt>
                <c:pt idx="170">
                  <c:v>6.9459271066772112</c:v>
                </c:pt>
                <c:pt idx="171">
                  <c:v>6.257378601609239</c:v>
                </c:pt>
                <c:pt idx="172">
                  <c:v>5.5669240384026129</c:v>
                </c:pt>
                <c:pt idx="173">
                  <c:v>4.8747737362059018</c:v>
                </c:pt>
                <c:pt idx="174">
                  <c:v>4.181138530706149</c:v>
                </c:pt>
                <c:pt idx="175">
                  <c:v>3.4862297099063277</c:v>
                </c:pt>
                <c:pt idx="176">
                  <c:v>2.790258949765021</c:v>
                </c:pt>
                <c:pt idx="177">
                  <c:v>2.0934382497177522</c:v>
                </c:pt>
                <c:pt idx="178">
                  <c:v>1.3959798681000457</c:v>
                </c:pt>
                <c:pt idx="179">
                  <c:v>0.69809625749133752</c:v>
                </c:pt>
                <c:pt idx="180">
                  <c:v>4.90059381963448E-15</c:v>
                </c:pt>
                <c:pt idx="181">
                  <c:v>-0.70010228121976892</c:v>
                </c:pt>
                <c:pt idx="182">
                  <c:v>-1.4040027409052087</c:v>
                </c:pt>
                <c:pt idx="183">
                  <c:v>-2.1114851311808263</c:v>
                </c:pt>
                <c:pt idx="184">
                  <c:v>-2.8223308917163328</c:v>
                </c:pt>
                <c:pt idx="185">
                  <c:v>-3.5363192172325579</c:v>
                </c:pt>
                <c:pt idx="186">
                  <c:v>-4.253227126063142</c:v>
                </c:pt>
                <c:pt idx="187">
                  <c:v>-4.972829529750264</c:v>
                </c:pt>
                <c:pt idx="188">
                  <c:v>-5.6948993036532558</c:v>
                </c:pt>
                <c:pt idx="189">
                  <c:v>-6.419207358547399</c:v>
                </c:pt>
                <c:pt idx="190">
                  <c:v>-7.1455227131909318</c:v>
                </c:pt>
                <c:pt idx="191">
                  <c:v>-7.873612567836731</c:v>
                </c:pt>
                <c:pt idx="192">
                  <c:v>-8.6032423786659109</c:v>
                </c:pt>
                <c:pt idx="193">
                  <c:v>-9.3341759331189955</c:v>
                </c:pt>
                <c:pt idx="194">
                  <c:v>-10.066175426101108</c:v>
                </c:pt>
                <c:pt idx="195">
                  <c:v>-10.799001537036213</c:v>
                </c:pt>
                <c:pt idx="196">
                  <c:v>-11.532413507745705</c:v>
                </c:pt>
                <c:pt idx="197">
                  <c:v>-12.266169221126313</c:v>
                </c:pt>
                <c:pt idx="198">
                  <c:v>-13.00002528060123</c:v>
                </c:pt>
                <c:pt idx="199">
                  <c:v>-13.733737090319142</c:v>
                </c:pt>
                <c:pt idx="200">
                  <c:v>-14.467058936074261</c:v>
                </c:pt>
                <c:pt idx="201">
                  <c:v>-15.199744066921363</c:v>
                </c:pt>
                <c:pt idx="202">
                  <c:v>-15.931544777458328</c:v>
                </c:pt>
                <c:pt idx="203">
                  <c:v>-16.662212490749482</c:v>
                </c:pt>
                <c:pt idx="204">
                  <c:v>-17.391497841861803</c:v>
                </c:pt>
                <c:pt idx="205">
                  <c:v>-18.119150761986305</c:v>
                </c:pt>
                <c:pt idx="206">
                  <c:v>-18.844920563116663</c:v>
                </c:pt>
                <c:pt idx="207">
                  <c:v>-19.568556023256324</c:v>
                </c:pt>
                <c:pt idx="208">
                  <c:v>-20.28980547212586</c:v>
                </c:pt>
                <c:pt idx="209">
                  <c:v>-21.008416877341269</c:v>
                </c:pt>
                <c:pt idx="210">
                  <c:v>-21.724137931034488</c:v>
                </c:pt>
                <c:pt idx="211">
                  <c:v>-22.436716136886268</c:v>
                </c:pt>
                <c:pt idx="212">
                  <c:v>-23.145898897542281</c:v>
                </c:pt>
                <c:pt idx="213">
                  <c:v>-23.851433602382222</c:v>
                </c:pt>
                <c:pt idx="214">
                  <c:v>-24.553067715612098</c:v>
                </c:pt>
                <c:pt idx="215">
                  <c:v>-25.250548864649506</c:v>
                </c:pt>
                <c:pt idx="216">
                  <c:v>-25.943624928771225</c:v>
                </c:pt>
                <c:pt idx="217">
                  <c:v>-26.632044127992948</c:v>
                </c:pt>
                <c:pt idx="218">
                  <c:v>-27.315555112149895</c:v>
                </c:pt>
                <c:pt idx="219">
                  <c:v>-27.99390705014795</c:v>
                </c:pt>
                <c:pt idx="220">
                  <c:v>-28.666849719353706</c:v>
                </c:pt>
                <c:pt idx="221">
                  <c:v>-29.334133595092791</c:v>
                </c:pt>
                <c:pt idx="222">
                  <c:v>-29.995509940224682</c:v>
                </c:pt>
                <c:pt idx="223">
                  <c:v>-30.650730894762859</c:v>
                </c:pt>
                <c:pt idx="224">
                  <c:v>-31.299549565508848</c:v>
                </c:pt>
                <c:pt idx="225">
                  <c:v>-31.941720115668176</c:v>
                </c:pt>
                <c:pt idx="226">
                  <c:v>-32.57699785441708</c:v>
                </c:pt>
                <c:pt idx="227">
                  <c:v>-33.205139326387624</c:v>
                </c:pt>
                <c:pt idx="228">
                  <c:v>-33.825902401040025</c:v>
                </c:pt>
                <c:pt idx="229">
                  <c:v>-34.439046361889709</c:v>
                </c:pt>
                <c:pt idx="230">
                  <c:v>-35.04433199555784</c:v>
                </c:pt>
                <c:pt idx="231">
                  <c:v>-35.641521680612783</c:v>
                </c:pt>
                <c:pt idx="232">
                  <c:v>-36.230379476171137</c:v>
                </c:pt>
                <c:pt idx="233">
                  <c:v>-36.810671210225792</c:v>
                </c:pt>
                <c:pt idx="234">
                  <c:v>-37.382164567669982</c:v>
                </c:pt>
                <c:pt idx="235">
                  <c:v>-37.944629177984318</c:v>
                </c:pt>
                <c:pt idx="236">
                  <c:v>-38.497836702555972</c:v>
                </c:pt>
                <c:pt idx="237">
                  <c:v>-39.041560921597323</c:v>
                </c:pt>
                <c:pt idx="238">
                  <c:v>-39.575577820633207</c:v>
                </c:pt>
                <c:pt idx="239">
                  <c:v>-40.09966567652409</c:v>
                </c:pt>
                <c:pt idx="240">
                  <c:v>-40.613605142994352</c:v>
                </c:pt>
                <c:pt idx="241">
                  <c:v>-41.117179335633672</c:v>
                </c:pt>
                <c:pt idx="242">
                  <c:v>-41.610173916340237</c:v>
                </c:pt>
                <c:pt idx="243">
                  <c:v>-42.092377177174612</c:v>
                </c:pt>
                <c:pt idx="244">
                  <c:v>-42.563580123592729</c:v>
                </c:pt>
                <c:pt idx="245">
                  <c:v>-43.023576557027177</c:v>
                </c:pt>
                <c:pt idx="246">
                  <c:v>-43.47216315678584</c:v>
                </c:pt>
                <c:pt idx="247">
                  <c:v>-43.90913956123709</c:v>
                </c:pt>
                <c:pt idx="248">
                  <c:v>-44.334308448250979</c:v>
                </c:pt>
                <c:pt idx="249">
                  <c:v>-44.74747561486587</c:v>
                </c:pt>
                <c:pt idx="250">
                  <c:v>-45.148450056150544</c:v>
                </c:pt>
                <c:pt idx="251">
                  <c:v>-45.537044043231468</c:v>
                </c:pt>
                <c:pt idx="252">
                  <c:v>-45.913073200455685</c:v>
                </c:pt>
                <c:pt idx="253">
                  <c:v>-46.276356581659527</c:v>
                </c:pt>
                <c:pt idx="254">
                  <c:v>-46.62671674551386</c:v>
                </c:pt>
                <c:pt idx="255">
                  <c:v>-46.963979829916767</c:v>
                </c:pt>
                <c:pt idx="256">
                  <c:v>-47.287975625404883</c:v>
                </c:pt>
                <c:pt idx="257">
                  <c:v>-47.598537647554586</c:v>
                </c:pt>
                <c:pt idx="258">
                  <c:v>-47.895503208344962</c:v>
                </c:pt>
                <c:pt idx="259">
                  <c:v>-48.178713486454313</c:v>
                </c:pt>
                <c:pt idx="260">
                  <c:v>-48.448013596462644</c:v>
                </c:pt>
                <c:pt idx="261">
                  <c:v>-48.703252656932648</c:v>
                </c:pt>
                <c:pt idx="262">
                  <c:v>-48.944283857341979</c:v>
                </c:pt>
                <c:pt idx="263">
                  <c:v>-49.170964523840212</c:v>
                </c:pt>
                <c:pt idx="264">
                  <c:v>-49.383156183803919</c:v>
                </c:pt>
                <c:pt idx="265">
                  <c:v>-49.580724629163889</c:v>
                </c:pt>
                <c:pt idx="266">
                  <c:v>-49.763539978478583</c:v>
                </c:pt>
                <c:pt idx="267">
                  <c:v>-49.931476737728694</c:v>
                </c:pt>
                <c:pt idx="268">
                  <c:v>-49.969541350954785</c:v>
                </c:pt>
                <c:pt idx="269">
                  <c:v>-49.992384757819565</c:v>
                </c:pt>
                <c:pt idx="270">
                  <c:v>-50</c:v>
                </c:pt>
                <c:pt idx="271">
                  <c:v>-49.992384757819565</c:v>
                </c:pt>
                <c:pt idx="272">
                  <c:v>-49.969541350954785</c:v>
                </c:pt>
                <c:pt idx="273">
                  <c:v>-49.931476737728694</c:v>
                </c:pt>
                <c:pt idx="274">
                  <c:v>-49.76353997847859</c:v>
                </c:pt>
                <c:pt idx="275">
                  <c:v>-49.580724629163889</c:v>
                </c:pt>
                <c:pt idx="276">
                  <c:v>-49.383156183803919</c:v>
                </c:pt>
                <c:pt idx="277">
                  <c:v>-49.170964523840205</c:v>
                </c:pt>
                <c:pt idx="278">
                  <c:v>-48.944283857341986</c:v>
                </c:pt>
                <c:pt idx="279">
                  <c:v>-48.703252656932655</c:v>
                </c:pt>
                <c:pt idx="280">
                  <c:v>-48.448013596462651</c:v>
                </c:pt>
                <c:pt idx="281">
                  <c:v>-48.178713486454306</c:v>
                </c:pt>
                <c:pt idx="282">
                  <c:v>-47.895503208344962</c:v>
                </c:pt>
                <c:pt idx="283">
                  <c:v>-47.598537647554593</c:v>
                </c:pt>
                <c:pt idx="284">
                  <c:v>-47.28797562540489</c:v>
                </c:pt>
                <c:pt idx="285">
                  <c:v>-46.963979829916774</c:v>
                </c:pt>
                <c:pt idx="286">
                  <c:v>-46.626716745513853</c:v>
                </c:pt>
                <c:pt idx="287">
                  <c:v>-46.276356581659527</c:v>
                </c:pt>
                <c:pt idx="288">
                  <c:v>-45.913073200455692</c:v>
                </c:pt>
                <c:pt idx="289">
                  <c:v>-45.537044043231468</c:v>
                </c:pt>
                <c:pt idx="290">
                  <c:v>-45.148450056150537</c:v>
                </c:pt>
                <c:pt idx="291">
                  <c:v>-44.747475614865877</c:v>
                </c:pt>
                <c:pt idx="292">
                  <c:v>-44.334308448250987</c:v>
                </c:pt>
                <c:pt idx="293">
                  <c:v>-43.909139561237104</c:v>
                </c:pt>
                <c:pt idx="294">
                  <c:v>-43.472163156785847</c:v>
                </c:pt>
                <c:pt idx="295">
                  <c:v>-43.023576557027177</c:v>
                </c:pt>
                <c:pt idx="296">
                  <c:v>-42.563580123592736</c:v>
                </c:pt>
                <c:pt idx="297">
                  <c:v>-42.092377177174619</c:v>
                </c:pt>
                <c:pt idx="298">
                  <c:v>-41.610173916340244</c:v>
                </c:pt>
                <c:pt idx="299">
                  <c:v>-41.117179335633658</c:v>
                </c:pt>
                <c:pt idx="300">
                  <c:v>-40.613605142994359</c:v>
                </c:pt>
                <c:pt idx="301">
                  <c:v>-40.099665676524104</c:v>
                </c:pt>
                <c:pt idx="302">
                  <c:v>-39.575577820633221</c:v>
                </c:pt>
                <c:pt idx="303">
                  <c:v>-39.041560921597338</c:v>
                </c:pt>
                <c:pt idx="304">
                  <c:v>-38.497836702555958</c:v>
                </c:pt>
                <c:pt idx="305">
                  <c:v>-37.944629177984332</c:v>
                </c:pt>
                <c:pt idx="306">
                  <c:v>-37.382164567669996</c:v>
                </c:pt>
                <c:pt idx="307">
                  <c:v>-36.810671210225806</c:v>
                </c:pt>
                <c:pt idx="308">
                  <c:v>-36.230379476171123</c:v>
                </c:pt>
                <c:pt idx="309">
                  <c:v>-35.641521680612797</c:v>
                </c:pt>
                <c:pt idx="310">
                  <c:v>-35.044331995557854</c:v>
                </c:pt>
                <c:pt idx="311">
                  <c:v>-34.439046361889716</c:v>
                </c:pt>
                <c:pt idx="312">
                  <c:v>-33.825902401040032</c:v>
                </c:pt>
                <c:pt idx="313">
                  <c:v>-33.205139326387616</c:v>
                </c:pt>
                <c:pt idx="314">
                  <c:v>-32.57699785441708</c:v>
                </c:pt>
                <c:pt idx="315">
                  <c:v>-31.941720115668186</c:v>
                </c:pt>
                <c:pt idx="316">
                  <c:v>-31.299549565508858</c:v>
                </c:pt>
                <c:pt idx="317">
                  <c:v>-30.650730894762855</c:v>
                </c:pt>
                <c:pt idx="318">
                  <c:v>-29.995509940224675</c:v>
                </c:pt>
                <c:pt idx="319">
                  <c:v>-29.334133595092805</c:v>
                </c:pt>
                <c:pt idx="320">
                  <c:v>-28.666849719353721</c:v>
                </c:pt>
                <c:pt idx="321">
                  <c:v>-27.993907050147961</c:v>
                </c:pt>
                <c:pt idx="322">
                  <c:v>-27.315555112149895</c:v>
                </c:pt>
                <c:pt idx="323">
                  <c:v>-26.632044127992941</c:v>
                </c:pt>
                <c:pt idx="324">
                  <c:v>-25.943624928771239</c:v>
                </c:pt>
                <c:pt idx="325">
                  <c:v>-25.25054886464952</c:v>
                </c:pt>
                <c:pt idx="326">
                  <c:v>-24.553067715612091</c:v>
                </c:pt>
                <c:pt idx="327">
                  <c:v>-23.851433602382219</c:v>
                </c:pt>
                <c:pt idx="328">
                  <c:v>-23.145898897542288</c:v>
                </c:pt>
                <c:pt idx="329">
                  <c:v>-22.436716136886282</c:v>
                </c:pt>
                <c:pt idx="330">
                  <c:v>-21.724137931034502</c:v>
                </c:pt>
                <c:pt idx="331">
                  <c:v>-21.008416877341265</c:v>
                </c:pt>
                <c:pt idx="332">
                  <c:v>-20.289805472125856</c:v>
                </c:pt>
                <c:pt idx="333">
                  <c:v>-19.568556023256335</c:v>
                </c:pt>
                <c:pt idx="334">
                  <c:v>-18.844920563116677</c:v>
                </c:pt>
                <c:pt idx="335">
                  <c:v>-18.119150761986301</c:v>
                </c:pt>
                <c:pt idx="336">
                  <c:v>-17.391497841861799</c:v>
                </c:pt>
                <c:pt idx="337">
                  <c:v>-16.662212490749496</c:v>
                </c:pt>
                <c:pt idx="338">
                  <c:v>-15.931544777458342</c:v>
                </c:pt>
                <c:pt idx="339">
                  <c:v>-15.199744066921378</c:v>
                </c:pt>
                <c:pt idx="340">
                  <c:v>-14.467058936074258</c:v>
                </c:pt>
                <c:pt idx="341">
                  <c:v>-13.73373709031914</c:v>
                </c:pt>
                <c:pt idx="342">
                  <c:v>-13.000025280601244</c:v>
                </c:pt>
                <c:pt idx="343">
                  <c:v>-12.266169221126329</c:v>
                </c:pt>
                <c:pt idx="344">
                  <c:v>-11.532413507745703</c:v>
                </c:pt>
                <c:pt idx="345">
                  <c:v>-10.799001537036208</c:v>
                </c:pt>
                <c:pt idx="346">
                  <c:v>-10.066175426101124</c:v>
                </c:pt>
                <c:pt idx="347">
                  <c:v>-9.3341759331190097</c:v>
                </c:pt>
                <c:pt idx="348">
                  <c:v>-8.6032423786659251</c:v>
                </c:pt>
                <c:pt idx="349">
                  <c:v>-7.8736125678367284</c:v>
                </c:pt>
                <c:pt idx="350">
                  <c:v>-7.1455227131909291</c:v>
                </c:pt>
                <c:pt idx="351">
                  <c:v>-6.419207358547415</c:v>
                </c:pt>
                <c:pt idx="352">
                  <c:v>-5.6948993036532709</c:v>
                </c:pt>
                <c:pt idx="353">
                  <c:v>-4.9728295297502605</c:v>
                </c:pt>
                <c:pt idx="354">
                  <c:v>-4.2532271260631394</c:v>
                </c:pt>
                <c:pt idx="355">
                  <c:v>-3.536319217232573</c:v>
                </c:pt>
                <c:pt idx="356">
                  <c:v>-2.8223308917163474</c:v>
                </c:pt>
                <c:pt idx="357">
                  <c:v>-2.1114851311808591</c:v>
                </c:pt>
                <c:pt idx="358">
                  <c:v>-1.4040027409052056</c:v>
                </c:pt>
                <c:pt idx="359">
                  <c:v>-0.70010228121976581</c:v>
                </c:pt>
                <c:pt idx="360">
                  <c:v>-9.8011876392689601E-15</c:v>
                </c:pt>
              </c:numCache>
            </c:numRef>
          </c:xVal>
          <c:yVal>
            <c:numRef>
              <c:f>'Cam Design'!$I$5:$I$365</c:f>
              <c:numCache>
                <c:formatCode>General</c:formatCode>
                <c:ptCount val="361"/>
                <c:pt idx="0">
                  <c:v>40</c:v>
                </c:pt>
                <c:pt idx="1">
                  <c:v>39.993907806255649</c:v>
                </c:pt>
                <c:pt idx="2">
                  <c:v>39.975633080763828</c:v>
                </c:pt>
                <c:pt idx="3">
                  <c:v>39.945181390182952</c:v>
                </c:pt>
                <c:pt idx="4">
                  <c:v>39.90256201039297</c:v>
                </c:pt>
                <c:pt idx="5">
                  <c:v>39.84778792366982</c:v>
                </c:pt>
                <c:pt idx="6">
                  <c:v>39.780875814730933</c:v>
                </c:pt>
                <c:pt idx="7">
                  <c:v>39.70184606565288</c:v>
                </c:pt>
                <c:pt idx="8">
                  <c:v>39.610722749662813</c:v>
                </c:pt>
                <c:pt idx="9">
                  <c:v>39.507533623805514</c:v>
                </c:pt>
                <c:pt idx="10">
                  <c:v>39.392310120488318</c:v>
                </c:pt>
                <c:pt idx="11">
                  <c:v>39.265087337906557</c:v>
                </c:pt>
                <c:pt idx="12">
                  <c:v>39.125904029352228</c:v>
                </c:pt>
                <c:pt idx="13">
                  <c:v>38.974802591409407</c:v>
                </c:pt>
                <c:pt idx="14">
                  <c:v>38.811829051039858</c:v>
                </c:pt>
                <c:pt idx="15">
                  <c:v>38.637033051562732</c:v>
                </c:pt>
                <c:pt idx="16">
                  <c:v>38.450467837532756</c:v>
                </c:pt>
                <c:pt idx="17">
                  <c:v>38.252190238521415</c:v>
                </c:pt>
                <c:pt idx="18">
                  <c:v>38.042260651806139</c:v>
                </c:pt>
                <c:pt idx="19">
                  <c:v>37.820743023972675</c:v>
                </c:pt>
                <c:pt idx="20">
                  <c:v>37.587704831436341</c:v>
                </c:pt>
                <c:pt idx="21">
                  <c:v>37.343217059888069</c:v>
                </c:pt>
                <c:pt idx="22">
                  <c:v>37.087354182671497</c:v>
                </c:pt>
                <c:pt idx="23">
                  <c:v>36.820194138097612</c:v>
                </c:pt>
                <c:pt idx="24">
                  <c:v>36.541818305704034</c:v>
                </c:pt>
                <c:pt idx="25">
                  <c:v>36.252311481465995</c:v>
                </c:pt>
                <c:pt idx="26">
                  <c:v>35.95176185196668</c:v>
                </c:pt>
                <c:pt idx="27">
                  <c:v>35.640260967534715</c:v>
                </c:pt>
                <c:pt idx="28">
                  <c:v>35.31790371435708</c:v>
                </c:pt>
                <c:pt idx="29">
                  <c:v>34.984788285575831</c:v>
                </c:pt>
                <c:pt idx="30">
                  <c:v>34.641016151377549</c:v>
                </c:pt>
                <c:pt idx="31">
                  <c:v>34.286692028084495</c:v>
                </c:pt>
                <c:pt idx="32">
                  <c:v>33.921923846257037</c:v>
                </c:pt>
                <c:pt idx="33">
                  <c:v>33.546822717816966</c:v>
                </c:pt>
                <c:pt idx="34">
                  <c:v>33.161502902201661</c:v>
                </c:pt>
                <c:pt idx="35">
                  <c:v>32.766081771559669</c:v>
                </c:pt>
                <c:pt idx="36">
                  <c:v>32.360679774997898</c:v>
                </c:pt>
                <c:pt idx="37">
                  <c:v>31.945420401891713</c:v>
                </c:pt>
                <c:pt idx="38">
                  <c:v>31.520430144268875</c:v>
                </c:pt>
                <c:pt idx="39">
                  <c:v>31.085838458278836</c:v>
                </c:pt>
                <c:pt idx="40">
                  <c:v>30.64177772475912</c:v>
                </c:pt>
                <c:pt idx="41">
                  <c:v>30.188383208910881</c:v>
                </c:pt>
                <c:pt idx="42">
                  <c:v>29.725793019095768</c:v>
                </c:pt>
                <c:pt idx="43">
                  <c:v>29.254148064766817</c:v>
                </c:pt>
                <c:pt idx="44">
                  <c:v>28.773592013546047</c:v>
                </c:pt>
                <c:pt idx="45">
                  <c:v>28.284271247461902</c:v>
                </c:pt>
                <c:pt idx="46">
                  <c:v>27.78633481835989</c:v>
                </c:pt>
                <c:pt idx="47">
                  <c:v>27.27993440249994</c:v>
                </c:pt>
                <c:pt idx="48">
                  <c:v>26.76522425435433</c:v>
                </c:pt>
                <c:pt idx="49">
                  <c:v>26.242361159620291</c:v>
                </c:pt>
                <c:pt idx="50">
                  <c:v>25.711504387461574</c:v>
                </c:pt>
                <c:pt idx="51">
                  <c:v>25.172815641993502</c:v>
                </c:pt>
                <c:pt idx="52">
                  <c:v>24.626459013026331</c:v>
                </c:pt>
                <c:pt idx="53">
                  <c:v>24.072600926081936</c:v>
                </c:pt>
                <c:pt idx="54">
                  <c:v>23.511410091698927</c:v>
                </c:pt>
                <c:pt idx="55">
                  <c:v>22.943057454041845</c:v>
                </c:pt>
                <c:pt idx="56">
                  <c:v>22.36771613882987</c:v>
                </c:pt>
                <c:pt idx="57">
                  <c:v>21.785561400601082</c:v>
                </c:pt>
                <c:pt idx="58">
                  <c:v>21.196770569328194</c:v>
                </c:pt>
                <c:pt idx="59">
                  <c:v>20.601522996402167</c:v>
                </c:pt>
                <c:pt idx="60">
                  <c:v>20.000000000000004</c:v>
                </c:pt>
                <c:pt idx="61">
                  <c:v>19.392384809853485</c:v>
                </c:pt>
                <c:pt idx="62">
                  <c:v>18.778862511435634</c:v>
                </c:pt>
                <c:pt idx="63">
                  <c:v>18.159619989581874</c:v>
                </c:pt>
                <c:pt idx="64">
                  <c:v>17.5348458715631</c:v>
                </c:pt>
                <c:pt idx="65">
                  <c:v>16.904730469627978</c:v>
                </c:pt>
                <c:pt idx="66">
                  <c:v>16.26946572303201</c:v>
                </c:pt>
                <c:pt idx="67">
                  <c:v>15.629245139570948</c:v>
                </c:pt>
                <c:pt idx="68">
                  <c:v>14.984263736636478</c:v>
                </c:pt>
                <c:pt idx="69">
                  <c:v>14.334717981812016</c:v>
                </c:pt>
                <c:pt idx="70">
                  <c:v>13.680805733026753</c:v>
                </c:pt>
                <c:pt idx="71">
                  <c:v>13.02272617828627</c:v>
                </c:pt>
                <c:pt idx="72">
                  <c:v>12.360679774997898</c:v>
                </c:pt>
                <c:pt idx="73">
                  <c:v>11.694868188909471</c:v>
                </c:pt>
                <c:pt idx="74">
                  <c:v>11.025494232679966</c:v>
                </c:pt>
                <c:pt idx="75">
                  <c:v>10.35276180410083</c:v>
                </c:pt>
                <c:pt idx="76">
                  <c:v>9.6768758239867072</c:v>
                </c:pt>
                <c:pt idx="77">
                  <c:v>8.9980421737545964</c:v>
                </c:pt>
                <c:pt idx="78">
                  <c:v>8.3164676327103777</c:v>
                </c:pt>
                <c:pt idx="79">
                  <c:v>7.6323598150617968</c:v>
                </c:pt>
                <c:pt idx="80">
                  <c:v>6.9459271066772166</c:v>
                </c:pt>
                <c:pt idx="81">
                  <c:v>6.2573786016092372</c:v>
                </c:pt>
                <c:pt idx="82">
                  <c:v>5.5669240384026182</c:v>
                </c:pt>
                <c:pt idx="83">
                  <c:v>4.8747737362058992</c:v>
                </c:pt>
                <c:pt idx="84">
                  <c:v>4.1811385307061384</c:v>
                </c:pt>
                <c:pt idx="85">
                  <c:v>3.4862297099063255</c:v>
                </c:pt>
                <c:pt idx="86">
                  <c:v>2.7902589497650094</c:v>
                </c:pt>
                <c:pt idx="87">
                  <c:v>2.0934382497177588</c:v>
                </c:pt>
                <c:pt idx="88">
                  <c:v>1.3959798681000433</c:v>
                </c:pt>
                <c:pt idx="89">
                  <c:v>0.69809625749134396</c:v>
                </c:pt>
                <c:pt idx="90">
                  <c:v>2.45029690981724E-15</c:v>
                </c:pt>
                <c:pt idx="91">
                  <c:v>-0.69809625749133908</c:v>
                </c:pt>
                <c:pt idx="92">
                  <c:v>-1.3959798681000382</c:v>
                </c:pt>
                <c:pt idx="93">
                  <c:v>-2.0934382497177535</c:v>
                </c:pt>
                <c:pt idx="94">
                  <c:v>-2.790258949765013</c:v>
                </c:pt>
                <c:pt idx="95">
                  <c:v>-3.4862297099063295</c:v>
                </c:pt>
                <c:pt idx="96">
                  <c:v>-4.1811385307061419</c:v>
                </c:pt>
                <c:pt idx="97">
                  <c:v>-4.8747737362058947</c:v>
                </c:pt>
                <c:pt idx="98">
                  <c:v>-5.5669240384026146</c:v>
                </c:pt>
                <c:pt idx="99">
                  <c:v>-6.2573786016092328</c:v>
                </c:pt>
                <c:pt idx="100">
                  <c:v>-6.9459271066772121</c:v>
                </c:pt>
                <c:pt idx="101">
                  <c:v>-7.6323598150617924</c:v>
                </c:pt>
                <c:pt idx="102">
                  <c:v>-8.3164676327103741</c:v>
                </c:pt>
                <c:pt idx="103">
                  <c:v>-8.9980421737546017</c:v>
                </c:pt>
                <c:pt idx="104">
                  <c:v>-9.6768758239867108</c:v>
                </c:pt>
                <c:pt idx="105">
                  <c:v>-10.352761804100833</c:v>
                </c:pt>
                <c:pt idx="106">
                  <c:v>-11.025494232679963</c:v>
                </c:pt>
                <c:pt idx="107">
                  <c:v>-11.694868188909467</c:v>
                </c:pt>
                <c:pt idx="108">
                  <c:v>-12.360679774997894</c:v>
                </c:pt>
                <c:pt idx="109">
                  <c:v>-13.022726178286266</c:v>
                </c:pt>
                <c:pt idx="110">
                  <c:v>-13.680805733026748</c:v>
                </c:pt>
                <c:pt idx="111">
                  <c:v>-14.334717981812011</c:v>
                </c:pt>
                <c:pt idx="112">
                  <c:v>-14.984263736636482</c:v>
                </c:pt>
                <c:pt idx="113">
                  <c:v>-15.629245139570951</c:v>
                </c:pt>
                <c:pt idx="114">
                  <c:v>-16.26946572303201</c:v>
                </c:pt>
                <c:pt idx="115">
                  <c:v>-16.904730469627975</c:v>
                </c:pt>
                <c:pt idx="116">
                  <c:v>-17.5348458715631</c:v>
                </c:pt>
                <c:pt idx="117">
                  <c:v>-18.159619989581866</c:v>
                </c:pt>
                <c:pt idx="118">
                  <c:v>-18.778862511435637</c:v>
                </c:pt>
                <c:pt idx="119">
                  <c:v>-19.392384809853482</c:v>
                </c:pt>
                <c:pt idx="120">
                  <c:v>-19.999999999999993</c:v>
                </c:pt>
                <c:pt idx="121">
                  <c:v>-20.601522996402171</c:v>
                </c:pt>
                <c:pt idx="122">
                  <c:v>-21.196770569328191</c:v>
                </c:pt>
                <c:pt idx="123">
                  <c:v>-21.785561400601082</c:v>
                </c:pt>
                <c:pt idx="124">
                  <c:v>-22.367716138829866</c:v>
                </c:pt>
                <c:pt idx="125">
                  <c:v>-22.943057454041845</c:v>
                </c:pt>
                <c:pt idx="126">
                  <c:v>-23.51141009169892</c:v>
                </c:pt>
                <c:pt idx="127">
                  <c:v>-24.072600926081936</c:v>
                </c:pt>
                <c:pt idx="128">
                  <c:v>-24.626459013026331</c:v>
                </c:pt>
                <c:pt idx="129">
                  <c:v>-25.172815641993491</c:v>
                </c:pt>
                <c:pt idx="130">
                  <c:v>-25.711504387461574</c:v>
                </c:pt>
                <c:pt idx="131">
                  <c:v>-26.242361159620287</c:v>
                </c:pt>
                <c:pt idx="132">
                  <c:v>-26.76522425435433</c:v>
                </c:pt>
                <c:pt idx="133">
                  <c:v>-27.279934402499933</c:v>
                </c:pt>
                <c:pt idx="134">
                  <c:v>-27.786334818359894</c:v>
                </c:pt>
                <c:pt idx="135">
                  <c:v>-28.284271247461898</c:v>
                </c:pt>
                <c:pt idx="136">
                  <c:v>-28.773592013546047</c:v>
                </c:pt>
                <c:pt idx="137">
                  <c:v>-29.254148064766817</c:v>
                </c:pt>
                <c:pt idx="138">
                  <c:v>-29.725793019095761</c:v>
                </c:pt>
                <c:pt idx="139">
                  <c:v>-30.188383208910881</c:v>
                </c:pt>
                <c:pt idx="140">
                  <c:v>-30.641777724759116</c:v>
                </c:pt>
                <c:pt idx="141">
                  <c:v>-31.085838458278836</c:v>
                </c:pt>
                <c:pt idx="142">
                  <c:v>-31.520430144268875</c:v>
                </c:pt>
                <c:pt idx="143">
                  <c:v>-31.945420401891717</c:v>
                </c:pt>
                <c:pt idx="144">
                  <c:v>-32.360679774997891</c:v>
                </c:pt>
                <c:pt idx="145">
                  <c:v>-32.766081771559676</c:v>
                </c:pt>
                <c:pt idx="146">
                  <c:v>-33.161502902201661</c:v>
                </c:pt>
                <c:pt idx="147">
                  <c:v>-33.546822717816958</c:v>
                </c:pt>
                <c:pt idx="148">
                  <c:v>-33.921923846257037</c:v>
                </c:pt>
                <c:pt idx="149">
                  <c:v>-34.286692028084488</c:v>
                </c:pt>
                <c:pt idx="150">
                  <c:v>-34.641016151377549</c:v>
                </c:pt>
                <c:pt idx="151">
                  <c:v>-34.984788285575831</c:v>
                </c:pt>
                <c:pt idx="152">
                  <c:v>-35.31790371435708</c:v>
                </c:pt>
                <c:pt idx="153">
                  <c:v>-35.640260967534715</c:v>
                </c:pt>
                <c:pt idx="154">
                  <c:v>-35.95176185196668</c:v>
                </c:pt>
                <c:pt idx="155">
                  <c:v>-36.252311481465995</c:v>
                </c:pt>
                <c:pt idx="156">
                  <c:v>-36.541818305704027</c:v>
                </c:pt>
                <c:pt idx="157">
                  <c:v>-36.820194138097612</c:v>
                </c:pt>
                <c:pt idx="158">
                  <c:v>-37.08735418267149</c:v>
                </c:pt>
                <c:pt idx="159">
                  <c:v>-37.343217059888069</c:v>
                </c:pt>
                <c:pt idx="160">
                  <c:v>-37.587704831436334</c:v>
                </c:pt>
                <c:pt idx="161">
                  <c:v>-37.820743023972675</c:v>
                </c:pt>
                <c:pt idx="162">
                  <c:v>-38.042260651806139</c:v>
                </c:pt>
                <c:pt idx="163">
                  <c:v>-38.252190238521422</c:v>
                </c:pt>
                <c:pt idx="164">
                  <c:v>-38.450467837532756</c:v>
                </c:pt>
                <c:pt idx="165">
                  <c:v>-38.637033051562724</c:v>
                </c:pt>
                <c:pt idx="166">
                  <c:v>-38.811829051039858</c:v>
                </c:pt>
                <c:pt idx="167">
                  <c:v>-38.974802591409407</c:v>
                </c:pt>
                <c:pt idx="168">
                  <c:v>-39.125904029352228</c:v>
                </c:pt>
                <c:pt idx="169">
                  <c:v>-39.265087337906557</c:v>
                </c:pt>
                <c:pt idx="170">
                  <c:v>-39.392310120488318</c:v>
                </c:pt>
                <c:pt idx="171">
                  <c:v>-39.507533623805507</c:v>
                </c:pt>
                <c:pt idx="172">
                  <c:v>-39.610722749662813</c:v>
                </c:pt>
                <c:pt idx="173">
                  <c:v>-39.70184606565288</c:v>
                </c:pt>
                <c:pt idx="174">
                  <c:v>-39.780875814730933</c:v>
                </c:pt>
                <c:pt idx="175">
                  <c:v>-39.84778792366982</c:v>
                </c:pt>
                <c:pt idx="176">
                  <c:v>-39.90256201039297</c:v>
                </c:pt>
                <c:pt idx="177">
                  <c:v>-39.945181390182952</c:v>
                </c:pt>
                <c:pt idx="178">
                  <c:v>-39.975633080763828</c:v>
                </c:pt>
                <c:pt idx="179">
                  <c:v>-39.993907806255649</c:v>
                </c:pt>
                <c:pt idx="180">
                  <c:v>-40</c:v>
                </c:pt>
                <c:pt idx="181">
                  <c:v>-40.108832828687419</c:v>
                </c:pt>
                <c:pt idx="182">
                  <c:v>-40.205378098469367</c:v>
                </c:pt>
                <c:pt idx="183">
                  <c:v>-40.289536402167286</c:v>
                </c:pt>
                <c:pt idx="184">
                  <c:v>-40.361212148443464</c:v>
                </c:pt>
                <c:pt idx="185">
                  <c:v>-40.420313612228298</c:v>
                </c:pt>
                <c:pt idx="186">
                  <c:v>-40.466752983950428</c:v>
                </c:pt>
                <c:pt idx="187">
                  <c:v>-40.500446417548204</c:v>
                </c:pt>
                <c:pt idx="188">
                  <c:v>-40.521314077241264</c:v>
                </c:pt>
                <c:pt idx="189">
                  <c:v>-40.529280183041863</c:v>
                </c:pt>
                <c:pt idx="190">
                  <c:v>-40.524273054985109</c:v>
                </c:pt>
                <c:pt idx="191">
                  <c:v>-40.506225156058775</c:v>
                </c:pt>
                <c:pt idx="192">
                  <c:v>-40.475073133812643</c:v>
                </c:pt>
                <c:pt idx="193">
                  <c:v>-40.430757860628731</c:v>
                </c:pt>
                <c:pt idx="194">
                  <c:v>-40.373224472633417</c:v>
                </c:pt>
                <c:pt idx="195">
                  <c:v>-40.302422407233543</c:v>
                </c:pt>
                <c:pt idx="196">
                  <c:v>-40.218305439258401</c:v>
                </c:pt>
                <c:pt idx="197">
                  <c:v>-40.120831715690571</c:v>
                </c:pt>
                <c:pt idx="198">
                  <c:v>-40.009963788968534</c:v>
                </c:pt>
                <c:pt idx="199">
                  <c:v>-39.885668648844742</c:v>
                </c:pt>
                <c:pt idx="200">
                  <c:v>-39.747917752783252</c:v>
                </c:pt>
                <c:pt idx="201">
                  <c:v>-39.596687054881315</c:v>
                </c:pt>
                <c:pt idx="202">
                  <c:v>-39.431957033300158</c:v>
                </c:pt>
                <c:pt idx="203">
                  <c:v>-39.253712716190272</c:v>
                </c:pt>
                <c:pt idx="204">
                  <c:v>-39.061943706097416</c:v>
                </c:pt>
                <c:pt idx="205">
                  <c:v>-38.856644202835689</c:v>
                </c:pt>
                <c:pt idx="206">
                  <c:v>-38.637813024814761</c:v>
                </c:pt>
                <c:pt idx="207">
                  <c:v>-38.405453628808964</c:v>
                </c:pt>
                <c:pt idx="208">
                  <c:v>-38.159574128155924</c:v>
                </c:pt>
                <c:pt idx="209">
                  <c:v>-37.90018730937382</c:v>
                </c:pt>
                <c:pt idx="210">
                  <c:v>-37.627310647185958</c:v>
                </c:pt>
                <c:pt idx="211">
                  <c:v>-37.340966317942595</c:v>
                </c:pt>
                <c:pt idx="212">
                  <c:v>-37.041181211430107</c:v>
                </c:pt>
                <c:pt idx="213">
                  <c:v>-36.727986941058226</c:v>
                </c:pt>
                <c:pt idx="214">
                  <c:v>-36.40141985241678</c:v>
                </c:pt>
                <c:pt idx="215">
                  <c:v>-36.061521030193546</c:v>
                </c:pt>
                <c:pt idx="216">
                  <c:v>-35.708336303445961</c:v>
                </c:pt>
                <c:pt idx="217">
                  <c:v>-35.341916249219281</c:v>
                </c:pt>
                <c:pt idx="218">
                  <c:v>-34.962316194505142</c:v>
                </c:pt>
                <c:pt idx="219">
                  <c:v>-34.569596216534222</c:v>
                </c:pt>
                <c:pt idx="220">
                  <c:v>-34.163821141398103</c:v>
                </c:pt>
                <c:pt idx="221">
                  <c:v>-33.745060540995219</c:v>
                </c:pt>
                <c:pt idx="222">
                  <c:v>-33.313388728296985</c:v>
                </c:pt>
                <c:pt idx="223">
                  <c:v>-32.86888475093054</c:v>
                </c:pt>
                <c:pt idx="224">
                  <c:v>-32.411632383074853</c:v>
                </c:pt>
                <c:pt idx="225">
                  <c:v>-31.941720115668186</c:v>
                </c:pt>
                <c:pt idx="226">
                  <c:v>-31.459241144924707</c:v>
                </c:pt>
                <c:pt idx="227">
                  <c:v>-30.964293359159416</c:v>
                </c:pt>
                <c:pt idx="228">
                  <c:v>-30.456979323920443</c:v>
                </c:pt>
                <c:pt idx="229">
                  <c:v>-29.937406265428894</c:v>
                </c:pt>
                <c:pt idx="230">
                  <c:v>-29.40568605232675</c:v>
                </c:pt>
                <c:pt idx="231">
                  <c:v>-28.86193517573394</c:v>
                </c:pt>
                <c:pt idx="232">
                  <c:v>-28.306274727616465</c:v>
                </c:pt>
                <c:pt idx="233">
                  <c:v>-27.73883037746797</c:v>
                </c:pt>
                <c:pt idx="234">
                  <c:v>-27.159732347307386</c:v>
                </c:pt>
                <c:pt idx="235">
                  <c:v>-26.569115384996746</c:v>
                </c:pt>
                <c:pt idx="236">
                  <c:v>-25.967118735882948</c:v>
                </c:pt>
                <c:pt idx="237">
                  <c:v>-25.353886112768496</c:v>
                </c:pt>
                <c:pt idx="238">
                  <c:v>-24.729565664216231</c:v>
                </c:pt>
                <c:pt idx="239">
                  <c:v>-24.094309941194503</c:v>
                </c:pt>
                <c:pt idx="240">
                  <c:v>-23.448275862068986</c:v>
                </c:pt>
                <c:pt idx="241">
                  <c:v>-22.791624675948476</c:v>
                </c:pt>
                <c:pt idx="242">
                  <c:v>-22.124521924392553</c:v>
                </c:pt>
                <c:pt idx="243">
                  <c:v>-21.447137401488941</c:v>
                </c:pt>
                <c:pt idx="244">
                  <c:v>-20.759645112310348</c:v>
                </c:pt>
                <c:pt idx="245">
                  <c:v>-20.062223229759628</c:v>
                </c:pt>
                <c:pt idx="246">
                  <c:v>-19.355054049813933</c:v>
                </c:pt>
                <c:pt idx="247">
                  <c:v>-18.638323945178005</c:v>
                </c:pt>
                <c:pt idx="248">
                  <c:v>-17.912223317358563</c:v>
                </c:pt>
                <c:pt idx="249">
                  <c:v>-17.176946547171308</c:v>
                </c:pt>
                <c:pt idx="250">
                  <c:v>-16.43269194369304</c:v>
                </c:pt>
                <c:pt idx="251">
                  <c:v>-15.679661691672257</c:v>
                </c:pt>
                <c:pt idx="252">
                  <c:v>-14.91806179741126</c:v>
                </c:pt>
                <c:pt idx="253">
                  <c:v>-14.14810203313475</c:v>
                </c:pt>
                <c:pt idx="254">
                  <c:v>-13.369995879859026</c:v>
                </c:pt>
                <c:pt idx="255">
                  <c:v>-12.583960468777727</c:v>
                </c:pt>
                <c:pt idx="256">
                  <c:v>-11.790216521179211</c:v>
                </c:pt>
                <c:pt idx="257">
                  <c:v>-10.988988286912958</c:v>
                </c:pt>
                <c:pt idx="258">
                  <c:v>-10.180503481421342</c:v>
                </c:pt>
                <c:pt idx="259">
                  <c:v>-9.3649932213545455</c:v>
                </c:pt>
                <c:pt idx="260">
                  <c:v>-8.5426919587869179</c:v>
                </c:pt>
                <c:pt idx="261">
                  <c:v>-7.7138374140527715</c:v>
                </c:pt>
                <c:pt idx="262">
                  <c:v>-6.8786705072216439</c:v>
                </c:pt>
                <c:pt idx="263">
                  <c:v>-6.037435288232003</c:v>
                </c:pt>
                <c:pt idx="264">
                  <c:v>-5.190378865704167</c:v>
                </c:pt>
                <c:pt idx="265">
                  <c:v>-4.3377513344524159</c:v>
                </c:pt>
                <c:pt idx="266">
                  <c:v>-3.4798057017184485</c:v>
                </c:pt>
                <c:pt idx="267">
                  <c:v>-2.6167978121472153</c:v>
                </c:pt>
                <c:pt idx="268">
                  <c:v>-1.744974835125038</c:v>
                </c:pt>
                <c:pt idx="269">
                  <c:v>-0.87262032186417493</c:v>
                </c:pt>
                <c:pt idx="270">
                  <c:v>-9.1886134118146501E-15</c:v>
                </c:pt>
                <c:pt idx="271">
                  <c:v>0.8726203218641565</c:v>
                </c:pt>
                <c:pt idx="272">
                  <c:v>1.744974835125064</c:v>
                </c:pt>
                <c:pt idx="273">
                  <c:v>2.6167978121471971</c:v>
                </c:pt>
                <c:pt idx="274">
                  <c:v>3.4798057017184303</c:v>
                </c:pt>
                <c:pt idx="275">
                  <c:v>4.3377513344523981</c:v>
                </c:pt>
                <c:pt idx="276">
                  <c:v>5.1903788657041483</c:v>
                </c:pt>
                <c:pt idx="277">
                  <c:v>6.0374352882320288</c:v>
                </c:pt>
                <c:pt idx="278">
                  <c:v>6.8786705072216261</c:v>
                </c:pt>
                <c:pt idx="279">
                  <c:v>7.7138374140527537</c:v>
                </c:pt>
                <c:pt idx="280">
                  <c:v>8.5426919587869001</c:v>
                </c:pt>
                <c:pt idx="281">
                  <c:v>9.3649932213545704</c:v>
                </c:pt>
                <c:pt idx="282">
                  <c:v>10.180503481421324</c:v>
                </c:pt>
                <c:pt idx="283">
                  <c:v>10.98898828691294</c:v>
                </c:pt>
                <c:pt idx="284">
                  <c:v>11.790216521179195</c:v>
                </c:pt>
                <c:pt idx="285">
                  <c:v>12.583960468777711</c:v>
                </c:pt>
                <c:pt idx="286">
                  <c:v>13.369995879859051</c:v>
                </c:pt>
                <c:pt idx="287">
                  <c:v>14.14810203313473</c:v>
                </c:pt>
                <c:pt idx="288">
                  <c:v>14.918061797411244</c:v>
                </c:pt>
                <c:pt idx="289">
                  <c:v>15.679661691672241</c:v>
                </c:pt>
                <c:pt idx="290">
                  <c:v>16.432691943693062</c:v>
                </c:pt>
                <c:pt idx="291">
                  <c:v>17.176946547171294</c:v>
                </c:pt>
                <c:pt idx="292">
                  <c:v>17.912223317358549</c:v>
                </c:pt>
                <c:pt idx="293">
                  <c:v>18.638323945177987</c:v>
                </c:pt>
                <c:pt idx="294">
                  <c:v>19.355054049813919</c:v>
                </c:pt>
                <c:pt idx="295">
                  <c:v>20.062223229759649</c:v>
                </c:pt>
                <c:pt idx="296">
                  <c:v>20.759645112310331</c:v>
                </c:pt>
                <c:pt idx="297">
                  <c:v>21.447137401488927</c:v>
                </c:pt>
                <c:pt idx="298">
                  <c:v>22.124521924392536</c:v>
                </c:pt>
                <c:pt idx="299">
                  <c:v>22.791624675948498</c:v>
                </c:pt>
                <c:pt idx="300">
                  <c:v>23.448275862068968</c:v>
                </c:pt>
                <c:pt idx="301">
                  <c:v>24.094309941194485</c:v>
                </c:pt>
                <c:pt idx="302">
                  <c:v>24.729565664216217</c:v>
                </c:pt>
                <c:pt idx="303">
                  <c:v>25.353886112768482</c:v>
                </c:pt>
                <c:pt idx="304">
                  <c:v>25.967118735882966</c:v>
                </c:pt>
                <c:pt idx="305">
                  <c:v>26.569115384996728</c:v>
                </c:pt>
                <c:pt idx="306">
                  <c:v>27.159732347307372</c:v>
                </c:pt>
                <c:pt idx="307">
                  <c:v>27.738830377467956</c:v>
                </c:pt>
                <c:pt idx="308">
                  <c:v>28.306274727616486</c:v>
                </c:pt>
                <c:pt idx="309">
                  <c:v>28.861935175733926</c:v>
                </c:pt>
                <c:pt idx="310">
                  <c:v>29.40568605232674</c:v>
                </c:pt>
                <c:pt idx="311">
                  <c:v>29.937406265428884</c:v>
                </c:pt>
                <c:pt idx="312">
                  <c:v>30.456979323920425</c:v>
                </c:pt>
                <c:pt idx="313">
                  <c:v>30.964293359159416</c:v>
                </c:pt>
                <c:pt idx="314">
                  <c:v>31.459241144924707</c:v>
                </c:pt>
                <c:pt idx="315">
                  <c:v>31.941720115668172</c:v>
                </c:pt>
                <c:pt idx="316">
                  <c:v>32.411632383074846</c:v>
                </c:pt>
                <c:pt idx="317">
                  <c:v>32.868884750930548</c:v>
                </c:pt>
                <c:pt idx="318">
                  <c:v>33.313388728296985</c:v>
                </c:pt>
                <c:pt idx="319">
                  <c:v>33.745060540995205</c:v>
                </c:pt>
                <c:pt idx="320">
                  <c:v>34.163821141398095</c:v>
                </c:pt>
                <c:pt idx="321">
                  <c:v>34.569596216534208</c:v>
                </c:pt>
                <c:pt idx="322">
                  <c:v>34.962316194505142</c:v>
                </c:pt>
                <c:pt idx="323">
                  <c:v>35.341916249219281</c:v>
                </c:pt>
                <c:pt idx="324">
                  <c:v>35.708336303445954</c:v>
                </c:pt>
                <c:pt idx="325">
                  <c:v>36.061521030193539</c:v>
                </c:pt>
                <c:pt idx="326">
                  <c:v>36.40141985241678</c:v>
                </c:pt>
                <c:pt idx="327">
                  <c:v>36.727986941058226</c:v>
                </c:pt>
                <c:pt idx="328">
                  <c:v>37.0411812114301</c:v>
                </c:pt>
                <c:pt idx="329">
                  <c:v>37.340966317942588</c:v>
                </c:pt>
                <c:pt idx="330">
                  <c:v>37.627310647185944</c:v>
                </c:pt>
                <c:pt idx="331">
                  <c:v>37.90018730937382</c:v>
                </c:pt>
                <c:pt idx="332">
                  <c:v>38.159574128155924</c:v>
                </c:pt>
                <c:pt idx="333">
                  <c:v>38.405453628808957</c:v>
                </c:pt>
                <c:pt idx="334">
                  <c:v>38.637813024814761</c:v>
                </c:pt>
                <c:pt idx="335">
                  <c:v>38.856644202835689</c:v>
                </c:pt>
                <c:pt idx="336">
                  <c:v>39.061943706097424</c:v>
                </c:pt>
                <c:pt idx="337">
                  <c:v>39.253712716190272</c:v>
                </c:pt>
                <c:pt idx="338">
                  <c:v>39.431957033300151</c:v>
                </c:pt>
                <c:pt idx="339">
                  <c:v>39.596687054881308</c:v>
                </c:pt>
                <c:pt idx="340">
                  <c:v>39.747917752783252</c:v>
                </c:pt>
                <c:pt idx="341">
                  <c:v>39.885668648844749</c:v>
                </c:pt>
                <c:pt idx="342">
                  <c:v>40.009963788968527</c:v>
                </c:pt>
                <c:pt idx="343">
                  <c:v>40.120831715690564</c:v>
                </c:pt>
                <c:pt idx="344">
                  <c:v>40.218305439258401</c:v>
                </c:pt>
                <c:pt idx="345">
                  <c:v>40.302422407233543</c:v>
                </c:pt>
                <c:pt idx="346">
                  <c:v>40.373224472633417</c:v>
                </c:pt>
                <c:pt idx="347">
                  <c:v>40.430757860628724</c:v>
                </c:pt>
                <c:pt idx="348">
                  <c:v>40.475073133812643</c:v>
                </c:pt>
                <c:pt idx="349">
                  <c:v>40.506225156058775</c:v>
                </c:pt>
                <c:pt idx="350">
                  <c:v>40.524273054985109</c:v>
                </c:pt>
                <c:pt idx="351">
                  <c:v>40.529280183041855</c:v>
                </c:pt>
                <c:pt idx="352">
                  <c:v>40.521314077241264</c:v>
                </c:pt>
                <c:pt idx="353">
                  <c:v>40.500446417548204</c:v>
                </c:pt>
                <c:pt idx="354">
                  <c:v>40.466752983950428</c:v>
                </c:pt>
                <c:pt idx="355">
                  <c:v>40.420313612228298</c:v>
                </c:pt>
                <c:pt idx="356">
                  <c:v>40.361212148443464</c:v>
                </c:pt>
                <c:pt idx="357">
                  <c:v>40.289536402167286</c:v>
                </c:pt>
                <c:pt idx="358">
                  <c:v>40.205378098469367</c:v>
                </c:pt>
                <c:pt idx="359">
                  <c:v>40.108832828687419</c:v>
                </c:pt>
                <c:pt idx="36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5-1945-B9A2-AFC18A2B40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 Design'!$E$5:$E$365</c:f>
              <c:numCache>
                <c:formatCode>General</c:formatCode>
                <c:ptCount val="361"/>
                <c:pt idx="0">
                  <c:v>0</c:v>
                </c:pt>
                <c:pt idx="1">
                  <c:v>0.69809625749134052</c:v>
                </c:pt>
                <c:pt idx="2">
                  <c:v>1.3959798681000388</c:v>
                </c:pt>
                <c:pt idx="3">
                  <c:v>2.0934382497177535</c:v>
                </c:pt>
                <c:pt idx="4">
                  <c:v>2.7902589497650121</c:v>
                </c:pt>
                <c:pt idx="5">
                  <c:v>3.4862297099063264</c:v>
                </c:pt>
                <c:pt idx="6">
                  <c:v>4.1811385307061393</c:v>
                </c:pt>
                <c:pt idx="7">
                  <c:v>4.8747737362058992</c:v>
                </c:pt>
                <c:pt idx="8">
                  <c:v>5.5669240384026173</c:v>
                </c:pt>
                <c:pt idx="9">
                  <c:v>6.2573786016092345</c:v>
                </c:pt>
                <c:pt idx="10">
                  <c:v>6.945927106677213</c:v>
                </c:pt>
                <c:pt idx="11">
                  <c:v>7.6323598150617924</c:v>
                </c:pt>
                <c:pt idx="12">
                  <c:v>8.3164676327103741</c:v>
                </c:pt>
                <c:pt idx="13">
                  <c:v>8.9980421737545999</c:v>
                </c:pt>
                <c:pt idx="14">
                  <c:v>9.676875823986709</c:v>
                </c:pt>
                <c:pt idx="15">
                  <c:v>10.35276180410083</c:v>
                </c:pt>
                <c:pt idx="16">
                  <c:v>11.025494232679966</c:v>
                </c:pt>
                <c:pt idx="17">
                  <c:v>11.694868188909471</c:v>
                </c:pt>
                <c:pt idx="18">
                  <c:v>12.360679774997896</c:v>
                </c:pt>
                <c:pt idx="19">
                  <c:v>13.022726178286268</c:v>
                </c:pt>
                <c:pt idx="20">
                  <c:v>13.680805733026748</c:v>
                </c:pt>
                <c:pt idx="21">
                  <c:v>14.334717981812011</c:v>
                </c:pt>
                <c:pt idx="22">
                  <c:v>14.98426373663648</c:v>
                </c:pt>
                <c:pt idx="23">
                  <c:v>15.629245139570951</c:v>
                </c:pt>
                <c:pt idx="24">
                  <c:v>16.26946572303201</c:v>
                </c:pt>
                <c:pt idx="25">
                  <c:v>16.904730469627978</c:v>
                </c:pt>
                <c:pt idx="26">
                  <c:v>17.534845871563096</c:v>
                </c:pt>
                <c:pt idx="27">
                  <c:v>18.15961998958187</c:v>
                </c:pt>
                <c:pt idx="28">
                  <c:v>18.778862511435634</c:v>
                </c:pt>
                <c:pt idx="29">
                  <c:v>19.392384809853482</c:v>
                </c:pt>
                <c:pt idx="30">
                  <c:v>19.999999999999996</c:v>
                </c:pt>
                <c:pt idx="31">
                  <c:v>20.601522996402167</c:v>
                </c:pt>
                <c:pt idx="32">
                  <c:v>21.196770569328194</c:v>
                </c:pt>
                <c:pt idx="33">
                  <c:v>21.785561400601082</c:v>
                </c:pt>
                <c:pt idx="34">
                  <c:v>22.367716138829877</c:v>
                </c:pt>
                <c:pt idx="35">
                  <c:v>22.943057454041842</c:v>
                </c:pt>
                <c:pt idx="36">
                  <c:v>23.511410091698927</c:v>
                </c:pt>
                <c:pt idx="37">
                  <c:v>24.072600926081932</c:v>
                </c:pt>
                <c:pt idx="38">
                  <c:v>24.626459013026331</c:v>
                </c:pt>
                <c:pt idx="39">
                  <c:v>25.172815641993495</c:v>
                </c:pt>
                <c:pt idx="40">
                  <c:v>25.71150438746157</c:v>
                </c:pt>
                <c:pt idx="41">
                  <c:v>26.242361159620291</c:v>
                </c:pt>
                <c:pt idx="42">
                  <c:v>26.76522425435433</c:v>
                </c:pt>
                <c:pt idx="43">
                  <c:v>27.27993440249994</c:v>
                </c:pt>
                <c:pt idx="44">
                  <c:v>27.78633481835989</c:v>
                </c:pt>
                <c:pt idx="45">
                  <c:v>28.284271247461898</c:v>
                </c:pt>
                <c:pt idx="46">
                  <c:v>28.773592013546043</c:v>
                </c:pt>
                <c:pt idx="47">
                  <c:v>29.254148064766817</c:v>
                </c:pt>
                <c:pt idx="48">
                  <c:v>29.725793019095768</c:v>
                </c:pt>
                <c:pt idx="49">
                  <c:v>30.188383208910881</c:v>
                </c:pt>
                <c:pt idx="50">
                  <c:v>30.64177772475912</c:v>
                </c:pt>
                <c:pt idx="51">
                  <c:v>31.085838458278836</c:v>
                </c:pt>
                <c:pt idx="52">
                  <c:v>31.520430144268879</c:v>
                </c:pt>
                <c:pt idx="53">
                  <c:v>31.945420401891713</c:v>
                </c:pt>
                <c:pt idx="54">
                  <c:v>32.360679774997898</c:v>
                </c:pt>
                <c:pt idx="55">
                  <c:v>32.766081771559669</c:v>
                </c:pt>
                <c:pt idx="56">
                  <c:v>33.161502902201669</c:v>
                </c:pt>
                <c:pt idx="57">
                  <c:v>33.546822717816966</c:v>
                </c:pt>
                <c:pt idx="58">
                  <c:v>33.921923846257037</c:v>
                </c:pt>
                <c:pt idx="59">
                  <c:v>34.286692028084495</c:v>
                </c:pt>
                <c:pt idx="60">
                  <c:v>34.641016151377542</c:v>
                </c:pt>
                <c:pt idx="61">
                  <c:v>34.984788285575831</c:v>
                </c:pt>
                <c:pt idx="62">
                  <c:v>35.317903714357072</c:v>
                </c:pt>
                <c:pt idx="63">
                  <c:v>35.640260967534715</c:v>
                </c:pt>
                <c:pt idx="64">
                  <c:v>35.95176185196668</c:v>
                </c:pt>
                <c:pt idx="65">
                  <c:v>36.252311481465995</c:v>
                </c:pt>
                <c:pt idx="66">
                  <c:v>36.541818305704034</c:v>
                </c:pt>
                <c:pt idx="67">
                  <c:v>36.820194138097612</c:v>
                </c:pt>
                <c:pt idx="68">
                  <c:v>37.087354182671497</c:v>
                </c:pt>
                <c:pt idx="69">
                  <c:v>37.343217059888069</c:v>
                </c:pt>
                <c:pt idx="70">
                  <c:v>37.587704831436334</c:v>
                </c:pt>
                <c:pt idx="71">
                  <c:v>37.820743023972668</c:v>
                </c:pt>
                <c:pt idx="72">
                  <c:v>38.042260651806139</c:v>
                </c:pt>
                <c:pt idx="73">
                  <c:v>38.252190238521415</c:v>
                </c:pt>
                <c:pt idx="74">
                  <c:v>38.450467837532756</c:v>
                </c:pt>
                <c:pt idx="75">
                  <c:v>38.637033051562732</c:v>
                </c:pt>
                <c:pt idx="76">
                  <c:v>38.811829051039858</c:v>
                </c:pt>
                <c:pt idx="77">
                  <c:v>38.974802591409407</c:v>
                </c:pt>
                <c:pt idx="78">
                  <c:v>39.12590402935222</c:v>
                </c:pt>
                <c:pt idx="79">
                  <c:v>39.265087337906557</c:v>
                </c:pt>
                <c:pt idx="80">
                  <c:v>39.392310120488318</c:v>
                </c:pt>
                <c:pt idx="81">
                  <c:v>39.507533623805514</c:v>
                </c:pt>
                <c:pt idx="82">
                  <c:v>39.610722749662813</c:v>
                </c:pt>
                <c:pt idx="83">
                  <c:v>39.70184606565288</c:v>
                </c:pt>
                <c:pt idx="84">
                  <c:v>39.780875814730933</c:v>
                </c:pt>
                <c:pt idx="85">
                  <c:v>39.84778792366982</c:v>
                </c:pt>
                <c:pt idx="86">
                  <c:v>39.90256201039297</c:v>
                </c:pt>
                <c:pt idx="87">
                  <c:v>39.945181390182952</c:v>
                </c:pt>
                <c:pt idx="88">
                  <c:v>39.975633080763828</c:v>
                </c:pt>
                <c:pt idx="89">
                  <c:v>39.993907806255649</c:v>
                </c:pt>
                <c:pt idx="90">
                  <c:v>40</c:v>
                </c:pt>
                <c:pt idx="91">
                  <c:v>39.993907806255649</c:v>
                </c:pt>
                <c:pt idx="92">
                  <c:v>39.975633080763828</c:v>
                </c:pt>
                <c:pt idx="93">
                  <c:v>39.945181390182952</c:v>
                </c:pt>
                <c:pt idx="94">
                  <c:v>39.90256201039297</c:v>
                </c:pt>
                <c:pt idx="95">
                  <c:v>39.84778792366982</c:v>
                </c:pt>
                <c:pt idx="96">
                  <c:v>39.780875814730933</c:v>
                </c:pt>
                <c:pt idx="97">
                  <c:v>39.701846065652887</c:v>
                </c:pt>
                <c:pt idx="98">
                  <c:v>39.610722749662813</c:v>
                </c:pt>
                <c:pt idx="99">
                  <c:v>39.507533623805514</c:v>
                </c:pt>
                <c:pt idx="100">
                  <c:v>39.392310120488318</c:v>
                </c:pt>
                <c:pt idx="101">
                  <c:v>39.265087337906557</c:v>
                </c:pt>
                <c:pt idx="102">
                  <c:v>39.125904029352228</c:v>
                </c:pt>
                <c:pt idx="103">
                  <c:v>38.974802591409407</c:v>
                </c:pt>
                <c:pt idx="104">
                  <c:v>38.811829051039858</c:v>
                </c:pt>
                <c:pt idx="105">
                  <c:v>38.637033051562732</c:v>
                </c:pt>
                <c:pt idx="106">
                  <c:v>38.450467837532756</c:v>
                </c:pt>
                <c:pt idx="107">
                  <c:v>38.252190238521422</c:v>
                </c:pt>
                <c:pt idx="108">
                  <c:v>38.042260651806146</c:v>
                </c:pt>
                <c:pt idx="109">
                  <c:v>37.820743023972675</c:v>
                </c:pt>
                <c:pt idx="110">
                  <c:v>37.587704831436341</c:v>
                </c:pt>
                <c:pt idx="111">
                  <c:v>37.343217059888069</c:v>
                </c:pt>
                <c:pt idx="112">
                  <c:v>37.087354182671497</c:v>
                </c:pt>
                <c:pt idx="113">
                  <c:v>36.820194138097612</c:v>
                </c:pt>
                <c:pt idx="114">
                  <c:v>36.541818305704034</c:v>
                </c:pt>
                <c:pt idx="115">
                  <c:v>36.252311481466002</c:v>
                </c:pt>
                <c:pt idx="116">
                  <c:v>35.95176185196668</c:v>
                </c:pt>
                <c:pt idx="117">
                  <c:v>35.640260967534715</c:v>
                </c:pt>
                <c:pt idx="118">
                  <c:v>35.317903714357072</c:v>
                </c:pt>
                <c:pt idx="119">
                  <c:v>34.984788285575831</c:v>
                </c:pt>
                <c:pt idx="120">
                  <c:v>34.641016151377549</c:v>
                </c:pt>
                <c:pt idx="121">
                  <c:v>34.286692028084495</c:v>
                </c:pt>
                <c:pt idx="122">
                  <c:v>33.921923846257044</c:v>
                </c:pt>
                <c:pt idx="123">
                  <c:v>33.546822717816958</c:v>
                </c:pt>
                <c:pt idx="124">
                  <c:v>33.161502902201669</c:v>
                </c:pt>
                <c:pt idx="125">
                  <c:v>32.766081771559669</c:v>
                </c:pt>
                <c:pt idx="126">
                  <c:v>32.360679774997898</c:v>
                </c:pt>
                <c:pt idx="127">
                  <c:v>31.94542040189171</c:v>
                </c:pt>
                <c:pt idx="128">
                  <c:v>31.520430144268879</c:v>
                </c:pt>
                <c:pt idx="129">
                  <c:v>31.08583845827884</c:v>
                </c:pt>
                <c:pt idx="130">
                  <c:v>30.64177772475912</c:v>
                </c:pt>
                <c:pt idx="131">
                  <c:v>30.188383208910885</c:v>
                </c:pt>
                <c:pt idx="132">
                  <c:v>29.725793019095768</c:v>
                </c:pt>
                <c:pt idx="133">
                  <c:v>29.254148064766824</c:v>
                </c:pt>
                <c:pt idx="134">
                  <c:v>28.773592013546043</c:v>
                </c:pt>
                <c:pt idx="135">
                  <c:v>28.284271247461902</c:v>
                </c:pt>
                <c:pt idx="136">
                  <c:v>27.786334818359887</c:v>
                </c:pt>
                <c:pt idx="137">
                  <c:v>27.279934402499944</c:v>
                </c:pt>
                <c:pt idx="138">
                  <c:v>26.765224254354333</c:v>
                </c:pt>
                <c:pt idx="139">
                  <c:v>26.242361159620291</c:v>
                </c:pt>
                <c:pt idx="140">
                  <c:v>25.711504387461581</c:v>
                </c:pt>
                <c:pt idx="141">
                  <c:v>25.172815641993495</c:v>
                </c:pt>
                <c:pt idx="142">
                  <c:v>24.626459013026334</c:v>
                </c:pt>
                <c:pt idx="143">
                  <c:v>24.072600926081925</c:v>
                </c:pt>
                <c:pt idx="144">
                  <c:v>23.511410091698931</c:v>
                </c:pt>
                <c:pt idx="145">
                  <c:v>22.943057454041838</c:v>
                </c:pt>
                <c:pt idx="146">
                  <c:v>22.367716138829877</c:v>
                </c:pt>
                <c:pt idx="147">
                  <c:v>21.785561400601093</c:v>
                </c:pt>
                <c:pt idx="148">
                  <c:v>21.196770569328194</c:v>
                </c:pt>
                <c:pt idx="149">
                  <c:v>20.601522996402174</c:v>
                </c:pt>
                <c:pt idx="150">
                  <c:v>19.999999999999996</c:v>
                </c:pt>
                <c:pt idx="151">
                  <c:v>19.392384809853485</c:v>
                </c:pt>
                <c:pt idx="152">
                  <c:v>18.778862511435626</c:v>
                </c:pt>
                <c:pt idx="153">
                  <c:v>18.159619989581874</c:v>
                </c:pt>
                <c:pt idx="154">
                  <c:v>17.534845871563093</c:v>
                </c:pt>
                <c:pt idx="155">
                  <c:v>16.904730469627978</c:v>
                </c:pt>
                <c:pt idx="156">
                  <c:v>16.269465723032017</c:v>
                </c:pt>
                <c:pt idx="157">
                  <c:v>15.629245139570951</c:v>
                </c:pt>
                <c:pt idx="158">
                  <c:v>14.984263736636489</c:v>
                </c:pt>
                <c:pt idx="159">
                  <c:v>14.334717981812009</c:v>
                </c:pt>
                <c:pt idx="160">
                  <c:v>13.680805733026755</c:v>
                </c:pt>
                <c:pt idx="161">
                  <c:v>13.022726178286263</c:v>
                </c:pt>
                <c:pt idx="162">
                  <c:v>12.3606797749979</c:v>
                </c:pt>
                <c:pt idx="163">
                  <c:v>11.694868188909464</c:v>
                </c:pt>
                <c:pt idx="164">
                  <c:v>11.025494232679968</c:v>
                </c:pt>
                <c:pt idx="165">
                  <c:v>10.35276180410084</c:v>
                </c:pt>
                <c:pt idx="166">
                  <c:v>9.676875823986709</c:v>
                </c:pt>
                <c:pt idx="167">
                  <c:v>8.9980421737546088</c:v>
                </c:pt>
                <c:pt idx="168">
                  <c:v>8.3164676327103724</c:v>
                </c:pt>
                <c:pt idx="169">
                  <c:v>7.6323598150617986</c:v>
                </c:pt>
                <c:pt idx="170">
                  <c:v>6.9459271066772112</c:v>
                </c:pt>
                <c:pt idx="171">
                  <c:v>6.257378601609239</c:v>
                </c:pt>
                <c:pt idx="172">
                  <c:v>5.5669240384026129</c:v>
                </c:pt>
                <c:pt idx="173">
                  <c:v>4.8747737362059018</c:v>
                </c:pt>
                <c:pt idx="174">
                  <c:v>4.181138530706149</c:v>
                </c:pt>
                <c:pt idx="175">
                  <c:v>3.4862297099063277</c:v>
                </c:pt>
                <c:pt idx="176">
                  <c:v>2.790258949765021</c:v>
                </c:pt>
                <c:pt idx="177">
                  <c:v>2.0934382497177522</c:v>
                </c:pt>
                <c:pt idx="178">
                  <c:v>1.3959798681000457</c:v>
                </c:pt>
                <c:pt idx="179">
                  <c:v>0.69809625749133752</c:v>
                </c:pt>
                <c:pt idx="180">
                  <c:v>4.90059381963448E-15</c:v>
                </c:pt>
                <c:pt idx="181">
                  <c:v>-0.69809625749134541</c:v>
                </c:pt>
                <c:pt idx="182">
                  <c:v>-1.3959798681000359</c:v>
                </c:pt>
                <c:pt idx="183">
                  <c:v>-2.0934382497177424</c:v>
                </c:pt>
                <c:pt idx="184">
                  <c:v>-2.7902589497650112</c:v>
                </c:pt>
                <c:pt idx="185">
                  <c:v>-3.4862297099063175</c:v>
                </c:pt>
                <c:pt idx="186">
                  <c:v>-4.1811385307061402</c:v>
                </c:pt>
                <c:pt idx="187">
                  <c:v>-4.874773736205892</c:v>
                </c:pt>
                <c:pt idx="188">
                  <c:v>-5.5669240384026208</c:v>
                </c:pt>
                <c:pt idx="189">
                  <c:v>-6.2573786016092292</c:v>
                </c:pt>
                <c:pt idx="190">
                  <c:v>-6.9459271066772192</c:v>
                </c:pt>
                <c:pt idx="191">
                  <c:v>-7.6323598150617888</c:v>
                </c:pt>
                <c:pt idx="192">
                  <c:v>-8.3164676327103813</c:v>
                </c:pt>
                <c:pt idx="193">
                  <c:v>-8.9980421737545981</c:v>
                </c:pt>
                <c:pt idx="194">
                  <c:v>-9.6768758239867001</c:v>
                </c:pt>
                <c:pt idx="195">
                  <c:v>-10.352761804100831</c:v>
                </c:pt>
                <c:pt idx="196">
                  <c:v>-11.025494232679961</c:v>
                </c:pt>
                <c:pt idx="197">
                  <c:v>-11.694868188909471</c:v>
                </c:pt>
                <c:pt idx="198">
                  <c:v>-12.360679774997891</c:v>
                </c:pt>
                <c:pt idx="199">
                  <c:v>-13.02272617828627</c:v>
                </c:pt>
                <c:pt idx="200">
                  <c:v>-13.680805733026746</c:v>
                </c:pt>
                <c:pt idx="201">
                  <c:v>-14.334717981812018</c:v>
                </c:pt>
                <c:pt idx="202">
                  <c:v>-14.98426373663648</c:v>
                </c:pt>
                <c:pt idx="203">
                  <c:v>-15.629245139570942</c:v>
                </c:pt>
                <c:pt idx="204">
                  <c:v>-16.26946572303201</c:v>
                </c:pt>
                <c:pt idx="205">
                  <c:v>-16.904730469627971</c:v>
                </c:pt>
                <c:pt idx="206">
                  <c:v>-17.5348458715631</c:v>
                </c:pt>
                <c:pt idx="207">
                  <c:v>-18.159619989581866</c:v>
                </c:pt>
                <c:pt idx="208">
                  <c:v>-18.778862511435634</c:v>
                </c:pt>
                <c:pt idx="209">
                  <c:v>-19.392384809853478</c:v>
                </c:pt>
                <c:pt idx="210">
                  <c:v>-20.000000000000004</c:v>
                </c:pt>
                <c:pt idx="211">
                  <c:v>-20.601522996402167</c:v>
                </c:pt>
                <c:pt idx="212">
                  <c:v>-21.196770569328191</c:v>
                </c:pt>
                <c:pt idx="213">
                  <c:v>-21.785561400601082</c:v>
                </c:pt>
                <c:pt idx="214">
                  <c:v>-22.367716138829866</c:v>
                </c:pt>
                <c:pt idx="215">
                  <c:v>-22.943057454041845</c:v>
                </c:pt>
                <c:pt idx="216">
                  <c:v>-23.51141009169892</c:v>
                </c:pt>
                <c:pt idx="217">
                  <c:v>-24.072600926081936</c:v>
                </c:pt>
                <c:pt idx="218">
                  <c:v>-24.626459013026327</c:v>
                </c:pt>
                <c:pt idx="219">
                  <c:v>-25.172815641993505</c:v>
                </c:pt>
                <c:pt idx="220">
                  <c:v>-25.71150438746157</c:v>
                </c:pt>
                <c:pt idx="221">
                  <c:v>-26.24236115962028</c:v>
                </c:pt>
                <c:pt idx="222">
                  <c:v>-26.76522425435433</c:v>
                </c:pt>
                <c:pt idx="223">
                  <c:v>-27.279934402499933</c:v>
                </c:pt>
                <c:pt idx="224">
                  <c:v>-27.786334818359894</c:v>
                </c:pt>
                <c:pt idx="225">
                  <c:v>-28.284271247461898</c:v>
                </c:pt>
                <c:pt idx="226">
                  <c:v>-28.773592013546047</c:v>
                </c:pt>
                <c:pt idx="227">
                  <c:v>-29.254148064766817</c:v>
                </c:pt>
                <c:pt idx="228">
                  <c:v>-29.725793019095775</c:v>
                </c:pt>
                <c:pt idx="229">
                  <c:v>-30.188383208910881</c:v>
                </c:pt>
                <c:pt idx="230">
                  <c:v>-30.641777724759116</c:v>
                </c:pt>
                <c:pt idx="231">
                  <c:v>-31.085838458278822</c:v>
                </c:pt>
                <c:pt idx="232">
                  <c:v>-31.520430144268886</c:v>
                </c:pt>
                <c:pt idx="233">
                  <c:v>-31.945420401891713</c:v>
                </c:pt>
                <c:pt idx="234">
                  <c:v>-32.360679774997891</c:v>
                </c:pt>
                <c:pt idx="235">
                  <c:v>-32.766081771559662</c:v>
                </c:pt>
                <c:pt idx="236">
                  <c:v>-33.161502902201676</c:v>
                </c:pt>
                <c:pt idx="237">
                  <c:v>-33.546822717816966</c:v>
                </c:pt>
                <c:pt idx="238">
                  <c:v>-33.921923846257037</c:v>
                </c:pt>
                <c:pt idx="239">
                  <c:v>-34.286692028084488</c:v>
                </c:pt>
                <c:pt idx="240">
                  <c:v>-34.641016151377535</c:v>
                </c:pt>
                <c:pt idx="241">
                  <c:v>-34.984788285575839</c:v>
                </c:pt>
                <c:pt idx="242">
                  <c:v>-35.31790371435708</c:v>
                </c:pt>
                <c:pt idx="243">
                  <c:v>-35.640260967534715</c:v>
                </c:pt>
                <c:pt idx="244">
                  <c:v>-35.951761851966673</c:v>
                </c:pt>
                <c:pt idx="245">
                  <c:v>-36.252311481466002</c:v>
                </c:pt>
                <c:pt idx="246">
                  <c:v>-36.541818305704041</c:v>
                </c:pt>
                <c:pt idx="247">
                  <c:v>-36.820194138097612</c:v>
                </c:pt>
                <c:pt idx="248">
                  <c:v>-37.08735418267149</c:v>
                </c:pt>
                <c:pt idx="249">
                  <c:v>-37.343217059888062</c:v>
                </c:pt>
                <c:pt idx="250">
                  <c:v>-37.587704831436341</c:v>
                </c:pt>
                <c:pt idx="251">
                  <c:v>-37.820743023972675</c:v>
                </c:pt>
                <c:pt idx="252">
                  <c:v>-38.042260651806139</c:v>
                </c:pt>
                <c:pt idx="253">
                  <c:v>-38.252190238521415</c:v>
                </c:pt>
                <c:pt idx="254">
                  <c:v>-38.450467837532763</c:v>
                </c:pt>
                <c:pt idx="255">
                  <c:v>-38.637033051562732</c:v>
                </c:pt>
                <c:pt idx="256">
                  <c:v>-38.811829051039858</c:v>
                </c:pt>
                <c:pt idx="257">
                  <c:v>-38.974802591409407</c:v>
                </c:pt>
                <c:pt idx="258">
                  <c:v>-39.12590402935222</c:v>
                </c:pt>
                <c:pt idx="259">
                  <c:v>-39.265087337906557</c:v>
                </c:pt>
                <c:pt idx="260">
                  <c:v>-39.392310120488318</c:v>
                </c:pt>
                <c:pt idx="261">
                  <c:v>-39.507533623805507</c:v>
                </c:pt>
                <c:pt idx="262">
                  <c:v>-39.610722749662813</c:v>
                </c:pt>
                <c:pt idx="263">
                  <c:v>-39.701846065652887</c:v>
                </c:pt>
                <c:pt idx="264">
                  <c:v>-39.780875814730933</c:v>
                </c:pt>
                <c:pt idx="265">
                  <c:v>-39.84778792366982</c:v>
                </c:pt>
                <c:pt idx="266">
                  <c:v>-39.90256201039297</c:v>
                </c:pt>
                <c:pt idx="267">
                  <c:v>-39.945181390182952</c:v>
                </c:pt>
                <c:pt idx="268">
                  <c:v>-39.975633080763828</c:v>
                </c:pt>
                <c:pt idx="269">
                  <c:v>-39.993907806255649</c:v>
                </c:pt>
                <c:pt idx="270">
                  <c:v>-40</c:v>
                </c:pt>
                <c:pt idx="271">
                  <c:v>-39.993907806255649</c:v>
                </c:pt>
                <c:pt idx="272">
                  <c:v>-39.975633080763828</c:v>
                </c:pt>
                <c:pt idx="273">
                  <c:v>-39.945181390182952</c:v>
                </c:pt>
                <c:pt idx="274">
                  <c:v>-39.90256201039297</c:v>
                </c:pt>
                <c:pt idx="275">
                  <c:v>-39.84778792366982</c:v>
                </c:pt>
                <c:pt idx="276">
                  <c:v>-39.780875814730933</c:v>
                </c:pt>
                <c:pt idx="277">
                  <c:v>-39.70184606565288</c:v>
                </c:pt>
                <c:pt idx="278">
                  <c:v>-39.610722749662813</c:v>
                </c:pt>
                <c:pt idx="279">
                  <c:v>-39.507533623805514</c:v>
                </c:pt>
                <c:pt idx="280">
                  <c:v>-39.392310120488325</c:v>
                </c:pt>
                <c:pt idx="281">
                  <c:v>-39.265087337906557</c:v>
                </c:pt>
                <c:pt idx="282">
                  <c:v>-39.12590402935222</c:v>
                </c:pt>
                <c:pt idx="283">
                  <c:v>-38.974802591409407</c:v>
                </c:pt>
                <c:pt idx="284">
                  <c:v>-38.811829051039865</c:v>
                </c:pt>
                <c:pt idx="285">
                  <c:v>-38.637033051562739</c:v>
                </c:pt>
                <c:pt idx="286">
                  <c:v>-38.450467837532749</c:v>
                </c:pt>
                <c:pt idx="287">
                  <c:v>-38.252190238521415</c:v>
                </c:pt>
                <c:pt idx="288">
                  <c:v>-38.042260651806146</c:v>
                </c:pt>
                <c:pt idx="289">
                  <c:v>-37.820743023972682</c:v>
                </c:pt>
                <c:pt idx="290">
                  <c:v>-37.587704831436334</c:v>
                </c:pt>
                <c:pt idx="291">
                  <c:v>-37.343217059888069</c:v>
                </c:pt>
                <c:pt idx="292">
                  <c:v>-37.087354182671497</c:v>
                </c:pt>
                <c:pt idx="293">
                  <c:v>-36.820194138097619</c:v>
                </c:pt>
                <c:pt idx="294">
                  <c:v>-36.541818305704041</c:v>
                </c:pt>
                <c:pt idx="295">
                  <c:v>-36.252311481465995</c:v>
                </c:pt>
                <c:pt idx="296">
                  <c:v>-35.95176185196668</c:v>
                </c:pt>
                <c:pt idx="297">
                  <c:v>-35.640260967534715</c:v>
                </c:pt>
                <c:pt idx="298">
                  <c:v>-35.317903714357087</c:v>
                </c:pt>
                <c:pt idx="299">
                  <c:v>-34.984788285575824</c:v>
                </c:pt>
                <c:pt idx="300">
                  <c:v>-34.641016151377542</c:v>
                </c:pt>
                <c:pt idx="301">
                  <c:v>-34.286692028084495</c:v>
                </c:pt>
                <c:pt idx="302">
                  <c:v>-33.921923846257044</c:v>
                </c:pt>
                <c:pt idx="303">
                  <c:v>-33.546822717816973</c:v>
                </c:pt>
                <c:pt idx="304">
                  <c:v>-33.161502902201661</c:v>
                </c:pt>
                <c:pt idx="305">
                  <c:v>-32.766081771559669</c:v>
                </c:pt>
                <c:pt idx="306">
                  <c:v>-32.360679774997905</c:v>
                </c:pt>
                <c:pt idx="307">
                  <c:v>-31.945420401891724</c:v>
                </c:pt>
                <c:pt idx="308">
                  <c:v>-31.520430144268872</c:v>
                </c:pt>
                <c:pt idx="309">
                  <c:v>-31.085838458278833</c:v>
                </c:pt>
                <c:pt idx="310">
                  <c:v>-30.641777724759123</c:v>
                </c:pt>
                <c:pt idx="311">
                  <c:v>-30.188383208910889</c:v>
                </c:pt>
                <c:pt idx="312">
                  <c:v>-29.725793019095782</c:v>
                </c:pt>
                <c:pt idx="313">
                  <c:v>-29.254148064766813</c:v>
                </c:pt>
                <c:pt idx="314">
                  <c:v>-28.773592013546047</c:v>
                </c:pt>
                <c:pt idx="315">
                  <c:v>-28.284271247461909</c:v>
                </c:pt>
                <c:pt idx="316">
                  <c:v>-27.786334818359904</c:v>
                </c:pt>
                <c:pt idx="317">
                  <c:v>-27.279934402499929</c:v>
                </c:pt>
                <c:pt idx="318">
                  <c:v>-26.765224254354326</c:v>
                </c:pt>
                <c:pt idx="319">
                  <c:v>-26.242361159620295</c:v>
                </c:pt>
                <c:pt idx="320">
                  <c:v>-25.711504387461584</c:v>
                </c:pt>
                <c:pt idx="321">
                  <c:v>-25.172815641993513</c:v>
                </c:pt>
                <c:pt idx="322">
                  <c:v>-24.626459013026327</c:v>
                </c:pt>
                <c:pt idx="323">
                  <c:v>-24.072600926081932</c:v>
                </c:pt>
                <c:pt idx="324">
                  <c:v>-23.511410091698934</c:v>
                </c:pt>
                <c:pt idx="325">
                  <c:v>-22.94305745404186</c:v>
                </c:pt>
                <c:pt idx="326">
                  <c:v>-22.367716138829863</c:v>
                </c:pt>
                <c:pt idx="327">
                  <c:v>-21.785561400601079</c:v>
                </c:pt>
                <c:pt idx="328">
                  <c:v>-21.196770569328201</c:v>
                </c:pt>
                <c:pt idx="329">
                  <c:v>-20.601522996402181</c:v>
                </c:pt>
                <c:pt idx="330">
                  <c:v>-20.000000000000018</c:v>
                </c:pt>
                <c:pt idx="331">
                  <c:v>-19.392384809853475</c:v>
                </c:pt>
                <c:pt idx="332">
                  <c:v>-18.778862511435634</c:v>
                </c:pt>
                <c:pt idx="333">
                  <c:v>-18.159619989581877</c:v>
                </c:pt>
                <c:pt idx="334">
                  <c:v>-17.53484587156311</c:v>
                </c:pt>
                <c:pt idx="335">
                  <c:v>-16.904730469627967</c:v>
                </c:pt>
                <c:pt idx="336">
                  <c:v>-16.269465723032006</c:v>
                </c:pt>
                <c:pt idx="337">
                  <c:v>-15.629245139570955</c:v>
                </c:pt>
                <c:pt idx="338">
                  <c:v>-14.984263736636494</c:v>
                </c:pt>
                <c:pt idx="339">
                  <c:v>-14.33471798181203</c:v>
                </c:pt>
                <c:pt idx="340">
                  <c:v>-13.680805733026745</c:v>
                </c:pt>
                <c:pt idx="341">
                  <c:v>-13.022726178286268</c:v>
                </c:pt>
                <c:pt idx="342">
                  <c:v>-12.360679774997905</c:v>
                </c:pt>
                <c:pt idx="343">
                  <c:v>-11.694868188909487</c:v>
                </c:pt>
                <c:pt idx="344">
                  <c:v>-11.025494232679957</c:v>
                </c:pt>
                <c:pt idx="345">
                  <c:v>-10.352761804100828</c:v>
                </c:pt>
                <c:pt idx="346">
                  <c:v>-9.6768758239867143</c:v>
                </c:pt>
                <c:pt idx="347">
                  <c:v>-8.9980421737546141</c:v>
                </c:pt>
                <c:pt idx="348">
                  <c:v>-8.3164676327103955</c:v>
                </c:pt>
                <c:pt idx="349">
                  <c:v>-7.6323598150617862</c:v>
                </c:pt>
                <c:pt idx="350">
                  <c:v>-6.9459271066772157</c:v>
                </c:pt>
                <c:pt idx="351">
                  <c:v>-6.2573786016092452</c:v>
                </c:pt>
                <c:pt idx="352">
                  <c:v>-5.5669240384026351</c:v>
                </c:pt>
                <c:pt idx="353">
                  <c:v>-4.8747737362058894</c:v>
                </c:pt>
                <c:pt idx="354">
                  <c:v>-4.1811385307061366</c:v>
                </c:pt>
                <c:pt idx="355">
                  <c:v>-3.4862297099063326</c:v>
                </c:pt>
                <c:pt idx="356">
                  <c:v>-2.7902589497650254</c:v>
                </c:pt>
                <c:pt idx="357">
                  <c:v>-2.0934382497177748</c:v>
                </c:pt>
                <c:pt idx="358">
                  <c:v>-1.3959798681000328</c:v>
                </c:pt>
                <c:pt idx="359">
                  <c:v>-0.69809625749134241</c:v>
                </c:pt>
                <c:pt idx="360">
                  <c:v>-9.8011876392689601E-15</c:v>
                </c:pt>
              </c:numCache>
            </c:numRef>
          </c:xVal>
          <c:yVal>
            <c:numRef>
              <c:f>'Cam Design'!$F$5:$F$365</c:f>
              <c:numCache>
                <c:formatCode>General</c:formatCode>
                <c:ptCount val="361"/>
                <c:pt idx="0">
                  <c:v>40</c:v>
                </c:pt>
                <c:pt idx="1">
                  <c:v>39.993907806255649</c:v>
                </c:pt>
                <c:pt idx="2">
                  <c:v>39.975633080763828</c:v>
                </c:pt>
                <c:pt idx="3">
                  <c:v>39.945181390182952</c:v>
                </c:pt>
                <c:pt idx="4">
                  <c:v>39.90256201039297</c:v>
                </c:pt>
                <c:pt idx="5">
                  <c:v>39.84778792366982</c:v>
                </c:pt>
                <c:pt idx="6">
                  <c:v>39.780875814730933</c:v>
                </c:pt>
                <c:pt idx="7">
                  <c:v>39.70184606565288</c:v>
                </c:pt>
                <c:pt idx="8">
                  <c:v>39.610722749662813</c:v>
                </c:pt>
                <c:pt idx="9">
                  <c:v>39.507533623805514</c:v>
                </c:pt>
                <c:pt idx="10">
                  <c:v>39.392310120488318</c:v>
                </c:pt>
                <c:pt idx="11">
                  <c:v>39.265087337906557</c:v>
                </c:pt>
                <c:pt idx="12">
                  <c:v>39.125904029352228</c:v>
                </c:pt>
                <c:pt idx="13">
                  <c:v>38.974802591409407</c:v>
                </c:pt>
                <c:pt idx="14">
                  <c:v>38.811829051039858</c:v>
                </c:pt>
                <c:pt idx="15">
                  <c:v>38.637033051562732</c:v>
                </c:pt>
                <c:pt idx="16">
                  <c:v>38.450467837532756</c:v>
                </c:pt>
                <c:pt idx="17">
                  <c:v>38.252190238521415</c:v>
                </c:pt>
                <c:pt idx="18">
                  <c:v>38.042260651806139</c:v>
                </c:pt>
                <c:pt idx="19">
                  <c:v>37.820743023972675</c:v>
                </c:pt>
                <c:pt idx="20">
                  <c:v>37.587704831436341</c:v>
                </c:pt>
                <c:pt idx="21">
                  <c:v>37.343217059888069</c:v>
                </c:pt>
                <c:pt idx="22">
                  <c:v>37.087354182671497</c:v>
                </c:pt>
                <c:pt idx="23">
                  <c:v>36.820194138097612</c:v>
                </c:pt>
                <c:pt idx="24">
                  <c:v>36.541818305704034</c:v>
                </c:pt>
                <c:pt idx="25">
                  <c:v>36.252311481465995</c:v>
                </c:pt>
                <c:pt idx="26">
                  <c:v>35.95176185196668</c:v>
                </c:pt>
                <c:pt idx="27">
                  <c:v>35.640260967534715</c:v>
                </c:pt>
                <c:pt idx="28">
                  <c:v>35.31790371435708</c:v>
                </c:pt>
                <c:pt idx="29">
                  <c:v>34.984788285575831</c:v>
                </c:pt>
                <c:pt idx="30">
                  <c:v>34.641016151377549</c:v>
                </c:pt>
                <c:pt idx="31">
                  <c:v>34.286692028084495</c:v>
                </c:pt>
                <c:pt idx="32">
                  <c:v>33.921923846257037</c:v>
                </c:pt>
                <c:pt idx="33">
                  <c:v>33.546822717816966</c:v>
                </c:pt>
                <c:pt idx="34">
                  <c:v>33.161502902201661</c:v>
                </c:pt>
                <c:pt idx="35">
                  <c:v>32.766081771559669</c:v>
                </c:pt>
                <c:pt idx="36">
                  <c:v>32.360679774997898</c:v>
                </c:pt>
                <c:pt idx="37">
                  <c:v>31.945420401891713</c:v>
                </c:pt>
                <c:pt idx="38">
                  <c:v>31.520430144268875</c:v>
                </c:pt>
                <c:pt idx="39">
                  <c:v>31.085838458278836</c:v>
                </c:pt>
                <c:pt idx="40">
                  <c:v>30.64177772475912</c:v>
                </c:pt>
                <c:pt idx="41">
                  <c:v>30.188383208910881</c:v>
                </c:pt>
                <c:pt idx="42">
                  <c:v>29.725793019095768</c:v>
                </c:pt>
                <c:pt idx="43">
                  <c:v>29.254148064766817</c:v>
                </c:pt>
                <c:pt idx="44">
                  <c:v>28.773592013546047</c:v>
                </c:pt>
                <c:pt idx="45">
                  <c:v>28.284271247461902</c:v>
                </c:pt>
                <c:pt idx="46">
                  <c:v>27.78633481835989</c:v>
                </c:pt>
                <c:pt idx="47">
                  <c:v>27.27993440249994</c:v>
                </c:pt>
                <c:pt idx="48">
                  <c:v>26.76522425435433</c:v>
                </c:pt>
                <c:pt idx="49">
                  <c:v>26.242361159620291</c:v>
                </c:pt>
                <c:pt idx="50">
                  <c:v>25.711504387461574</c:v>
                </c:pt>
                <c:pt idx="51">
                  <c:v>25.172815641993502</c:v>
                </c:pt>
                <c:pt idx="52">
                  <c:v>24.626459013026331</c:v>
                </c:pt>
                <c:pt idx="53">
                  <c:v>24.072600926081936</c:v>
                </c:pt>
                <c:pt idx="54">
                  <c:v>23.511410091698927</c:v>
                </c:pt>
                <c:pt idx="55">
                  <c:v>22.943057454041845</c:v>
                </c:pt>
                <c:pt idx="56">
                  <c:v>22.36771613882987</c:v>
                </c:pt>
                <c:pt idx="57">
                  <c:v>21.785561400601082</c:v>
                </c:pt>
                <c:pt idx="58">
                  <c:v>21.196770569328194</c:v>
                </c:pt>
                <c:pt idx="59">
                  <c:v>20.601522996402167</c:v>
                </c:pt>
                <c:pt idx="60">
                  <c:v>20.000000000000004</c:v>
                </c:pt>
                <c:pt idx="61">
                  <c:v>19.392384809853485</c:v>
                </c:pt>
                <c:pt idx="62">
                  <c:v>18.778862511435634</c:v>
                </c:pt>
                <c:pt idx="63">
                  <c:v>18.159619989581874</c:v>
                </c:pt>
                <c:pt idx="64">
                  <c:v>17.5348458715631</c:v>
                </c:pt>
                <c:pt idx="65">
                  <c:v>16.904730469627978</c:v>
                </c:pt>
                <c:pt idx="66">
                  <c:v>16.26946572303201</c:v>
                </c:pt>
                <c:pt idx="67">
                  <c:v>15.629245139570948</c:v>
                </c:pt>
                <c:pt idx="68">
                  <c:v>14.984263736636478</c:v>
                </c:pt>
                <c:pt idx="69">
                  <c:v>14.334717981812016</c:v>
                </c:pt>
                <c:pt idx="70">
                  <c:v>13.680805733026753</c:v>
                </c:pt>
                <c:pt idx="71">
                  <c:v>13.02272617828627</c:v>
                </c:pt>
                <c:pt idx="72">
                  <c:v>12.360679774997898</c:v>
                </c:pt>
                <c:pt idx="73">
                  <c:v>11.694868188909471</c:v>
                </c:pt>
                <c:pt idx="74">
                  <c:v>11.025494232679966</c:v>
                </c:pt>
                <c:pt idx="75">
                  <c:v>10.35276180410083</c:v>
                </c:pt>
                <c:pt idx="76">
                  <c:v>9.6768758239867072</c:v>
                </c:pt>
                <c:pt idx="77">
                  <c:v>8.9980421737545964</c:v>
                </c:pt>
                <c:pt idx="78">
                  <c:v>8.3164676327103777</c:v>
                </c:pt>
                <c:pt idx="79">
                  <c:v>7.6323598150617968</c:v>
                </c:pt>
                <c:pt idx="80">
                  <c:v>6.9459271066772166</c:v>
                </c:pt>
                <c:pt idx="81">
                  <c:v>6.2573786016092372</c:v>
                </c:pt>
                <c:pt idx="82">
                  <c:v>5.5669240384026182</c:v>
                </c:pt>
                <c:pt idx="83">
                  <c:v>4.8747737362058992</c:v>
                </c:pt>
                <c:pt idx="84">
                  <c:v>4.1811385307061384</c:v>
                </c:pt>
                <c:pt idx="85">
                  <c:v>3.4862297099063255</c:v>
                </c:pt>
                <c:pt idx="86">
                  <c:v>2.7902589497650094</c:v>
                </c:pt>
                <c:pt idx="87">
                  <c:v>2.0934382497177588</c:v>
                </c:pt>
                <c:pt idx="88">
                  <c:v>1.3959798681000433</c:v>
                </c:pt>
                <c:pt idx="89">
                  <c:v>0.69809625749134396</c:v>
                </c:pt>
                <c:pt idx="90">
                  <c:v>2.45029690981724E-15</c:v>
                </c:pt>
                <c:pt idx="91">
                  <c:v>-0.69809625749133908</c:v>
                </c:pt>
                <c:pt idx="92">
                  <c:v>-1.3959798681000382</c:v>
                </c:pt>
                <c:pt idx="93">
                  <c:v>-2.0934382497177535</c:v>
                </c:pt>
                <c:pt idx="94">
                  <c:v>-2.790258949765013</c:v>
                </c:pt>
                <c:pt idx="95">
                  <c:v>-3.4862297099063295</c:v>
                </c:pt>
                <c:pt idx="96">
                  <c:v>-4.1811385307061419</c:v>
                </c:pt>
                <c:pt idx="97">
                  <c:v>-4.8747737362058947</c:v>
                </c:pt>
                <c:pt idx="98">
                  <c:v>-5.5669240384026146</c:v>
                </c:pt>
                <c:pt idx="99">
                  <c:v>-6.2573786016092328</c:v>
                </c:pt>
                <c:pt idx="100">
                  <c:v>-6.9459271066772121</c:v>
                </c:pt>
                <c:pt idx="101">
                  <c:v>-7.6323598150617924</c:v>
                </c:pt>
                <c:pt idx="102">
                  <c:v>-8.3164676327103741</c:v>
                </c:pt>
                <c:pt idx="103">
                  <c:v>-8.9980421737546017</c:v>
                </c:pt>
                <c:pt idx="104">
                  <c:v>-9.6768758239867108</c:v>
                </c:pt>
                <c:pt idx="105">
                  <c:v>-10.352761804100833</c:v>
                </c:pt>
                <c:pt idx="106">
                  <c:v>-11.025494232679963</c:v>
                </c:pt>
                <c:pt idx="107">
                  <c:v>-11.694868188909467</c:v>
                </c:pt>
                <c:pt idx="108">
                  <c:v>-12.360679774997894</c:v>
                </c:pt>
                <c:pt idx="109">
                  <c:v>-13.022726178286266</c:v>
                </c:pt>
                <c:pt idx="110">
                  <c:v>-13.680805733026748</c:v>
                </c:pt>
                <c:pt idx="111">
                  <c:v>-14.334717981812011</c:v>
                </c:pt>
                <c:pt idx="112">
                  <c:v>-14.984263736636482</c:v>
                </c:pt>
                <c:pt idx="113">
                  <c:v>-15.629245139570951</c:v>
                </c:pt>
                <c:pt idx="114">
                  <c:v>-16.26946572303201</c:v>
                </c:pt>
                <c:pt idx="115">
                  <c:v>-16.904730469627975</c:v>
                </c:pt>
                <c:pt idx="116">
                  <c:v>-17.5348458715631</c:v>
                </c:pt>
                <c:pt idx="117">
                  <c:v>-18.159619989581866</c:v>
                </c:pt>
                <c:pt idx="118">
                  <c:v>-18.778862511435637</c:v>
                </c:pt>
                <c:pt idx="119">
                  <c:v>-19.392384809853482</c:v>
                </c:pt>
                <c:pt idx="120">
                  <c:v>-19.999999999999993</c:v>
                </c:pt>
                <c:pt idx="121">
                  <c:v>-20.601522996402171</c:v>
                </c:pt>
                <c:pt idx="122">
                  <c:v>-21.196770569328191</c:v>
                </c:pt>
                <c:pt idx="123">
                  <c:v>-21.785561400601082</c:v>
                </c:pt>
                <c:pt idx="124">
                  <c:v>-22.367716138829866</c:v>
                </c:pt>
                <c:pt idx="125">
                  <c:v>-22.943057454041845</c:v>
                </c:pt>
                <c:pt idx="126">
                  <c:v>-23.51141009169892</c:v>
                </c:pt>
                <c:pt idx="127">
                  <c:v>-24.072600926081936</c:v>
                </c:pt>
                <c:pt idx="128">
                  <c:v>-24.626459013026331</c:v>
                </c:pt>
                <c:pt idx="129">
                  <c:v>-25.172815641993491</c:v>
                </c:pt>
                <c:pt idx="130">
                  <c:v>-25.711504387461574</c:v>
                </c:pt>
                <c:pt idx="131">
                  <c:v>-26.242361159620287</c:v>
                </c:pt>
                <c:pt idx="132">
                  <c:v>-26.76522425435433</c:v>
                </c:pt>
                <c:pt idx="133">
                  <c:v>-27.279934402499933</c:v>
                </c:pt>
                <c:pt idx="134">
                  <c:v>-27.786334818359894</c:v>
                </c:pt>
                <c:pt idx="135">
                  <c:v>-28.284271247461898</c:v>
                </c:pt>
                <c:pt idx="136">
                  <c:v>-28.773592013546047</c:v>
                </c:pt>
                <c:pt idx="137">
                  <c:v>-29.254148064766817</c:v>
                </c:pt>
                <c:pt idx="138">
                  <c:v>-29.725793019095761</c:v>
                </c:pt>
                <c:pt idx="139">
                  <c:v>-30.188383208910881</c:v>
                </c:pt>
                <c:pt idx="140">
                  <c:v>-30.641777724759116</c:v>
                </c:pt>
                <c:pt idx="141">
                  <c:v>-31.085838458278836</c:v>
                </c:pt>
                <c:pt idx="142">
                  <c:v>-31.520430144268875</c:v>
                </c:pt>
                <c:pt idx="143">
                  <c:v>-31.945420401891717</c:v>
                </c:pt>
                <c:pt idx="144">
                  <c:v>-32.360679774997891</c:v>
                </c:pt>
                <c:pt idx="145">
                  <c:v>-32.766081771559676</c:v>
                </c:pt>
                <c:pt idx="146">
                  <c:v>-33.161502902201661</c:v>
                </c:pt>
                <c:pt idx="147">
                  <c:v>-33.546822717816958</c:v>
                </c:pt>
                <c:pt idx="148">
                  <c:v>-33.921923846257037</c:v>
                </c:pt>
                <c:pt idx="149">
                  <c:v>-34.286692028084488</c:v>
                </c:pt>
                <c:pt idx="150">
                  <c:v>-34.641016151377549</c:v>
                </c:pt>
                <c:pt idx="151">
                  <c:v>-34.984788285575831</c:v>
                </c:pt>
                <c:pt idx="152">
                  <c:v>-35.31790371435708</c:v>
                </c:pt>
                <c:pt idx="153">
                  <c:v>-35.640260967534715</c:v>
                </c:pt>
                <c:pt idx="154">
                  <c:v>-35.95176185196668</c:v>
                </c:pt>
                <c:pt idx="155">
                  <c:v>-36.252311481465995</c:v>
                </c:pt>
                <c:pt idx="156">
                  <c:v>-36.541818305704027</c:v>
                </c:pt>
                <c:pt idx="157">
                  <c:v>-36.820194138097612</c:v>
                </c:pt>
                <c:pt idx="158">
                  <c:v>-37.08735418267149</c:v>
                </c:pt>
                <c:pt idx="159">
                  <c:v>-37.343217059888069</c:v>
                </c:pt>
                <c:pt idx="160">
                  <c:v>-37.587704831436334</c:v>
                </c:pt>
                <c:pt idx="161">
                  <c:v>-37.820743023972675</c:v>
                </c:pt>
                <c:pt idx="162">
                  <c:v>-38.042260651806139</c:v>
                </c:pt>
                <c:pt idx="163">
                  <c:v>-38.252190238521422</c:v>
                </c:pt>
                <c:pt idx="164">
                  <c:v>-38.450467837532756</c:v>
                </c:pt>
                <c:pt idx="165">
                  <c:v>-38.637033051562724</c:v>
                </c:pt>
                <c:pt idx="166">
                  <c:v>-38.811829051039858</c:v>
                </c:pt>
                <c:pt idx="167">
                  <c:v>-38.974802591409407</c:v>
                </c:pt>
                <c:pt idx="168">
                  <c:v>-39.125904029352228</c:v>
                </c:pt>
                <c:pt idx="169">
                  <c:v>-39.265087337906557</c:v>
                </c:pt>
                <c:pt idx="170">
                  <c:v>-39.392310120488318</c:v>
                </c:pt>
                <c:pt idx="171">
                  <c:v>-39.507533623805507</c:v>
                </c:pt>
                <c:pt idx="172">
                  <c:v>-39.610722749662813</c:v>
                </c:pt>
                <c:pt idx="173">
                  <c:v>-39.70184606565288</c:v>
                </c:pt>
                <c:pt idx="174">
                  <c:v>-39.780875814730933</c:v>
                </c:pt>
                <c:pt idx="175">
                  <c:v>-39.84778792366982</c:v>
                </c:pt>
                <c:pt idx="176">
                  <c:v>-39.90256201039297</c:v>
                </c:pt>
                <c:pt idx="177">
                  <c:v>-39.945181390182952</c:v>
                </c:pt>
                <c:pt idx="178">
                  <c:v>-39.975633080763828</c:v>
                </c:pt>
                <c:pt idx="179">
                  <c:v>-39.993907806255649</c:v>
                </c:pt>
                <c:pt idx="180">
                  <c:v>-40</c:v>
                </c:pt>
                <c:pt idx="181">
                  <c:v>-39.993907806255649</c:v>
                </c:pt>
                <c:pt idx="182">
                  <c:v>-39.975633080763828</c:v>
                </c:pt>
                <c:pt idx="183">
                  <c:v>-39.945181390182952</c:v>
                </c:pt>
                <c:pt idx="184">
                  <c:v>-39.90256201039297</c:v>
                </c:pt>
                <c:pt idx="185">
                  <c:v>-39.84778792366982</c:v>
                </c:pt>
                <c:pt idx="186">
                  <c:v>-39.780875814730933</c:v>
                </c:pt>
                <c:pt idx="187">
                  <c:v>-39.701846065652887</c:v>
                </c:pt>
                <c:pt idx="188">
                  <c:v>-39.610722749662813</c:v>
                </c:pt>
                <c:pt idx="189">
                  <c:v>-39.507533623805514</c:v>
                </c:pt>
                <c:pt idx="190">
                  <c:v>-39.392310120488318</c:v>
                </c:pt>
                <c:pt idx="191">
                  <c:v>-39.265087337906557</c:v>
                </c:pt>
                <c:pt idx="192">
                  <c:v>-39.12590402935222</c:v>
                </c:pt>
                <c:pt idx="193">
                  <c:v>-38.974802591409407</c:v>
                </c:pt>
                <c:pt idx="194">
                  <c:v>-38.811829051039858</c:v>
                </c:pt>
                <c:pt idx="195">
                  <c:v>-38.637033051562732</c:v>
                </c:pt>
                <c:pt idx="196">
                  <c:v>-38.450467837532756</c:v>
                </c:pt>
                <c:pt idx="197">
                  <c:v>-38.252190238521415</c:v>
                </c:pt>
                <c:pt idx="198">
                  <c:v>-38.042260651806146</c:v>
                </c:pt>
                <c:pt idx="199">
                  <c:v>-37.820743023972668</c:v>
                </c:pt>
                <c:pt idx="200">
                  <c:v>-37.587704831436341</c:v>
                </c:pt>
                <c:pt idx="201">
                  <c:v>-37.343217059888069</c:v>
                </c:pt>
                <c:pt idx="202">
                  <c:v>-37.087354182671497</c:v>
                </c:pt>
                <c:pt idx="203">
                  <c:v>-36.820194138097612</c:v>
                </c:pt>
                <c:pt idx="204">
                  <c:v>-36.541818305704034</c:v>
                </c:pt>
                <c:pt idx="205">
                  <c:v>-36.252311481466002</c:v>
                </c:pt>
                <c:pt idx="206">
                  <c:v>-35.95176185196668</c:v>
                </c:pt>
                <c:pt idx="207">
                  <c:v>-35.640260967534715</c:v>
                </c:pt>
                <c:pt idx="208">
                  <c:v>-35.317903714357072</c:v>
                </c:pt>
                <c:pt idx="209">
                  <c:v>-34.984788285575831</c:v>
                </c:pt>
                <c:pt idx="210">
                  <c:v>-34.641016151377542</c:v>
                </c:pt>
                <c:pt idx="211">
                  <c:v>-34.286692028084495</c:v>
                </c:pt>
                <c:pt idx="212">
                  <c:v>-33.921923846257044</c:v>
                </c:pt>
                <c:pt idx="213">
                  <c:v>-33.546822717816966</c:v>
                </c:pt>
                <c:pt idx="214">
                  <c:v>-33.161502902201676</c:v>
                </c:pt>
                <c:pt idx="215">
                  <c:v>-32.766081771559669</c:v>
                </c:pt>
                <c:pt idx="216">
                  <c:v>-32.360679774997905</c:v>
                </c:pt>
                <c:pt idx="217">
                  <c:v>-31.945420401891713</c:v>
                </c:pt>
                <c:pt idx="218">
                  <c:v>-31.520430144268879</c:v>
                </c:pt>
                <c:pt idx="219">
                  <c:v>-31.085838458278833</c:v>
                </c:pt>
                <c:pt idx="220">
                  <c:v>-30.64177772475912</c:v>
                </c:pt>
                <c:pt idx="221">
                  <c:v>-30.188383208910885</c:v>
                </c:pt>
                <c:pt idx="222">
                  <c:v>-29.725793019095768</c:v>
                </c:pt>
                <c:pt idx="223">
                  <c:v>-29.254148064766824</c:v>
                </c:pt>
                <c:pt idx="224">
                  <c:v>-28.773592013546043</c:v>
                </c:pt>
                <c:pt idx="225">
                  <c:v>-28.284271247461909</c:v>
                </c:pt>
                <c:pt idx="226">
                  <c:v>-27.78633481835989</c:v>
                </c:pt>
                <c:pt idx="227">
                  <c:v>-27.279934402499944</c:v>
                </c:pt>
                <c:pt idx="228">
                  <c:v>-26.765224254354326</c:v>
                </c:pt>
                <c:pt idx="229">
                  <c:v>-26.242361159620291</c:v>
                </c:pt>
                <c:pt idx="230">
                  <c:v>-25.711504387461581</c:v>
                </c:pt>
                <c:pt idx="231">
                  <c:v>-25.172815641993513</c:v>
                </c:pt>
                <c:pt idx="232">
                  <c:v>-24.626459013026324</c:v>
                </c:pt>
                <c:pt idx="233">
                  <c:v>-24.072600926081932</c:v>
                </c:pt>
                <c:pt idx="234">
                  <c:v>-23.511410091698931</c:v>
                </c:pt>
                <c:pt idx="235">
                  <c:v>-22.943057454041856</c:v>
                </c:pt>
                <c:pt idx="236">
                  <c:v>-22.367716138829863</c:v>
                </c:pt>
                <c:pt idx="237">
                  <c:v>-21.785561400601079</c:v>
                </c:pt>
                <c:pt idx="238">
                  <c:v>-21.196770569328201</c:v>
                </c:pt>
                <c:pt idx="239">
                  <c:v>-20.601522996402181</c:v>
                </c:pt>
                <c:pt idx="240">
                  <c:v>-20.000000000000018</c:v>
                </c:pt>
                <c:pt idx="241">
                  <c:v>-19.392384809853475</c:v>
                </c:pt>
                <c:pt idx="242">
                  <c:v>-18.77886251143563</c:v>
                </c:pt>
                <c:pt idx="243">
                  <c:v>-18.159619989581877</c:v>
                </c:pt>
                <c:pt idx="244">
                  <c:v>-17.53484587156311</c:v>
                </c:pt>
                <c:pt idx="245">
                  <c:v>-16.904730469627967</c:v>
                </c:pt>
                <c:pt idx="246">
                  <c:v>-16.269465723032003</c:v>
                </c:pt>
                <c:pt idx="247">
                  <c:v>-15.629245139570953</c:v>
                </c:pt>
                <c:pt idx="248">
                  <c:v>-14.984263736636493</c:v>
                </c:pt>
                <c:pt idx="249">
                  <c:v>-14.334717981812028</c:v>
                </c:pt>
                <c:pt idx="250">
                  <c:v>-13.680805733026741</c:v>
                </c:pt>
                <c:pt idx="251">
                  <c:v>-13.022726178286266</c:v>
                </c:pt>
                <c:pt idx="252">
                  <c:v>-12.360679774997902</c:v>
                </c:pt>
                <c:pt idx="253">
                  <c:v>-11.694868188909485</c:v>
                </c:pt>
                <c:pt idx="254">
                  <c:v>-11.025494232679955</c:v>
                </c:pt>
                <c:pt idx="255">
                  <c:v>-10.352761804100826</c:v>
                </c:pt>
                <c:pt idx="256">
                  <c:v>-9.6768758239867108</c:v>
                </c:pt>
                <c:pt idx="257">
                  <c:v>-8.9980421737546106</c:v>
                </c:pt>
                <c:pt idx="258">
                  <c:v>-8.3164676327103919</c:v>
                </c:pt>
                <c:pt idx="259">
                  <c:v>-7.6323598150617844</c:v>
                </c:pt>
                <c:pt idx="260">
                  <c:v>-6.945927106677213</c:v>
                </c:pt>
                <c:pt idx="261">
                  <c:v>-6.2573786016092416</c:v>
                </c:pt>
                <c:pt idx="262">
                  <c:v>-5.5669240384026333</c:v>
                </c:pt>
                <c:pt idx="263">
                  <c:v>-4.8747737362058867</c:v>
                </c:pt>
                <c:pt idx="264">
                  <c:v>-4.1811385307061339</c:v>
                </c:pt>
                <c:pt idx="265">
                  <c:v>-3.48622970990633</c:v>
                </c:pt>
                <c:pt idx="266">
                  <c:v>-2.7902589497650232</c:v>
                </c:pt>
                <c:pt idx="267">
                  <c:v>-2.0934382497177721</c:v>
                </c:pt>
                <c:pt idx="268">
                  <c:v>-1.3959798681000304</c:v>
                </c:pt>
                <c:pt idx="269">
                  <c:v>-0.69809625749133986</c:v>
                </c:pt>
                <c:pt idx="270">
                  <c:v>-7.3508907294517201E-15</c:v>
                </c:pt>
                <c:pt idx="271">
                  <c:v>0.6980962574913252</c:v>
                </c:pt>
                <c:pt idx="272">
                  <c:v>1.3959798681000513</c:v>
                </c:pt>
                <c:pt idx="273">
                  <c:v>2.0934382497177579</c:v>
                </c:pt>
                <c:pt idx="274">
                  <c:v>2.7902589497650085</c:v>
                </c:pt>
                <c:pt idx="275">
                  <c:v>3.4862297099063158</c:v>
                </c:pt>
                <c:pt idx="276">
                  <c:v>4.1811385307061197</c:v>
                </c:pt>
                <c:pt idx="277">
                  <c:v>4.8747737362059071</c:v>
                </c:pt>
                <c:pt idx="278">
                  <c:v>5.5669240384026182</c:v>
                </c:pt>
                <c:pt idx="279">
                  <c:v>6.2573786016092274</c:v>
                </c:pt>
                <c:pt idx="280">
                  <c:v>6.9459271066771988</c:v>
                </c:pt>
                <c:pt idx="281">
                  <c:v>7.6323598150618039</c:v>
                </c:pt>
                <c:pt idx="282">
                  <c:v>8.3164676327103777</c:v>
                </c:pt>
                <c:pt idx="283">
                  <c:v>8.9980421737545964</c:v>
                </c:pt>
                <c:pt idx="284">
                  <c:v>9.6768758239866983</c:v>
                </c:pt>
                <c:pt idx="285">
                  <c:v>10.352761804100812</c:v>
                </c:pt>
                <c:pt idx="286">
                  <c:v>11.025494232679975</c:v>
                </c:pt>
                <c:pt idx="287">
                  <c:v>11.694868188909469</c:v>
                </c:pt>
                <c:pt idx="288">
                  <c:v>12.360679774997889</c:v>
                </c:pt>
                <c:pt idx="289">
                  <c:v>13.022726178286252</c:v>
                </c:pt>
                <c:pt idx="290">
                  <c:v>13.680805733026759</c:v>
                </c:pt>
                <c:pt idx="291">
                  <c:v>14.334717981812016</c:v>
                </c:pt>
                <c:pt idx="292">
                  <c:v>14.984263736636478</c:v>
                </c:pt>
                <c:pt idx="293">
                  <c:v>15.629245139570941</c:v>
                </c:pt>
                <c:pt idx="294">
                  <c:v>16.269465723031992</c:v>
                </c:pt>
                <c:pt idx="295">
                  <c:v>16.904730469627985</c:v>
                </c:pt>
                <c:pt idx="296">
                  <c:v>17.534845871563096</c:v>
                </c:pt>
                <c:pt idx="297">
                  <c:v>18.159619989581866</c:v>
                </c:pt>
                <c:pt idx="298">
                  <c:v>18.778862511435616</c:v>
                </c:pt>
                <c:pt idx="299">
                  <c:v>19.392384809853493</c:v>
                </c:pt>
                <c:pt idx="300">
                  <c:v>20.000000000000004</c:v>
                </c:pt>
                <c:pt idx="301">
                  <c:v>20.601522996402167</c:v>
                </c:pt>
                <c:pt idx="302">
                  <c:v>21.196770569328187</c:v>
                </c:pt>
                <c:pt idx="303">
                  <c:v>21.785561400601065</c:v>
                </c:pt>
                <c:pt idx="304">
                  <c:v>22.367716138829881</c:v>
                </c:pt>
                <c:pt idx="305">
                  <c:v>22.943057454041842</c:v>
                </c:pt>
                <c:pt idx="306">
                  <c:v>23.511410091698917</c:v>
                </c:pt>
                <c:pt idx="307">
                  <c:v>24.072600926081918</c:v>
                </c:pt>
                <c:pt idx="308">
                  <c:v>24.626459013026341</c:v>
                </c:pt>
                <c:pt idx="309">
                  <c:v>25.172815641993502</c:v>
                </c:pt>
                <c:pt idx="310">
                  <c:v>25.71150438746157</c:v>
                </c:pt>
                <c:pt idx="311">
                  <c:v>26.24236115962028</c:v>
                </c:pt>
                <c:pt idx="312">
                  <c:v>26.765224254354312</c:v>
                </c:pt>
                <c:pt idx="313">
                  <c:v>27.279934402499944</c:v>
                </c:pt>
                <c:pt idx="314">
                  <c:v>27.78633481835989</c:v>
                </c:pt>
                <c:pt idx="315">
                  <c:v>28.284271247461895</c:v>
                </c:pt>
                <c:pt idx="316">
                  <c:v>28.773592013546036</c:v>
                </c:pt>
                <c:pt idx="317">
                  <c:v>29.254148064766827</c:v>
                </c:pt>
                <c:pt idx="318">
                  <c:v>29.725793019095768</c:v>
                </c:pt>
                <c:pt idx="319">
                  <c:v>30.188383208910878</c:v>
                </c:pt>
                <c:pt idx="320">
                  <c:v>30.641777724759113</c:v>
                </c:pt>
                <c:pt idx="321">
                  <c:v>31.085838458278822</c:v>
                </c:pt>
                <c:pt idx="322">
                  <c:v>31.520430144268879</c:v>
                </c:pt>
                <c:pt idx="323">
                  <c:v>31.945420401891713</c:v>
                </c:pt>
                <c:pt idx="324">
                  <c:v>32.360679774997891</c:v>
                </c:pt>
                <c:pt idx="325">
                  <c:v>32.766081771559662</c:v>
                </c:pt>
                <c:pt idx="326">
                  <c:v>33.161502902201676</c:v>
                </c:pt>
                <c:pt idx="327">
                  <c:v>33.546822717816966</c:v>
                </c:pt>
                <c:pt idx="328">
                  <c:v>33.921923846257037</c:v>
                </c:pt>
                <c:pt idx="329">
                  <c:v>34.286692028084488</c:v>
                </c:pt>
                <c:pt idx="330">
                  <c:v>34.641016151377535</c:v>
                </c:pt>
                <c:pt idx="331">
                  <c:v>34.984788285575831</c:v>
                </c:pt>
                <c:pt idx="332">
                  <c:v>35.317903714357072</c:v>
                </c:pt>
                <c:pt idx="333">
                  <c:v>35.640260967534715</c:v>
                </c:pt>
                <c:pt idx="334">
                  <c:v>35.951761851966673</c:v>
                </c:pt>
                <c:pt idx="335">
                  <c:v>36.252311481466002</c:v>
                </c:pt>
                <c:pt idx="336">
                  <c:v>36.541818305704041</c:v>
                </c:pt>
                <c:pt idx="337">
                  <c:v>36.820194138097612</c:v>
                </c:pt>
                <c:pt idx="338">
                  <c:v>37.08735418267149</c:v>
                </c:pt>
                <c:pt idx="339">
                  <c:v>37.343217059888062</c:v>
                </c:pt>
                <c:pt idx="340">
                  <c:v>37.587704831436341</c:v>
                </c:pt>
                <c:pt idx="341">
                  <c:v>37.820743023972675</c:v>
                </c:pt>
                <c:pt idx="342">
                  <c:v>38.042260651806139</c:v>
                </c:pt>
                <c:pt idx="343">
                  <c:v>38.252190238521415</c:v>
                </c:pt>
                <c:pt idx="344">
                  <c:v>38.450467837532756</c:v>
                </c:pt>
                <c:pt idx="345">
                  <c:v>38.637033051562732</c:v>
                </c:pt>
                <c:pt idx="346">
                  <c:v>38.811829051039858</c:v>
                </c:pt>
                <c:pt idx="347">
                  <c:v>38.974802591409407</c:v>
                </c:pt>
                <c:pt idx="348">
                  <c:v>39.12590402935222</c:v>
                </c:pt>
                <c:pt idx="349">
                  <c:v>39.265087337906557</c:v>
                </c:pt>
                <c:pt idx="350">
                  <c:v>39.392310120488318</c:v>
                </c:pt>
                <c:pt idx="351">
                  <c:v>39.507533623805507</c:v>
                </c:pt>
                <c:pt idx="352">
                  <c:v>39.610722749662813</c:v>
                </c:pt>
                <c:pt idx="353">
                  <c:v>39.701846065652887</c:v>
                </c:pt>
                <c:pt idx="354">
                  <c:v>39.780875814730933</c:v>
                </c:pt>
                <c:pt idx="355">
                  <c:v>39.84778792366982</c:v>
                </c:pt>
                <c:pt idx="356">
                  <c:v>39.90256201039297</c:v>
                </c:pt>
                <c:pt idx="357">
                  <c:v>39.945181390182952</c:v>
                </c:pt>
                <c:pt idx="358">
                  <c:v>39.975633080763828</c:v>
                </c:pt>
                <c:pt idx="359">
                  <c:v>39.993907806255649</c:v>
                </c:pt>
                <c:pt idx="36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5-1945-B9A2-AFC18A2B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381232"/>
        <c:axId val="1060019472"/>
      </c:scatterChart>
      <c:valAx>
        <c:axId val="10593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19472"/>
        <c:crosses val="autoZero"/>
        <c:crossBetween val="midCat"/>
      </c:valAx>
      <c:valAx>
        <c:axId val="1060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38743</xdr:colOff>
      <xdr:row>19</xdr:row>
      <xdr:rowOff>174273</xdr:rowOff>
    </xdr:from>
    <xdr:to>
      <xdr:col>10</xdr:col>
      <xdr:colOff>483243</xdr:colOff>
      <xdr:row>33</xdr:row>
      <xdr:rowOff>72673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C4AC1-1864-9EF9-FB46-0E3596467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</xdr:row>
      <xdr:rowOff>31750</xdr:rowOff>
    </xdr:from>
    <xdr:to>
      <xdr:col>10</xdr:col>
      <xdr:colOff>558800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2A66A-8A61-D6FD-059F-4F30AB452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3</xdr:row>
      <xdr:rowOff>171450</xdr:rowOff>
    </xdr:from>
    <xdr:to>
      <xdr:col>17</xdr:col>
      <xdr:colOff>177800</xdr:colOff>
      <xdr:row>17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A807B7-CBCF-36A0-5391-B8471B52D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165098</xdr:colOff>
      <xdr:row>11</xdr:row>
      <xdr:rowOff>133348</xdr:rowOff>
    </xdr:from>
    <xdr:to>
      <xdr:col>24</xdr:col>
      <xdr:colOff>531628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4D460-1920-F53E-CD2B-9B95DB2C3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0AC-78DD-164D-8E28-56458EA932E7}">
  <dimension ref="B1:J24"/>
  <sheetViews>
    <sheetView tabSelected="1" zoomScale="138" workbookViewId="0">
      <selection activeCell="D17" sqref="D17"/>
    </sheetView>
  </sheetViews>
  <sheetFormatPr baseColWidth="10" defaultRowHeight="16" x14ac:dyDescent="0.2"/>
  <cols>
    <col min="2" max="2" width="36.5" customWidth="1"/>
  </cols>
  <sheetData>
    <row r="1" spans="2:9" x14ac:dyDescent="0.2">
      <c r="D1" t="s">
        <v>26</v>
      </c>
    </row>
    <row r="2" spans="2:9" x14ac:dyDescent="0.2">
      <c r="B2" t="s">
        <v>0</v>
      </c>
      <c r="C2">
        <v>10</v>
      </c>
      <c r="D2">
        <v>10</v>
      </c>
    </row>
    <row r="3" spans="2:9" x14ac:dyDescent="0.2">
      <c r="B3" t="s">
        <v>1</v>
      </c>
      <c r="C3">
        <v>80</v>
      </c>
      <c r="D3">
        <v>80</v>
      </c>
    </row>
    <row r="4" spans="2:9" x14ac:dyDescent="0.2">
      <c r="B4" t="s">
        <v>2</v>
      </c>
      <c r="C4">
        <v>0</v>
      </c>
      <c r="D4">
        <v>0</v>
      </c>
    </row>
    <row r="5" spans="2:9" x14ac:dyDescent="0.2">
      <c r="B5" t="s">
        <v>3</v>
      </c>
      <c r="C5">
        <v>180</v>
      </c>
      <c r="D5">
        <v>180</v>
      </c>
    </row>
    <row r="6" spans="2:9" x14ac:dyDescent="0.2">
      <c r="B6" t="s">
        <v>4</v>
      </c>
      <c r="C6">
        <v>180</v>
      </c>
      <c r="D6">
        <v>180</v>
      </c>
    </row>
    <row r="7" spans="2:9" x14ac:dyDescent="0.2">
      <c r="B7" t="s">
        <v>5</v>
      </c>
      <c r="C7">
        <v>267</v>
      </c>
      <c r="D7">
        <v>267</v>
      </c>
    </row>
    <row r="8" spans="2:9" x14ac:dyDescent="0.2">
      <c r="B8" t="s">
        <v>6</v>
      </c>
      <c r="C8">
        <v>267</v>
      </c>
      <c r="D8">
        <v>267</v>
      </c>
    </row>
    <row r="9" spans="2:9" x14ac:dyDescent="0.2">
      <c r="B9" t="s">
        <v>7</v>
      </c>
      <c r="C9">
        <v>273</v>
      </c>
      <c r="D9">
        <v>273</v>
      </c>
    </row>
    <row r="10" spans="2:9" x14ac:dyDescent="0.2">
      <c r="B10" t="s">
        <v>8</v>
      </c>
      <c r="C10">
        <v>273</v>
      </c>
      <c r="D10">
        <v>273</v>
      </c>
    </row>
    <row r="11" spans="2:9" x14ac:dyDescent="0.2">
      <c r="B11" t="s">
        <v>9</v>
      </c>
      <c r="C11">
        <v>360</v>
      </c>
      <c r="D11">
        <v>360</v>
      </c>
    </row>
    <row r="15" spans="2:9" x14ac:dyDescent="0.2">
      <c r="B15" t="s">
        <v>10</v>
      </c>
      <c r="C15">
        <v>60</v>
      </c>
      <c r="D15">
        <v>60</v>
      </c>
    </row>
    <row r="16" spans="2:9" x14ac:dyDescent="0.2">
      <c r="B16" t="s">
        <v>11</v>
      </c>
      <c r="C16">
        <f>C15/60</f>
        <v>1</v>
      </c>
      <c r="D16">
        <f>D15/60</f>
        <v>1</v>
      </c>
      <c r="I16" t="s">
        <v>31</v>
      </c>
    </row>
    <row r="17" spans="2:10" x14ac:dyDescent="0.2">
      <c r="B17" t="s">
        <v>12</v>
      </c>
      <c r="C17">
        <f>C16/(360/(C5-C4))</f>
        <v>0.5</v>
      </c>
      <c r="D17">
        <f>D16/(360/(D5-D4))</f>
        <v>0.5</v>
      </c>
      <c r="H17" t="s">
        <v>32</v>
      </c>
      <c r="I17">
        <f>60/C15*(C5-C4)/360</f>
        <v>0.5</v>
      </c>
      <c r="J17" t="s">
        <v>33</v>
      </c>
    </row>
    <row r="18" spans="2:10" x14ac:dyDescent="0.2">
      <c r="H18" t="s">
        <v>34</v>
      </c>
      <c r="I18">
        <f>60/C15*(C7-C6)/360</f>
        <v>0.24166666666666667</v>
      </c>
    </row>
    <row r="19" spans="2:10" x14ac:dyDescent="0.2">
      <c r="B19" s="4" t="s">
        <v>27</v>
      </c>
      <c r="C19" s="4"/>
      <c r="E19" t="s">
        <v>28</v>
      </c>
      <c r="H19" t="s">
        <v>35</v>
      </c>
      <c r="I19">
        <f>60/C15*(C9-C8)/360</f>
        <v>1.6666666666666666E-2</v>
      </c>
    </row>
    <row r="20" spans="2:10" x14ac:dyDescent="0.2">
      <c r="B20" t="s">
        <v>13</v>
      </c>
      <c r="C20">
        <f>C2/(C7-C6)</f>
        <v>0.11494252873563218</v>
      </c>
      <c r="E20">
        <f>C2/(C11-C10)</f>
        <v>0.11494252873563218</v>
      </c>
      <c r="H20" t="s">
        <v>36</v>
      </c>
      <c r="I20">
        <f>60/C15*(C11-C10)/360</f>
        <v>0.24166666666666667</v>
      </c>
    </row>
    <row r="22" spans="2:10" x14ac:dyDescent="0.2">
      <c r="B22" t="s">
        <v>14</v>
      </c>
      <c r="C22">
        <f>C16/360</f>
        <v>2.7777777777777779E-3</v>
      </c>
      <c r="H22" t="s">
        <v>37</v>
      </c>
      <c r="I22">
        <f>SUM(I17:I20)</f>
        <v>1</v>
      </c>
    </row>
    <row r="24" spans="2:10" x14ac:dyDescent="0.2">
      <c r="B24" t="s">
        <v>17</v>
      </c>
      <c r="C24">
        <f>C2/(C7-C6)</f>
        <v>0.11494252873563218</v>
      </c>
      <c r="E24">
        <f>E20</f>
        <v>0.11494252873563218</v>
      </c>
    </row>
  </sheetData>
  <mergeCells count="1">
    <mergeCell ref="B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F621-0074-F341-B72E-B09E55AB2B70}">
  <dimension ref="B2:E363"/>
  <sheetViews>
    <sheetView zoomScaleNormal="140" workbookViewId="0">
      <selection activeCell="E3" sqref="E3:E363"/>
    </sheetView>
  </sheetViews>
  <sheetFormatPr baseColWidth="10" defaultRowHeight="16" x14ac:dyDescent="0.2"/>
  <cols>
    <col min="3" max="3" width="15.1640625" customWidth="1"/>
  </cols>
  <sheetData>
    <row r="2" spans="2:5" s="1" customFormat="1" ht="51" x14ac:dyDescent="0.2">
      <c r="B2" s="1" t="s">
        <v>15</v>
      </c>
      <c r="C2" s="1" t="s">
        <v>16</v>
      </c>
      <c r="D2" s="1" t="s">
        <v>18</v>
      </c>
    </row>
    <row r="3" spans="2:5" x14ac:dyDescent="0.2">
      <c r="B3">
        <f>C3*Parameters!$C$22</f>
        <v>0</v>
      </c>
      <c r="C3">
        <v>0</v>
      </c>
      <c r="D3">
        <f>IF(AND(C3&gt;=Parameters!$C$8, 'Calculations and Charts'!C3&lt;=Parameters!$C$9), 10,         Parameters!$C$20* IF(AND(C3&gt;=Parameters!$C$6,C3&lt;=Parameters!$C$7), (C3-Parameters!$C$6), IF( AND(C3&gt;=Parameters!$C$10, C3&lt;=Parameters!$C$11),  (Parameters!$C$11-C3), 0) ) )</f>
        <v>0</v>
      </c>
      <c r="E3">
        <f>IF(AND(C3&gt;=Parameters!$C$8, 'Calculations and Charts'!C3&lt;=Parameters!$C$9), 10,      IF(AND(C3&gt;=Parameters!$C$6,C3&lt;=Parameters!$C$7), (C3-Parameters!$C$6)*Parameters!$C$20, IF( AND(C3&gt;=Parameters!$C$10, C3&lt;=Parameters!$C$11),  (Parameters!$C$11-C3)*Parameters!$E$20, 0) ) )</f>
        <v>0</v>
      </c>
    </row>
    <row r="4" spans="2:5" x14ac:dyDescent="0.2">
      <c r="B4">
        <f>C4*Parameters!$C$22</f>
        <v>2.7777777777777779E-3</v>
      </c>
      <c r="C4">
        <f>C3+1</f>
        <v>1</v>
      </c>
      <c r="D4">
        <f>IF(AND(C4&gt;=Parameters!$C$8, 'Calculations and Charts'!C4&lt;=Parameters!$C$9), 10,         Parameters!$C$20* IF(AND(C4&gt;=Parameters!$C$6,C4&lt;=Parameters!$C$7), (C4-Parameters!$C$6), IF( AND(C4&gt;=Parameters!$C$10, C4&lt;=Parameters!$C$11),  (Parameters!$C$11-C4), 0) ) )</f>
        <v>0</v>
      </c>
      <c r="E4">
        <f>IF(AND(C4&gt;=Parameters!$C$8, 'Calculations and Charts'!C4&lt;=Parameters!$C$9), 10,      IF(AND(C4&gt;=Parameters!$C$6,C4&lt;=Parameters!$C$7), (C4-Parameters!$C$6)*Parameters!$C$20, IF( AND(C4&gt;=Parameters!$C$10, C4&lt;=Parameters!$C$11),  (Parameters!$C$11-C4)*Parameters!$E$20, 0) ) )</f>
        <v>0</v>
      </c>
    </row>
    <row r="5" spans="2:5" x14ac:dyDescent="0.2">
      <c r="B5">
        <f>C5*Parameters!$C$22</f>
        <v>5.5555555555555558E-3</v>
      </c>
      <c r="C5">
        <f t="shared" ref="C5:C68" si="0">C4+1</f>
        <v>2</v>
      </c>
      <c r="D5">
        <f>IF(AND(C5&gt;=Parameters!$C$8, 'Calculations and Charts'!C5&lt;=Parameters!$C$9), 10,         Parameters!$C$20* IF(AND(C5&gt;=Parameters!$C$6,C5&lt;=Parameters!$C$7), (C5-Parameters!$C$6), IF( AND(C5&gt;=Parameters!$C$10, C5&lt;=Parameters!$C$11),  (Parameters!$C$11-C5), 0) ) )</f>
        <v>0</v>
      </c>
      <c r="E5">
        <f>IF(AND(C5&gt;=Parameters!$C$8, 'Calculations and Charts'!C5&lt;=Parameters!$C$9), 10,      IF(AND(C5&gt;=Parameters!$C$6,C5&lt;=Parameters!$C$7), (C5-Parameters!$C$6)*Parameters!$C$20, IF( AND(C5&gt;=Parameters!$C$10, C5&lt;=Parameters!$C$11),  (Parameters!$C$11-C5)*Parameters!$E$20, 0) ) )</f>
        <v>0</v>
      </c>
    </row>
    <row r="6" spans="2:5" x14ac:dyDescent="0.2">
      <c r="B6">
        <f>C6*Parameters!$C$22</f>
        <v>8.3333333333333332E-3</v>
      </c>
      <c r="C6">
        <f t="shared" si="0"/>
        <v>3</v>
      </c>
      <c r="D6">
        <f>IF(AND(C6&gt;=Parameters!$C$8, 'Calculations and Charts'!C6&lt;=Parameters!$C$9), 10,         Parameters!$C$20* IF(AND(C6&gt;=Parameters!$C$6,C6&lt;=Parameters!$C$7), (C6-Parameters!$C$6), IF( AND(C6&gt;=Parameters!$C$10, C6&lt;=Parameters!$C$11),  (Parameters!$C$11-C6), 0) ) )</f>
        <v>0</v>
      </c>
      <c r="E6">
        <f>IF(AND(C6&gt;=Parameters!$C$8, 'Calculations and Charts'!C6&lt;=Parameters!$C$9), 10,      IF(AND(C6&gt;=Parameters!$C$6,C6&lt;=Parameters!$C$7), (C6-Parameters!$C$6)*Parameters!$C$20, IF( AND(C6&gt;=Parameters!$C$10, C6&lt;=Parameters!$C$11),  (Parameters!$C$11-C6)*Parameters!$E$20, 0) ) )</f>
        <v>0</v>
      </c>
    </row>
    <row r="7" spans="2:5" x14ac:dyDescent="0.2">
      <c r="B7">
        <f>C7*Parameters!$C$22</f>
        <v>1.1111111111111112E-2</v>
      </c>
      <c r="C7">
        <f t="shared" si="0"/>
        <v>4</v>
      </c>
      <c r="D7">
        <f>IF(AND(C7&gt;=Parameters!$C$8, 'Calculations and Charts'!C7&lt;=Parameters!$C$9), 10,         Parameters!$C$20* IF(AND(C7&gt;=Parameters!$C$6,C7&lt;=Parameters!$C$7), (C7-Parameters!$C$6), IF( AND(C7&gt;=Parameters!$C$10, C7&lt;=Parameters!$C$11),  (Parameters!$C$11-C7), 0) ) )</f>
        <v>0</v>
      </c>
      <c r="E7">
        <f>IF(AND(C7&gt;=Parameters!$C$8, 'Calculations and Charts'!C7&lt;=Parameters!$C$9), 10,      IF(AND(C7&gt;=Parameters!$C$6,C7&lt;=Parameters!$C$7), (C7-Parameters!$C$6)*Parameters!$C$20, IF( AND(C7&gt;=Parameters!$C$10, C7&lt;=Parameters!$C$11),  (Parameters!$C$11-C7)*Parameters!$E$20, 0) ) )</f>
        <v>0</v>
      </c>
    </row>
    <row r="8" spans="2:5" x14ac:dyDescent="0.2">
      <c r="B8">
        <f>C8*Parameters!$C$22</f>
        <v>1.388888888888889E-2</v>
      </c>
      <c r="C8">
        <f t="shared" si="0"/>
        <v>5</v>
      </c>
      <c r="D8">
        <f>IF(AND(C8&gt;=Parameters!$C$8, 'Calculations and Charts'!C8&lt;=Parameters!$C$9), 10,         Parameters!$C$20* IF(AND(C8&gt;=Parameters!$C$6,C8&lt;=Parameters!$C$7), (C8-Parameters!$C$6), IF( AND(C8&gt;=Parameters!$C$10, C8&lt;=Parameters!$C$11),  (Parameters!$C$11-C8), 0) ) )</f>
        <v>0</v>
      </c>
      <c r="E8">
        <f>IF(AND(C8&gt;=Parameters!$C$8, 'Calculations and Charts'!C8&lt;=Parameters!$C$9), 10,      IF(AND(C8&gt;=Parameters!$C$6,C8&lt;=Parameters!$C$7), (C8-Parameters!$C$6)*Parameters!$C$20, IF( AND(C8&gt;=Parameters!$C$10, C8&lt;=Parameters!$C$11),  (Parameters!$C$11-C8)*Parameters!$E$20, 0) ) )</f>
        <v>0</v>
      </c>
    </row>
    <row r="9" spans="2:5" x14ac:dyDescent="0.2">
      <c r="B9">
        <f>C9*Parameters!$C$22</f>
        <v>1.6666666666666666E-2</v>
      </c>
      <c r="C9">
        <f t="shared" si="0"/>
        <v>6</v>
      </c>
      <c r="D9">
        <f>IF(AND(C9&gt;=Parameters!$C$8, 'Calculations and Charts'!C9&lt;=Parameters!$C$9), 10,         Parameters!$C$20* IF(AND(C9&gt;=Parameters!$C$6,C9&lt;=Parameters!$C$7), (C9-Parameters!$C$6), IF( AND(C9&gt;=Parameters!$C$10, C9&lt;=Parameters!$C$11),  (Parameters!$C$11-C9), 0) ) )</f>
        <v>0</v>
      </c>
      <c r="E9">
        <f>IF(AND(C9&gt;=Parameters!$C$8, 'Calculations and Charts'!C9&lt;=Parameters!$C$9), 10,      IF(AND(C9&gt;=Parameters!$C$6,C9&lt;=Parameters!$C$7), (C9-Parameters!$C$6)*Parameters!$C$20, IF( AND(C9&gt;=Parameters!$C$10, C9&lt;=Parameters!$C$11),  (Parameters!$C$11-C9)*Parameters!$E$20, 0) ) )</f>
        <v>0</v>
      </c>
    </row>
    <row r="10" spans="2:5" x14ac:dyDescent="0.2">
      <c r="B10">
        <f>C10*Parameters!$C$22</f>
        <v>1.9444444444444445E-2</v>
      </c>
      <c r="C10">
        <f t="shared" si="0"/>
        <v>7</v>
      </c>
      <c r="D10">
        <f>IF(AND(C10&gt;=Parameters!$C$8, 'Calculations and Charts'!C10&lt;=Parameters!$C$9), 10,         Parameters!$C$20* IF(AND(C10&gt;=Parameters!$C$6,C10&lt;=Parameters!$C$7), (C10-Parameters!$C$6), IF( AND(C10&gt;=Parameters!$C$10, C10&lt;=Parameters!$C$11),  (Parameters!$C$11-C10), 0) ) )</f>
        <v>0</v>
      </c>
      <c r="E10">
        <f>IF(AND(C10&gt;=Parameters!$C$8, 'Calculations and Charts'!C10&lt;=Parameters!$C$9), 10,      IF(AND(C10&gt;=Parameters!$C$6,C10&lt;=Parameters!$C$7), (C10-Parameters!$C$6)*Parameters!$C$20, IF( AND(C10&gt;=Parameters!$C$10, C10&lt;=Parameters!$C$11),  (Parameters!$C$11-C10)*Parameters!$E$20, 0) ) )</f>
        <v>0</v>
      </c>
    </row>
    <row r="11" spans="2:5" x14ac:dyDescent="0.2">
      <c r="B11">
        <f>C11*Parameters!$C$22</f>
        <v>2.2222222222222223E-2</v>
      </c>
      <c r="C11">
        <f t="shared" si="0"/>
        <v>8</v>
      </c>
      <c r="D11">
        <f>IF(AND(C11&gt;=Parameters!$C$8, 'Calculations and Charts'!C11&lt;=Parameters!$C$9), 10,         Parameters!$C$20* IF(AND(C11&gt;=Parameters!$C$6,C11&lt;=Parameters!$C$7), (C11-Parameters!$C$6), IF( AND(C11&gt;=Parameters!$C$10, C11&lt;=Parameters!$C$11),  (Parameters!$C$11-C11), 0) ) )</f>
        <v>0</v>
      </c>
      <c r="E11">
        <f>IF(AND(C11&gt;=Parameters!$C$8, 'Calculations and Charts'!C11&lt;=Parameters!$C$9), 10,      IF(AND(C11&gt;=Parameters!$C$6,C11&lt;=Parameters!$C$7), (C11-Parameters!$C$6)*Parameters!$C$20, IF( AND(C11&gt;=Parameters!$C$10, C11&lt;=Parameters!$C$11),  (Parameters!$C$11-C11)*Parameters!$E$20, 0) ) )</f>
        <v>0</v>
      </c>
    </row>
    <row r="12" spans="2:5" x14ac:dyDescent="0.2">
      <c r="B12">
        <f>C12*Parameters!$C$22</f>
        <v>2.5000000000000001E-2</v>
      </c>
      <c r="C12">
        <f t="shared" si="0"/>
        <v>9</v>
      </c>
      <c r="D12">
        <f>IF(AND(C12&gt;=Parameters!$C$8, 'Calculations and Charts'!C12&lt;=Parameters!$C$9), 10,         Parameters!$C$20* IF(AND(C12&gt;=Parameters!$C$6,C12&lt;=Parameters!$C$7), (C12-Parameters!$C$6), IF( AND(C12&gt;=Parameters!$C$10, C12&lt;=Parameters!$C$11),  (Parameters!$C$11-C12), 0) ) )</f>
        <v>0</v>
      </c>
      <c r="E12">
        <f>IF(AND(C12&gt;=Parameters!$C$8, 'Calculations and Charts'!C12&lt;=Parameters!$C$9), 10,      IF(AND(C12&gt;=Parameters!$C$6,C12&lt;=Parameters!$C$7), (C12-Parameters!$C$6)*Parameters!$C$20, IF( AND(C12&gt;=Parameters!$C$10, C12&lt;=Parameters!$C$11),  (Parameters!$C$11-C12)*Parameters!$E$20, 0) ) )</f>
        <v>0</v>
      </c>
    </row>
    <row r="13" spans="2:5" x14ac:dyDescent="0.2">
      <c r="B13">
        <f>C13*Parameters!$C$22</f>
        <v>2.777777777777778E-2</v>
      </c>
      <c r="C13">
        <f t="shared" si="0"/>
        <v>10</v>
      </c>
      <c r="D13">
        <f>IF(AND(C13&gt;=Parameters!$C$8, 'Calculations and Charts'!C13&lt;=Parameters!$C$9), 10,         Parameters!$C$20* IF(AND(C13&gt;=Parameters!$C$6,C13&lt;=Parameters!$C$7), (C13-Parameters!$C$6), IF( AND(C13&gt;=Parameters!$C$10, C13&lt;=Parameters!$C$11),  (Parameters!$C$11-C13), 0) ) )</f>
        <v>0</v>
      </c>
      <c r="E13">
        <f>IF(AND(C13&gt;=Parameters!$C$8, 'Calculations and Charts'!C13&lt;=Parameters!$C$9), 10,      IF(AND(C13&gt;=Parameters!$C$6,C13&lt;=Parameters!$C$7), (C13-Parameters!$C$6)*Parameters!$C$20, IF( AND(C13&gt;=Parameters!$C$10, C13&lt;=Parameters!$C$11),  (Parameters!$C$11-C13)*Parameters!$E$20, 0) ) )</f>
        <v>0</v>
      </c>
    </row>
    <row r="14" spans="2:5" x14ac:dyDescent="0.2">
      <c r="B14">
        <f>C14*Parameters!$C$22</f>
        <v>3.0555555555555558E-2</v>
      </c>
      <c r="C14">
        <f t="shared" si="0"/>
        <v>11</v>
      </c>
      <c r="D14">
        <f>IF(AND(C14&gt;=Parameters!$C$8, 'Calculations and Charts'!C14&lt;=Parameters!$C$9), 10,         Parameters!$C$20* IF(AND(C14&gt;=Parameters!$C$6,C14&lt;=Parameters!$C$7), (C14-Parameters!$C$6), IF( AND(C14&gt;=Parameters!$C$10, C14&lt;=Parameters!$C$11),  (Parameters!$C$11-C14), 0) ) )</f>
        <v>0</v>
      </c>
      <c r="E14">
        <f>IF(AND(C14&gt;=Parameters!$C$8, 'Calculations and Charts'!C14&lt;=Parameters!$C$9), 10,      IF(AND(C14&gt;=Parameters!$C$6,C14&lt;=Parameters!$C$7), (C14-Parameters!$C$6)*Parameters!$C$20, IF( AND(C14&gt;=Parameters!$C$10, C14&lt;=Parameters!$C$11),  (Parameters!$C$11-C14)*Parameters!$E$20, 0) ) )</f>
        <v>0</v>
      </c>
    </row>
    <row r="15" spans="2:5" x14ac:dyDescent="0.2">
      <c r="B15">
        <f>C15*Parameters!$C$22</f>
        <v>3.3333333333333333E-2</v>
      </c>
      <c r="C15">
        <f t="shared" si="0"/>
        <v>12</v>
      </c>
      <c r="D15">
        <f>IF(AND(C15&gt;=Parameters!$C$8, 'Calculations and Charts'!C15&lt;=Parameters!$C$9), 10,         Parameters!$C$20* IF(AND(C15&gt;=Parameters!$C$6,C15&lt;=Parameters!$C$7), (C15-Parameters!$C$6), IF( AND(C15&gt;=Parameters!$C$10, C15&lt;=Parameters!$C$11),  (Parameters!$C$11-C15), 0) ) )</f>
        <v>0</v>
      </c>
      <c r="E15">
        <f>IF(AND(C15&gt;=Parameters!$C$8, 'Calculations and Charts'!C15&lt;=Parameters!$C$9), 10,      IF(AND(C15&gt;=Parameters!$C$6,C15&lt;=Parameters!$C$7), (C15-Parameters!$C$6)*Parameters!$C$20, IF( AND(C15&gt;=Parameters!$C$10, C15&lt;=Parameters!$C$11),  (Parameters!$C$11-C15)*Parameters!$E$20, 0) ) )</f>
        <v>0</v>
      </c>
    </row>
    <row r="16" spans="2:5" x14ac:dyDescent="0.2">
      <c r="B16">
        <f>C16*Parameters!$C$22</f>
        <v>3.6111111111111115E-2</v>
      </c>
      <c r="C16">
        <f t="shared" si="0"/>
        <v>13</v>
      </c>
      <c r="D16">
        <f>IF(AND(C16&gt;=Parameters!$C$8, 'Calculations and Charts'!C16&lt;=Parameters!$C$9), 10,         Parameters!$C$20* IF(AND(C16&gt;=Parameters!$C$6,C16&lt;=Parameters!$C$7), (C16-Parameters!$C$6), IF( AND(C16&gt;=Parameters!$C$10, C16&lt;=Parameters!$C$11),  (Parameters!$C$11-C16), 0) ) )</f>
        <v>0</v>
      </c>
      <c r="E16">
        <f>IF(AND(C16&gt;=Parameters!$C$8, 'Calculations and Charts'!C16&lt;=Parameters!$C$9), 10,      IF(AND(C16&gt;=Parameters!$C$6,C16&lt;=Parameters!$C$7), (C16-Parameters!$C$6)*Parameters!$C$20, IF( AND(C16&gt;=Parameters!$C$10, C16&lt;=Parameters!$C$11),  (Parameters!$C$11-C16)*Parameters!$E$20, 0) ) )</f>
        <v>0</v>
      </c>
    </row>
    <row r="17" spans="2:5" x14ac:dyDescent="0.2">
      <c r="B17">
        <f>C17*Parameters!$C$22</f>
        <v>3.888888888888889E-2</v>
      </c>
      <c r="C17">
        <f t="shared" si="0"/>
        <v>14</v>
      </c>
      <c r="D17">
        <f>IF(AND(C17&gt;=Parameters!$C$8, 'Calculations and Charts'!C17&lt;=Parameters!$C$9), 10,         Parameters!$C$20* IF(AND(C17&gt;=Parameters!$C$6,C17&lt;=Parameters!$C$7), (C17-Parameters!$C$6), IF( AND(C17&gt;=Parameters!$C$10, C17&lt;=Parameters!$C$11),  (Parameters!$C$11-C17), 0) ) )</f>
        <v>0</v>
      </c>
      <c r="E17">
        <f>IF(AND(C17&gt;=Parameters!$C$8, 'Calculations and Charts'!C17&lt;=Parameters!$C$9), 10,      IF(AND(C17&gt;=Parameters!$C$6,C17&lt;=Parameters!$C$7), (C17-Parameters!$C$6)*Parameters!$C$20, IF( AND(C17&gt;=Parameters!$C$10, C17&lt;=Parameters!$C$11),  (Parameters!$C$11-C17)*Parameters!$E$20, 0) ) )</f>
        <v>0</v>
      </c>
    </row>
    <row r="18" spans="2:5" x14ac:dyDescent="0.2">
      <c r="B18">
        <f>C18*Parameters!$C$22</f>
        <v>4.1666666666666671E-2</v>
      </c>
      <c r="C18">
        <f t="shared" si="0"/>
        <v>15</v>
      </c>
      <c r="D18">
        <f>IF(AND(C18&gt;=Parameters!$C$8, 'Calculations and Charts'!C18&lt;=Parameters!$C$9), 10,         Parameters!$C$20* IF(AND(C18&gt;=Parameters!$C$6,C18&lt;=Parameters!$C$7), (C18-Parameters!$C$6), IF( AND(C18&gt;=Parameters!$C$10, C18&lt;=Parameters!$C$11),  (Parameters!$C$11-C18), 0) ) )</f>
        <v>0</v>
      </c>
      <c r="E18">
        <f>IF(AND(C18&gt;=Parameters!$C$8, 'Calculations and Charts'!C18&lt;=Parameters!$C$9), 10,      IF(AND(C18&gt;=Parameters!$C$6,C18&lt;=Parameters!$C$7), (C18-Parameters!$C$6)*Parameters!$C$20, IF( AND(C18&gt;=Parameters!$C$10, C18&lt;=Parameters!$C$11),  (Parameters!$C$11-C18)*Parameters!$E$20, 0) ) )</f>
        <v>0</v>
      </c>
    </row>
    <row r="19" spans="2:5" x14ac:dyDescent="0.2">
      <c r="B19">
        <f>C19*Parameters!$C$22</f>
        <v>4.4444444444444446E-2</v>
      </c>
      <c r="C19">
        <f t="shared" si="0"/>
        <v>16</v>
      </c>
      <c r="D19">
        <f>IF(AND(C19&gt;=Parameters!$C$8, 'Calculations and Charts'!C19&lt;=Parameters!$C$9), 10,         Parameters!$C$20* IF(AND(C19&gt;=Parameters!$C$6,C19&lt;=Parameters!$C$7), (C19-Parameters!$C$6), IF( AND(C19&gt;=Parameters!$C$10, C19&lt;=Parameters!$C$11),  (Parameters!$C$11-C19), 0) ) )</f>
        <v>0</v>
      </c>
      <c r="E19">
        <f>IF(AND(C19&gt;=Parameters!$C$8, 'Calculations and Charts'!C19&lt;=Parameters!$C$9), 10,      IF(AND(C19&gt;=Parameters!$C$6,C19&lt;=Parameters!$C$7), (C19-Parameters!$C$6)*Parameters!$C$20, IF( AND(C19&gt;=Parameters!$C$10, C19&lt;=Parameters!$C$11),  (Parameters!$C$11-C19)*Parameters!$E$20, 0) ) )</f>
        <v>0</v>
      </c>
    </row>
    <row r="20" spans="2:5" x14ac:dyDescent="0.2">
      <c r="B20">
        <f>C20*Parameters!$C$22</f>
        <v>4.7222222222222221E-2</v>
      </c>
      <c r="C20">
        <f t="shared" si="0"/>
        <v>17</v>
      </c>
      <c r="D20">
        <f>IF(AND(C20&gt;=Parameters!$C$8, 'Calculations and Charts'!C20&lt;=Parameters!$C$9), 10,         Parameters!$C$20* IF(AND(C20&gt;=Parameters!$C$6,C20&lt;=Parameters!$C$7), (C20-Parameters!$C$6), IF( AND(C20&gt;=Parameters!$C$10, C20&lt;=Parameters!$C$11),  (Parameters!$C$11-C20), 0) ) )</f>
        <v>0</v>
      </c>
      <c r="E20">
        <f>IF(AND(C20&gt;=Parameters!$C$8, 'Calculations and Charts'!C20&lt;=Parameters!$C$9), 10,      IF(AND(C20&gt;=Parameters!$C$6,C20&lt;=Parameters!$C$7), (C20-Parameters!$C$6)*Parameters!$C$20, IF( AND(C20&gt;=Parameters!$C$10, C20&lt;=Parameters!$C$11),  (Parameters!$C$11-C20)*Parameters!$E$20, 0) ) )</f>
        <v>0</v>
      </c>
    </row>
    <row r="21" spans="2:5" x14ac:dyDescent="0.2">
      <c r="B21">
        <f>C21*Parameters!$C$22</f>
        <v>0.05</v>
      </c>
      <c r="C21">
        <f t="shared" si="0"/>
        <v>18</v>
      </c>
      <c r="D21">
        <f>IF(AND(C21&gt;=Parameters!$C$8, 'Calculations and Charts'!C21&lt;=Parameters!$C$9), 10,         Parameters!$C$20* IF(AND(C21&gt;=Parameters!$C$6,C21&lt;=Parameters!$C$7), (C21-Parameters!$C$6), IF( AND(C21&gt;=Parameters!$C$10, C21&lt;=Parameters!$C$11),  (Parameters!$C$11-C21), 0) ) )</f>
        <v>0</v>
      </c>
      <c r="E21">
        <f>IF(AND(C21&gt;=Parameters!$C$8, 'Calculations and Charts'!C21&lt;=Parameters!$C$9), 10,      IF(AND(C21&gt;=Parameters!$C$6,C21&lt;=Parameters!$C$7), (C21-Parameters!$C$6)*Parameters!$C$20, IF( AND(C21&gt;=Parameters!$C$10, C21&lt;=Parameters!$C$11),  (Parameters!$C$11-C21)*Parameters!$E$20, 0) ) )</f>
        <v>0</v>
      </c>
    </row>
    <row r="22" spans="2:5" x14ac:dyDescent="0.2">
      <c r="B22">
        <f>C22*Parameters!$C$22</f>
        <v>5.2777777777777778E-2</v>
      </c>
      <c r="C22">
        <f t="shared" si="0"/>
        <v>19</v>
      </c>
      <c r="D22">
        <f>IF(AND(C22&gt;=Parameters!$C$8, 'Calculations and Charts'!C22&lt;=Parameters!$C$9), 10,         Parameters!$C$20* IF(AND(C22&gt;=Parameters!$C$6,C22&lt;=Parameters!$C$7), (C22-Parameters!$C$6), IF( AND(C22&gt;=Parameters!$C$10, C22&lt;=Parameters!$C$11),  (Parameters!$C$11-C22), 0) ) )</f>
        <v>0</v>
      </c>
      <c r="E22">
        <f>IF(AND(C22&gt;=Parameters!$C$8, 'Calculations and Charts'!C22&lt;=Parameters!$C$9), 10,      IF(AND(C22&gt;=Parameters!$C$6,C22&lt;=Parameters!$C$7), (C22-Parameters!$C$6)*Parameters!$C$20, IF( AND(C22&gt;=Parameters!$C$10, C22&lt;=Parameters!$C$11),  (Parameters!$C$11-C22)*Parameters!$E$20, 0) ) )</f>
        <v>0</v>
      </c>
    </row>
    <row r="23" spans="2:5" x14ac:dyDescent="0.2">
      <c r="B23">
        <f>C23*Parameters!$C$22</f>
        <v>5.5555555555555559E-2</v>
      </c>
      <c r="C23">
        <f t="shared" si="0"/>
        <v>20</v>
      </c>
      <c r="D23">
        <f>IF(AND(C23&gt;=Parameters!$C$8, 'Calculations and Charts'!C23&lt;=Parameters!$C$9), 10,         Parameters!$C$20* IF(AND(C23&gt;=Parameters!$C$6,C23&lt;=Parameters!$C$7), (C23-Parameters!$C$6), IF( AND(C23&gt;=Parameters!$C$10, C23&lt;=Parameters!$C$11),  (Parameters!$C$11-C23), 0) ) )</f>
        <v>0</v>
      </c>
      <c r="E23">
        <f>IF(AND(C23&gt;=Parameters!$C$8, 'Calculations and Charts'!C23&lt;=Parameters!$C$9), 10,      IF(AND(C23&gt;=Parameters!$C$6,C23&lt;=Parameters!$C$7), (C23-Parameters!$C$6)*Parameters!$C$20, IF( AND(C23&gt;=Parameters!$C$10, C23&lt;=Parameters!$C$11),  (Parameters!$C$11-C23)*Parameters!$E$20, 0) ) )</f>
        <v>0</v>
      </c>
    </row>
    <row r="24" spans="2:5" x14ac:dyDescent="0.2">
      <c r="B24">
        <f>C24*Parameters!$C$22</f>
        <v>5.8333333333333334E-2</v>
      </c>
      <c r="C24">
        <f t="shared" si="0"/>
        <v>21</v>
      </c>
      <c r="D24">
        <f>IF(AND(C24&gt;=Parameters!$C$8, 'Calculations and Charts'!C24&lt;=Parameters!$C$9), 10,         Parameters!$C$20* IF(AND(C24&gt;=Parameters!$C$6,C24&lt;=Parameters!$C$7), (C24-Parameters!$C$6), IF( AND(C24&gt;=Parameters!$C$10, C24&lt;=Parameters!$C$11),  (Parameters!$C$11-C24), 0) ) )</f>
        <v>0</v>
      </c>
      <c r="E24">
        <f>IF(AND(C24&gt;=Parameters!$C$8, 'Calculations and Charts'!C24&lt;=Parameters!$C$9), 10,      IF(AND(C24&gt;=Parameters!$C$6,C24&lt;=Parameters!$C$7), (C24-Parameters!$C$6)*Parameters!$C$20, IF( AND(C24&gt;=Parameters!$C$10, C24&lt;=Parameters!$C$11),  (Parameters!$C$11-C24)*Parameters!$E$20, 0) ) )</f>
        <v>0</v>
      </c>
    </row>
    <row r="25" spans="2:5" x14ac:dyDescent="0.2">
      <c r="B25">
        <f>C25*Parameters!$C$22</f>
        <v>6.1111111111111116E-2</v>
      </c>
      <c r="C25">
        <f t="shared" si="0"/>
        <v>22</v>
      </c>
      <c r="D25">
        <f>IF(AND(C25&gt;=Parameters!$C$8, 'Calculations and Charts'!C25&lt;=Parameters!$C$9), 10,         Parameters!$C$20* IF(AND(C25&gt;=Parameters!$C$6,C25&lt;=Parameters!$C$7), (C25-Parameters!$C$6), IF( AND(C25&gt;=Parameters!$C$10, C25&lt;=Parameters!$C$11),  (Parameters!$C$11-C25), 0) ) )</f>
        <v>0</v>
      </c>
      <c r="E25">
        <f>IF(AND(C25&gt;=Parameters!$C$8, 'Calculations and Charts'!C25&lt;=Parameters!$C$9), 10,      IF(AND(C25&gt;=Parameters!$C$6,C25&lt;=Parameters!$C$7), (C25-Parameters!$C$6)*Parameters!$C$20, IF( AND(C25&gt;=Parameters!$C$10, C25&lt;=Parameters!$C$11),  (Parameters!$C$11-C25)*Parameters!$E$20, 0) ) )</f>
        <v>0</v>
      </c>
    </row>
    <row r="26" spans="2:5" x14ac:dyDescent="0.2">
      <c r="B26">
        <f>C26*Parameters!$C$22</f>
        <v>6.3888888888888898E-2</v>
      </c>
      <c r="C26">
        <f t="shared" si="0"/>
        <v>23</v>
      </c>
      <c r="D26">
        <f>IF(AND(C26&gt;=Parameters!$C$8, 'Calculations and Charts'!C26&lt;=Parameters!$C$9), 10,         Parameters!$C$20* IF(AND(C26&gt;=Parameters!$C$6,C26&lt;=Parameters!$C$7), (C26-Parameters!$C$6), IF( AND(C26&gt;=Parameters!$C$10, C26&lt;=Parameters!$C$11),  (Parameters!$C$11-C26), 0) ) )</f>
        <v>0</v>
      </c>
      <c r="E26">
        <f>IF(AND(C26&gt;=Parameters!$C$8, 'Calculations and Charts'!C26&lt;=Parameters!$C$9), 10,      IF(AND(C26&gt;=Parameters!$C$6,C26&lt;=Parameters!$C$7), (C26-Parameters!$C$6)*Parameters!$C$20, IF( AND(C26&gt;=Parameters!$C$10, C26&lt;=Parameters!$C$11),  (Parameters!$C$11-C26)*Parameters!$E$20, 0) ) )</f>
        <v>0</v>
      </c>
    </row>
    <row r="27" spans="2:5" x14ac:dyDescent="0.2">
      <c r="B27">
        <f>C27*Parameters!$C$22</f>
        <v>6.6666666666666666E-2</v>
      </c>
      <c r="C27">
        <f t="shared" si="0"/>
        <v>24</v>
      </c>
      <c r="D27">
        <f>IF(AND(C27&gt;=Parameters!$C$8, 'Calculations and Charts'!C27&lt;=Parameters!$C$9), 10,         Parameters!$C$20* IF(AND(C27&gt;=Parameters!$C$6,C27&lt;=Parameters!$C$7), (C27-Parameters!$C$6), IF( AND(C27&gt;=Parameters!$C$10, C27&lt;=Parameters!$C$11),  (Parameters!$C$11-C27), 0) ) )</f>
        <v>0</v>
      </c>
      <c r="E27">
        <f>IF(AND(C27&gt;=Parameters!$C$8, 'Calculations and Charts'!C27&lt;=Parameters!$C$9), 10,      IF(AND(C27&gt;=Parameters!$C$6,C27&lt;=Parameters!$C$7), (C27-Parameters!$C$6)*Parameters!$C$20, IF( AND(C27&gt;=Parameters!$C$10, C27&lt;=Parameters!$C$11),  (Parameters!$C$11-C27)*Parameters!$E$20, 0) ) )</f>
        <v>0</v>
      </c>
    </row>
    <row r="28" spans="2:5" x14ac:dyDescent="0.2">
      <c r="B28">
        <f>C28*Parameters!$C$22</f>
        <v>6.9444444444444448E-2</v>
      </c>
      <c r="C28">
        <f t="shared" si="0"/>
        <v>25</v>
      </c>
      <c r="D28">
        <f>IF(AND(C28&gt;=Parameters!$C$8, 'Calculations and Charts'!C28&lt;=Parameters!$C$9), 10,         Parameters!$C$20* IF(AND(C28&gt;=Parameters!$C$6,C28&lt;=Parameters!$C$7), (C28-Parameters!$C$6), IF( AND(C28&gt;=Parameters!$C$10, C28&lt;=Parameters!$C$11),  (Parameters!$C$11-C28), 0) ) )</f>
        <v>0</v>
      </c>
      <c r="E28">
        <f>IF(AND(C28&gt;=Parameters!$C$8, 'Calculations and Charts'!C28&lt;=Parameters!$C$9), 10,      IF(AND(C28&gt;=Parameters!$C$6,C28&lt;=Parameters!$C$7), (C28-Parameters!$C$6)*Parameters!$C$20, IF( AND(C28&gt;=Parameters!$C$10, C28&lt;=Parameters!$C$11),  (Parameters!$C$11-C28)*Parameters!$E$20, 0) ) )</f>
        <v>0</v>
      </c>
    </row>
    <row r="29" spans="2:5" x14ac:dyDescent="0.2">
      <c r="B29">
        <f>C29*Parameters!$C$22</f>
        <v>7.2222222222222229E-2</v>
      </c>
      <c r="C29">
        <f t="shared" si="0"/>
        <v>26</v>
      </c>
      <c r="D29">
        <f>IF(AND(C29&gt;=Parameters!$C$8, 'Calculations and Charts'!C29&lt;=Parameters!$C$9), 10,         Parameters!$C$20* IF(AND(C29&gt;=Parameters!$C$6,C29&lt;=Parameters!$C$7), (C29-Parameters!$C$6), IF( AND(C29&gt;=Parameters!$C$10, C29&lt;=Parameters!$C$11),  (Parameters!$C$11-C29), 0) ) )</f>
        <v>0</v>
      </c>
      <c r="E29">
        <f>IF(AND(C29&gt;=Parameters!$C$8, 'Calculations and Charts'!C29&lt;=Parameters!$C$9), 10,      IF(AND(C29&gt;=Parameters!$C$6,C29&lt;=Parameters!$C$7), (C29-Parameters!$C$6)*Parameters!$C$20, IF( AND(C29&gt;=Parameters!$C$10, C29&lt;=Parameters!$C$11),  (Parameters!$C$11-C29)*Parameters!$E$20, 0) ) )</f>
        <v>0</v>
      </c>
    </row>
    <row r="30" spans="2:5" x14ac:dyDescent="0.2">
      <c r="B30">
        <f>C30*Parameters!$C$22</f>
        <v>7.4999999999999997E-2</v>
      </c>
      <c r="C30">
        <f t="shared" si="0"/>
        <v>27</v>
      </c>
      <c r="D30">
        <f>IF(AND(C30&gt;=Parameters!$C$8, 'Calculations and Charts'!C30&lt;=Parameters!$C$9), 10,         Parameters!$C$20* IF(AND(C30&gt;=Parameters!$C$6,C30&lt;=Parameters!$C$7), (C30-Parameters!$C$6), IF( AND(C30&gt;=Parameters!$C$10, C30&lt;=Parameters!$C$11),  (Parameters!$C$11-C30), 0) ) )</f>
        <v>0</v>
      </c>
      <c r="E30">
        <f>IF(AND(C30&gt;=Parameters!$C$8, 'Calculations and Charts'!C30&lt;=Parameters!$C$9), 10,      IF(AND(C30&gt;=Parameters!$C$6,C30&lt;=Parameters!$C$7), (C30-Parameters!$C$6)*Parameters!$C$20, IF( AND(C30&gt;=Parameters!$C$10, C30&lt;=Parameters!$C$11),  (Parameters!$C$11-C30)*Parameters!$E$20, 0) ) )</f>
        <v>0</v>
      </c>
    </row>
    <row r="31" spans="2:5" x14ac:dyDescent="0.2">
      <c r="B31">
        <f>C31*Parameters!$C$22</f>
        <v>7.7777777777777779E-2</v>
      </c>
      <c r="C31">
        <f t="shared" si="0"/>
        <v>28</v>
      </c>
      <c r="D31">
        <f>IF(AND(C31&gt;=Parameters!$C$8, 'Calculations and Charts'!C31&lt;=Parameters!$C$9), 10,         Parameters!$C$20* IF(AND(C31&gt;=Parameters!$C$6,C31&lt;=Parameters!$C$7), (C31-Parameters!$C$6), IF( AND(C31&gt;=Parameters!$C$10, C31&lt;=Parameters!$C$11),  (Parameters!$C$11-C31), 0) ) )</f>
        <v>0</v>
      </c>
      <c r="E31">
        <f>IF(AND(C31&gt;=Parameters!$C$8, 'Calculations and Charts'!C31&lt;=Parameters!$C$9), 10,      IF(AND(C31&gt;=Parameters!$C$6,C31&lt;=Parameters!$C$7), (C31-Parameters!$C$6)*Parameters!$C$20, IF( AND(C31&gt;=Parameters!$C$10, C31&lt;=Parameters!$C$11),  (Parameters!$C$11-C31)*Parameters!$E$20, 0) ) )</f>
        <v>0</v>
      </c>
    </row>
    <row r="32" spans="2:5" x14ac:dyDescent="0.2">
      <c r="B32">
        <f>C32*Parameters!$C$22</f>
        <v>8.0555555555555561E-2</v>
      </c>
      <c r="C32">
        <f t="shared" si="0"/>
        <v>29</v>
      </c>
      <c r="D32">
        <f>IF(AND(C32&gt;=Parameters!$C$8, 'Calculations and Charts'!C32&lt;=Parameters!$C$9), 10,         Parameters!$C$20* IF(AND(C32&gt;=Parameters!$C$6,C32&lt;=Parameters!$C$7), (C32-Parameters!$C$6), IF( AND(C32&gt;=Parameters!$C$10, C32&lt;=Parameters!$C$11),  (Parameters!$C$11-C32), 0) ) )</f>
        <v>0</v>
      </c>
      <c r="E32">
        <f>IF(AND(C32&gt;=Parameters!$C$8, 'Calculations and Charts'!C32&lt;=Parameters!$C$9), 10,      IF(AND(C32&gt;=Parameters!$C$6,C32&lt;=Parameters!$C$7), (C32-Parameters!$C$6)*Parameters!$C$20, IF( AND(C32&gt;=Parameters!$C$10, C32&lt;=Parameters!$C$11),  (Parameters!$C$11-C32)*Parameters!$E$20, 0) ) )</f>
        <v>0</v>
      </c>
    </row>
    <row r="33" spans="2:5" x14ac:dyDescent="0.2">
      <c r="B33">
        <f>C33*Parameters!$C$22</f>
        <v>8.3333333333333343E-2</v>
      </c>
      <c r="C33">
        <f t="shared" si="0"/>
        <v>30</v>
      </c>
      <c r="D33">
        <f>IF(AND(C33&gt;=Parameters!$C$8, 'Calculations and Charts'!C33&lt;=Parameters!$C$9), 10,         Parameters!$C$20* IF(AND(C33&gt;=Parameters!$C$6,C33&lt;=Parameters!$C$7), (C33-Parameters!$C$6), IF( AND(C33&gt;=Parameters!$C$10, C33&lt;=Parameters!$C$11),  (Parameters!$C$11-C33), 0) ) )</f>
        <v>0</v>
      </c>
      <c r="E33">
        <f>IF(AND(C33&gt;=Parameters!$C$8, 'Calculations and Charts'!C33&lt;=Parameters!$C$9), 10,      IF(AND(C33&gt;=Parameters!$C$6,C33&lt;=Parameters!$C$7), (C33-Parameters!$C$6)*Parameters!$C$20, IF( AND(C33&gt;=Parameters!$C$10, C33&lt;=Parameters!$C$11),  (Parameters!$C$11-C33)*Parameters!$E$20, 0) ) )</f>
        <v>0</v>
      </c>
    </row>
    <row r="34" spans="2:5" x14ac:dyDescent="0.2">
      <c r="B34">
        <f>C34*Parameters!$C$22</f>
        <v>8.611111111111111E-2</v>
      </c>
      <c r="C34">
        <f t="shared" si="0"/>
        <v>31</v>
      </c>
      <c r="D34">
        <f>IF(AND(C34&gt;=Parameters!$C$8, 'Calculations and Charts'!C34&lt;=Parameters!$C$9), 10,         Parameters!$C$20* IF(AND(C34&gt;=Parameters!$C$6,C34&lt;=Parameters!$C$7), (C34-Parameters!$C$6), IF( AND(C34&gt;=Parameters!$C$10, C34&lt;=Parameters!$C$11),  (Parameters!$C$11-C34), 0) ) )</f>
        <v>0</v>
      </c>
      <c r="E34">
        <f>IF(AND(C34&gt;=Parameters!$C$8, 'Calculations and Charts'!C34&lt;=Parameters!$C$9), 10,      IF(AND(C34&gt;=Parameters!$C$6,C34&lt;=Parameters!$C$7), (C34-Parameters!$C$6)*Parameters!$C$20, IF( AND(C34&gt;=Parameters!$C$10, C34&lt;=Parameters!$C$11),  (Parameters!$C$11-C34)*Parameters!$E$20, 0) ) )</f>
        <v>0</v>
      </c>
    </row>
    <row r="35" spans="2:5" x14ac:dyDescent="0.2">
      <c r="B35">
        <f>C35*Parameters!$C$22</f>
        <v>8.8888888888888892E-2</v>
      </c>
      <c r="C35">
        <f t="shared" si="0"/>
        <v>32</v>
      </c>
      <c r="D35">
        <f>IF(AND(C35&gt;=Parameters!$C$8, 'Calculations and Charts'!C35&lt;=Parameters!$C$9), 10,         Parameters!$C$20* IF(AND(C35&gt;=Parameters!$C$6,C35&lt;=Parameters!$C$7), (C35-Parameters!$C$6), IF( AND(C35&gt;=Parameters!$C$10, C35&lt;=Parameters!$C$11),  (Parameters!$C$11-C35), 0) ) )</f>
        <v>0</v>
      </c>
      <c r="E35">
        <f>IF(AND(C35&gt;=Parameters!$C$8, 'Calculations and Charts'!C35&lt;=Parameters!$C$9), 10,      IF(AND(C35&gt;=Parameters!$C$6,C35&lt;=Parameters!$C$7), (C35-Parameters!$C$6)*Parameters!$C$20, IF( AND(C35&gt;=Parameters!$C$10, C35&lt;=Parameters!$C$11),  (Parameters!$C$11-C35)*Parameters!$E$20, 0) ) )</f>
        <v>0</v>
      </c>
    </row>
    <row r="36" spans="2:5" x14ac:dyDescent="0.2">
      <c r="B36">
        <f>C36*Parameters!$C$22</f>
        <v>9.1666666666666674E-2</v>
      </c>
      <c r="C36">
        <f t="shared" si="0"/>
        <v>33</v>
      </c>
      <c r="D36">
        <f>IF(AND(C36&gt;=Parameters!$C$8, 'Calculations and Charts'!C36&lt;=Parameters!$C$9), 10,         Parameters!$C$20* IF(AND(C36&gt;=Parameters!$C$6,C36&lt;=Parameters!$C$7), (C36-Parameters!$C$6), IF( AND(C36&gt;=Parameters!$C$10, C36&lt;=Parameters!$C$11),  (Parameters!$C$11-C36), 0) ) )</f>
        <v>0</v>
      </c>
      <c r="E36">
        <f>IF(AND(C36&gt;=Parameters!$C$8, 'Calculations and Charts'!C36&lt;=Parameters!$C$9), 10,      IF(AND(C36&gt;=Parameters!$C$6,C36&lt;=Parameters!$C$7), (C36-Parameters!$C$6)*Parameters!$C$20, IF( AND(C36&gt;=Parameters!$C$10, C36&lt;=Parameters!$C$11),  (Parameters!$C$11-C36)*Parameters!$E$20, 0) ) )</f>
        <v>0</v>
      </c>
    </row>
    <row r="37" spans="2:5" x14ac:dyDescent="0.2">
      <c r="B37">
        <f>C37*Parameters!$C$22</f>
        <v>9.4444444444444442E-2</v>
      </c>
      <c r="C37">
        <f t="shared" si="0"/>
        <v>34</v>
      </c>
      <c r="D37">
        <f>IF(AND(C37&gt;=Parameters!$C$8, 'Calculations and Charts'!C37&lt;=Parameters!$C$9), 10,         Parameters!$C$20* IF(AND(C37&gt;=Parameters!$C$6,C37&lt;=Parameters!$C$7), (C37-Parameters!$C$6), IF( AND(C37&gt;=Parameters!$C$10, C37&lt;=Parameters!$C$11),  (Parameters!$C$11-C37), 0) ) )</f>
        <v>0</v>
      </c>
      <c r="E37">
        <f>IF(AND(C37&gt;=Parameters!$C$8, 'Calculations and Charts'!C37&lt;=Parameters!$C$9), 10,      IF(AND(C37&gt;=Parameters!$C$6,C37&lt;=Parameters!$C$7), (C37-Parameters!$C$6)*Parameters!$C$20, IF( AND(C37&gt;=Parameters!$C$10, C37&lt;=Parameters!$C$11),  (Parameters!$C$11-C37)*Parameters!$E$20, 0) ) )</f>
        <v>0</v>
      </c>
    </row>
    <row r="38" spans="2:5" x14ac:dyDescent="0.2">
      <c r="B38">
        <f>C38*Parameters!$C$22</f>
        <v>9.7222222222222224E-2</v>
      </c>
      <c r="C38">
        <f t="shared" si="0"/>
        <v>35</v>
      </c>
      <c r="D38">
        <f>IF(AND(C38&gt;=Parameters!$C$8, 'Calculations and Charts'!C38&lt;=Parameters!$C$9), 10,         Parameters!$C$20* IF(AND(C38&gt;=Parameters!$C$6,C38&lt;=Parameters!$C$7), (C38-Parameters!$C$6), IF( AND(C38&gt;=Parameters!$C$10, C38&lt;=Parameters!$C$11),  (Parameters!$C$11-C38), 0) ) )</f>
        <v>0</v>
      </c>
      <c r="E38">
        <f>IF(AND(C38&gt;=Parameters!$C$8, 'Calculations and Charts'!C38&lt;=Parameters!$C$9), 10,      IF(AND(C38&gt;=Parameters!$C$6,C38&lt;=Parameters!$C$7), (C38-Parameters!$C$6)*Parameters!$C$20, IF( AND(C38&gt;=Parameters!$C$10, C38&lt;=Parameters!$C$11),  (Parameters!$C$11-C38)*Parameters!$E$20, 0) ) )</f>
        <v>0</v>
      </c>
    </row>
    <row r="39" spans="2:5" x14ac:dyDescent="0.2">
      <c r="B39">
        <f>C39*Parameters!$C$22</f>
        <v>0.1</v>
      </c>
      <c r="C39">
        <f t="shared" si="0"/>
        <v>36</v>
      </c>
      <c r="D39">
        <f>IF(AND(C39&gt;=Parameters!$C$8, 'Calculations and Charts'!C39&lt;=Parameters!$C$9), 10,         Parameters!$C$20* IF(AND(C39&gt;=Parameters!$C$6,C39&lt;=Parameters!$C$7), (C39-Parameters!$C$6), IF( AND(C39&gt;=Parameters!$C$10, C39&lt;=Parameters!$C$11),  (Parameters!$C$11-C39), 0) ) )</f>
        <v>0</v>
      </c>
      <c r="E39">
        <f>IF(AND(C39&gt;=Parameters!$C$8, 'Calculations and Charts'!C39&lt;=Parameters!$C$9), 10,      IF(AND(C39&gt;=Parameters!$C$6,C39&lt;=Parameters!$C$7), (C39-Parameters!$C$6)*Parameters!$C$20, IF( AND(C39&gt;=Parameters!$C$10, C39&lt;=Parameters!$C$11),  (Parameters!$C$11-C39)*Parameters!$E$20, 0) ) )</f>
        <v>0</v>
      </c>
    </row>
    <row r="40" spans="2:5" x14ac:dyDescent="0.2">
      <c r="B40">
        <f>C40*Parameters!$C$22</f>
        <v>0.10277777777777779</v>
      </c>
      <c r="C40">
        <f t="shared" si="0"/>
        <v>37</v>
      </c>
      <c r="D40">
        <f>IF(AND(C40&gt;=Parameters!$C$8, 'Calculations and Charts'!C40&lt;=Parameters!$C$9), 10,         Parameters!$C$20* IF(AND(C40&gt;=Parameters!$C$6,C40&lt;=Parameters!$C$7), (C40-Parameters!$C$6), IF( AND(C40&gt;=Parameters!$C$10, C40&lt;=Parameters!$C$11),  (Parameters!$C$11-C40), 0) ) )</f>
        <v>0</v>
      </c>
      <c r="E40">
        <f>IF(AND(C40&gt;=Parameters!$C$8, 'Calculations and Charts'!C40&lt;=Parameters!$C$9), 10,      IF(AND(C40&gt;=Parameters!$C$6,C40&lt;=Parameters!$C$7), (C40-Parameters!$C$6)*Parameters!$C$20, IF( AND(C40&gt;=Parameters!$C$10, C40&lt;=Parameters!$C$11),  (Parameters!$C$11-C40)*Parameters!$E$20, 0) ) )</f>
        <v>0</v>
      </c>
    </row>
    <row r="41" spans="2:5" x14ac:dyDescent="0.2">
      <c r="B41">
        <f>C41*Parameters!$C$22</f>
        <v>0.10555555555555556</v>
      </c>
      <c r="C41">
        <f t="shared" si="0"/>
        <v>38</v>
      </c>
      <c r="D41">
        <f>IF(AND(C41&gt;=Parameters!$C$8, 'Calculations and Charts'!C41&lt;=Parameters!$C$9), 10,         Parameters!$C$20* IF(AND(C41&gt;=Parameters!$C$6,C41&lt;=Parameters!$C$7), (C41-Parameters!$C$6), IF( AND(C41&gt;=Parameters!$C$10, C41&lt;=Parameters!$C$11),  (Parameters!$C$11-C41), 0) ) )</f>
        <v>0</v>
      </c>
      <c r="E41">
        <f>IF(AND(C41&gt;=Parameters!$C$8, 'Calculations and Charts'!C41&lt;=Parameters!$C$9), 10,      IF(AND(C41&gt;=Parameters!$C$6,C41&lt;=Parameters!$C$7), (C41-Parameters!$C$6)*Parameters!$C$20, IF( AND(C41&gt;=Parameters!$C$10, C41&lt;=Parameters!$C$11),  (Parameters!$C$11-C41)*Parameters!$E$20, 0) ) )</f>
        <v>0</v>
      </c>
    </row>
    <row r="42" spans="2:5" x14ac:dyDescent="0.2">
      <c r="B42">
        <f>C42*Parameters!$C$22</f>
        <v>0.10833333333333334</v>
      </c>
      <c r="C42">
        <f t="shared" si="0"/>
        <v>39</v>
      </c>
      <c r="D42">
        <f>IF(AND(C42&gt;=Parameters!$C$8, 'Calculations and Charts'!C42&lt;=Parameters!$C$9), 10,         Parameters!$C$20* IF(AND(C42&gt;=Parameters!$C$6,C42&lt;=Parameters!$C$7), (C42-Parameters!$C$6), IF( AND(C42&gt;=Parameters!$C$10, C42&lt;=Parameters!$C$11),  (Parameters!$C$11-C42), 0) ) )</f>
        <v>0</v>
      </c>
      <c r="E42">
        <f>IF(AND(C42&gt;=Parameters!$C$8, 'Calculations and Charts'!C42&lt;=Parameters!$C$9), 10,      IF(AND(C42&gt;=Parameters!$C$6,C42&lt;=Parameters!$C$7), (C42-Parameters!$C$6)*Parameters!$C$20, IF( AND(C42&gt;=Parameters!$C$10, C42&lt;=Parameters!$C$11),  (Parameters!$C$11-C42)*Parameters!$E$20, 0) ) )</f>
        <v>0</v>
      </c>
    </row>
    <row r="43" spans="2:5" x14ac:dyDescent="0.2">
      <c r="B43">
        <f>C43*Parameters!$C$22</f>
        <v>0.11111111111111112</v>
      </c>
      <c r="C43">
        <f t="shared" si="0"/>
        <v>40</v>
      </c>
      <c r="D43">
        <f>IF(AND(C43&gt;=Parameters!$C$8, 'Calculations and Charts'!C43&lt;=Parameters!$C$9), 10,         Parameters!$C$20* IF(AND(C43&gt;=Parameters!$C$6,C43&lt;=Parameters!$C$7), (C43-Parameters!$C$6), IF( AND(C43&gt;=Parameters!$C$10, C43&lt;=Parameters!$C$11),  (Parameters!$C$11-C43), 0) ) )</f>
        <v>0</v>
      </c>
      <c r="E43">
        <f>IF(AND(C43&gt;=Parameters!$C$8, 'Calculations and Charts'!C43&lt;=Parameters!$C$9), 10,      IF(AND(C43&gt;=Parameters!$C$6,C43&lt;=Parameters!$C$7), (C43-Parameters!$C$6)*Parameters!$C$20, IF( AND(C43&gt;=Parameters!$C$10, C43&lt;=Parameters!$C$11),  (Parameters!$C$11-C43)*Parameters!$E$20, 0) ) )</f>
        <v>0</v>
      </c>
    </row>
    <row r="44" spans="2:5" x14ac:dyDescent="0.2">
      <c r="B44">
        <f>C44*Parameters!$C$22</f>
        <v>0.11388888888888889</v>
      </c>
      <c r="C44">
        <f t="shared" si="0"/>
        <v>41</v>
      </c>
      <c r="D44">
        <f>IF(AND(C44&gt;=Parameters!$C$8, 'Calculations and Charts'!C44&lt;=Parameters!$C$9), 10,         Parameters!$C$20* IF(AND(C44&gt;=Parameters!$C$6,C44&lt;=Parameters!$C$7), (C44-Parameters!$C$6), IF( AND(C44&gt;=Parameters!$C$10, C44&lt;=Parameters!$C$11),  (Parameters!$C$11-C44), 0) ) )</f>
        <v>0</v>
      </c>
      <c r="E44">
        <f>IF(AND(C44&gt;=Parameters!$C$8, 'Calculations and Charts'!C44&lt;=Parameters!$C$9), 10,      IF(AND(C44&gt;=Parameters!$C$6,C44&lt;=Parameters!$C$7), (C44-Parameters!$C$6)*Parameters!$C$20, IF( AND(C44&gt;=Parameters!$C$10, C44&lt;=Parameters!$C$11),  (Parameters!$C$11-C44)*Parameters!$E$20, 0) ) )</f>
        <v>0</v>
      </c>
    </row>
    <row r="45" spans="2:5" x14ac:dyDescent="0.2">
      <c r="B45">
        <f>C45*Parameters!$C$22</f>
        <v>0.11666666666666667</v>
      </c>
      <c r="C45">
        <f t="shared" si="0"/>
        <v>42</v>
      </c>
      <c r="D45">
        <f>IF(AND(C45&gt;=Parameters!$C$8, 'Calculations and Charts'!C45&lt;=Parameters!$C$9), 10,         Parameters!$C$20* IF(AND(C45&gt;=Parameters!$C$6,C45&lt;=Parameters!$C$7), (C45-Parameters!$C$6), IF( AND(C45&gt;=Parameters!$C$10, C45&lt;=Parameters!$C$11),  (Parameters!$C$11-C45), 0) ) )</f>
        <v>0</v>
      </c>
      <c r="E45">
        <f>IF(AND(C45&gt;=Parameters!$C$8, 'Calculations and Charts'!C45&lt;=Parameters!$C$9), 10,      IF(AND(C45&gt;=Parameters!$C$6,C45&lt;=Parameters!$C$7), (C45-Parameters!$C$6)*Parameters!$C$20, IF( AND(C45&gt;=Parameters!$C$10, C45&lt;=Parameters!$C$11),  (Parameters!$C$11-C45)*Parameters!$E$20, 0) ) )</f>
        <v>0</v>
      </c>
    </row>
    <row r="46" spans="2:5" x14ac:dyDescent="0.2">
      <c r="B46">
        <f>C46*Parameters!$C$22</f>
        <v>0.11944444444444445</v>
      </c>
      <c r="C46">
        <f t="shared" si="0"/>
        <v>43</v>
      </c>
      <c r="D46">
        <f>IF(AND(C46&gt;=Parameters!$C$8, 'Calculations and Charts'!C46&lt;=Parameters!$C$9), 10,         Parameters!$C$20* IF(AND(C46&gt;=Parameters!$C$6,C46&lt;=Parameters!$C$7), (C46-Parameters!$C$6), IF( AND(C46&gt;=Parameters!$C$10, C46&lt;=Parameters!$C$11),  (Parameters!$C$11-C46), 0) ) )</f>
        <v>0</v>
      </c>
      <c r="E46">
        <f>IF(AND(C46&gt;=Parameters!$C$8, 'Calculations and Charts'!C46&lt;=Parameters!$C$9), 10,      IF(AND(C46&gt;=Parameters!$C$6,C46&lt;=Parameters!$C$7), (C46-Parameters!$C$6)*Parameters!$C$20, IF( AND(C46&gt;=Parameters!$C$10, C46&lt;=Parameters!$C$11),  (Parameters!$C$11-C46)*Parameters!$E$20, 0) ) )</f>
        <v>0</v>
      </c>
    </row>
    <row r="47" spans="2:5" x14ac:dyDescent="0.2">
      <c r="B47">
        <f>C47*Parameters!$C$22</f>
        <v>0.12222222222222223</v>
      </c>
      <c r="C47">
        <f t="shared" si="0"/>
        <v>44</v>
      </c>
      <c r="D47">
        <f>IF(AND(C47&gt;=Parameters!$C$8, 'Calculations and Charts'!C47&lt;=Parameters!$C$9), 10,         Parameters!$C$20* IF(AND(C47&gt;=Parameters!$C$6,C47&lt;=Parameters!$C$7), (C47-Parameters!$C$6), IF( AND(C47&gt;=Parameters!$C$10, C47&lt;=Parameters!$C$11),  (Parameters!$C$11-C47), 0) ) )</f>
        <v>0</v>
      </c>
      <c r="E47">
        <f>IF(AND(C47&gt;=Parameters!$C$8, 'Calculations and Charts'!C47&lt;=Parameters!$C$9), 10,      IF(AND(C47&gt;=Parameters!$C$6,C47&lt;=Parameters!$C$7), (C47-Parameters!$C$6)*Parameters!$C$20, IF( AND(C47&gt;=Parameters!$C$10, C47&lt;=Parameters!$C$11),  (Parameters!$C$11-C47)*Parameters!$E$20, 0) ) )</f>
        <v>0</v>
      </c>
    </row>
    <row r="48" spans="2:5" x14ac:dyDescent="0.2">
      <c r="B48">
        <f>C48*Parameters!$C$22</f>
        <v>0.125</v>
      </c>
      <c r="C48">
        <f t="shared" si="0"/>
        <v>45</v>
      </c>
      <c r="D48">
        <f>IF(AND(C48&gt;=Parameters!$C$8, 'Calculations and Charts'!C48&lt;=Parameters!$C$9), 10,         Parameters!$C$20* IF(AND(C48&gt;=Parameters!$C$6,C48&lt;=Parameters!$C$7), (C48-Parameters!$C$6), IF( AND(C48&gt;=Parameters!$C$10, C48&lt;=Parameters!$C$11),  (Parameters!$C$11-C48), 0) ) )</f>
        <v>0</v>
      </c>
      <c r="E48">
        <f>IF(AND(C48&gt;=Parameters!$C$8, 'Calculations and Charts'!C48&lt;=Parameters!$C$9), 10,      IF(AND(C48&gt;=Parameters!$C$6,C48&lt;=Parameters!$C$7), (C48-Parameters!$C$6)*Parameters!$C$20, IF( AND(C48&gt;=Parameters!$C$10, C48&lt;=Parameters!$C$11),  (Parameters!$C$11-C48)*Parameters!$E$20, 0) ) )</f>
        <v>0</v>
      </c>
    </row>
    <row r="49" spans="2:5" x14ac:dyDescent="0.2">
      <c r="B49">
        <f>C49*Parameters!$C$22</f>
        <v>0.1277777777777778</v>
      </c>
      <c r="C49">
        <f t="shared" si="0"/>
        <v>46</v>
      </c>
      <c r="D49">
        <f>IF(AND(C49&gt;=Parameters!$C$8, 'Calculations and Charts'!C49&lt;=Parameters!$C$9), 10,         Parameters!$C$20* IF(AND(C49&gt;=Parameters!$C$6,C49&lt;=Parameters!$C$7), (C49-Parameters!$C$6), IF( AND(C49&gt;=Parameters!$C$10, C49&lt;=Parameters!$C$11),  (Parameters!$C$11-C49), 0) ) )</f>
        <v>0</v>
      </c>
      <c r="E49">
        <f>IF(AND(C49&gt;=Parameters!$C$8, 'Calculations and Charts'!C49&lt;=Parameters!$C$9), 10,      IF(AND(C49&gt;=Parameters!$C$6,C49&lt;=Parameters!$C$7), (C49-Parameters!$C$6)*Parameters!$C$20, IF( AND(C49&gt;=Parameters!$C$10, C49&lt;=Parameters!$C$11),  (Parameters!$C$11-C49)*Parameters!$E$20, 0) ) )</f>
        <v>0</v>
      </c>
    </row>
    <row r="50" spans="2:5" x14ac:dyDescent="0.2">
      <c r="B50">
        <f>C50*Parameters!$C$22</f>
        <v>0.13055555555555556</v>
      </c>
      <c r="C50">
        <f t="shared" si="0"/>
        <v>47</v>
      </c>
      <c r="D50">
        <f>IF(AND(C50&gt;=Parameters!$C$8, 'Calculations and Charts'!C50&lt;=Parameters!$C$9), 10,         Parameters!$C$20* IF(AND(C50&gt;=Parameters!$C$6,C50&lt;=Parameters!$C$7), (C50-Parameters!$C$6), IF( AND(C50&gt;=Parameters!$C$10, C50&lt;=Parameters!$C$11),  (Parameters!$C$11-C50), 0) ) )</f>
        <v>0</v>
      </c>
      <c r="E50">
        <f>IF(AND(C50&gt;=Parameters!$C$8, 'Calculations and Charts'!C50&lt;=Parameters!$C$9), 10,      IF(AND(C50&gt;=Parameters!$C$6,C50&lt;=Parameters!$C$7), (C50-Parameters!$C$6)*Parameters!$C$20, IF( AND(C50&gt;=Parameters!$C$10, C50&lt;=Parameters!$C$11),  (Parameters!$C$11-C50)*Parameters!$E$20, 0) ) )</f>
        <v>0</v>
      </c>
    </row>
    <row r="51" spans="2:5" x14ac:dyDescent="0.2">
      <c r="B51">
        <f>C51*Parameters!$C$22</f>
        <v>0.13333333333333333</v>
      </c>
      <c r="C51">
        <f t="shared" si="0"/>
        <v>48</v>
      </c>
      <c r="D51">
        <f>IF(AND(C51&gt;=Parameters!$C$8, 'Calculations and Charts'!C51&lt;=Parameters!$C$9), 10,         Parameters!$C$20* IF(AND(C51&gt;=Parameters!$C$6,C51&lt;=Parameters!$C$7), (C51-Parameters!$C$6), IF( AND(C51&gt;=Parameters!$C$10, C51&lt;=Parameters!$C$11),  (Parameters!$C$11-C51), 0) ) )</f>
        <v>0</v>
      </c>
      <c r="E51">
        <f>IF(AND(C51&gt;=Parameters!$C$8, 'Calculations and Charts'!C51&lt;=Parameters!$C$9), 10,      IF(AND(C51&gt;=Parameters!$C$6,C51&lt;=Parameters!$C$7), (C51-Parameters!$C$6)*Parameters!$C$20, IF( AND(C51&gt;=Parameters!$C$10, C51&lt;=Parameters!$C$11),  (Parameters!$C$11-C51)*Parameters!$E$20, 0) ) )</f>
        <v>0</v>
      </c>
    </row>
    <row r="52" spans="2:5" x14ac:dyDescent="0.2">
      <c r="B52">
        <f>C52*Parameters!$C$22</f>
        <v>0.13611111111111113</v>
      </c>
      <c r="C52">
        <f t="shared" si="0"/>
        <v>49</v>
      </c>
      <c r="D52">
        <f>IF(AND(C52&gt;=Parameters!$C$8, 'Calculations and Charts'!C52&lt;=Parameters!$C$9), 10,         Parameters!$C$20* IF(AND(C52&gt;=Parameters!$C$6,C52&lt;=Parameters!$C$7), (C52-Parameters!$C$6), IF( AND(C52&gt;=Parameters!$C$10, C52&lt;=Parameters!$C$11),  (Parameters!$C$11-C52), 0) ) )</f>
        <v>0</v>
      </c>
      <c r="E52">
        <f>IF(AND(C52&gt;=Parameters!$C$8, 'Calculations and Charts'!C52&lt;=Parameters!$C$9), 10,      IF(AND(C52&gt;=Parameters!$C$6,C52&lt;=Parameters!$C$7), (C52-Parameters!$C$6)*Parameters!$C$20, IF( AND(C52&gt;=Parameters!$C$10, C52&lt;=Parameters!$C$11),  (Parameters!$C$11-C52)*Parameters!$E$20, 0) ) )</f>
        <v>0</v>
      </c>
    </row>
    <row r="53" spans="2:5" x14ac:dyDescent="0.2">
      <c r="B53">
        <f>C53*Parameters!$C$22</f>
        <v>0.1388888888888889</v>
      </c>
      <c r="C53">
        <f t="shared" si="0"/>
        <v>50</v>
      </c>
      <c r="D53">
        <f>IF(AND(C53&gt;=Parameters!$C$8, 'Calculations and Charts'!C53&lt;=Parameters!$C$9), 10,         Parameters!$C$20* IF(AND(C53&gt;=Parameters!$C$6,C53&lt;=Parameters!$C$7), (C53-Parameters!$C$6), IF( AND(C53&gt;=Parameters!$C$10, C53&lt;=Parameters!$C$11),  (Parameters!$C$11-C53), 0) ) )</f>
        <v>0</v>
      </c>
      <c r="E53">
        <f>IF(AND(C53&gt;=Parameters!$C$8, 'Calculations and Charts'!C53&lt;=Parameters!$C$9), 10,      IF(AND(C53&gt;=Parameters!$C$6,C53&lt;=Parameters!$C$7), (C53-Parameters!$C$6)*Parameters!$C$20, IF( AND(C53&gt;=Parameters!$C$10, C53&lt;=Parameters!$C$11),  (Parameters!$C$11-C53)*Parameters!$E$20, 0) ) )</f>
        <v>0</v>
      </c>
    </row>
    <row r="54" spans="2:5" x14ac:dyDescent="0.2">
      <c r="B54">
        <f>C54*Parameters!$C$22</f>
        <v>0.14166666666666666</v>
      </c>
      <c r="C54">
        <f t="shared" si="0"/>
        <v>51</v>
      </c>
      <c r="D54">
        <f>IF(AND(C54&gt;=Parameters!$C$8, 'Calculations and Charts'!C54&lt;=Parameters!$C$9), 10,         Parameters!$C$20* IF(AND(C54&gt;=Parameters!$C$6,C54&lt;=Parameters!$C$7), (C54-Parameters!$C$6), IF( AND(C54&gt;=Parameters!$C$10, C54&lt;=Parameters!$C$11),  (Parameters!$C$11-C54), 0) ) )</f>
        <v>0</v>
      </c>
      <c r="E54">
        <f>IF(AND(C54&gt;=Parameters!$C$8, 'Calculations and Charts'!C54&lt;=Parameters!$C$9), 10,      IF(AND(C54&gt;=Parameters!$C$6,C54&lt;=Parameters!$C$7), (C54-Parameters!$C$6)*Parameters!$C$20, IF( AND(C54&gt;=Parameters!$C$10, C54&lt;=Parameters!$C$11),  (Parameters!$C$11-C54)*Parameters!$E$20, 0) ) )</f>
        <v>0</v>
      </c>
    </row>
    <row r="55" spans="2:5" x14ac:dyDescent="0.2">
      <c r="B55">
        <f>C55*Parameters!$C$22</f>
        <v>0.14444444444444446</v>
      </c>
      <c r="C55">
        <f t="shared" si="0"/>
        <v>52</v>
      </c>
      <c r="D55">
        <f>IF(AND(C55&gt;=Parameters!$C$8, 'Calculations and Charts'!C55&lt;=Parameters!$C$9), 10,         Parameters!$C$20* IF(AND(C55&gt;=Parameters!$C$6,C55&lt;=Parameters!$C$7), (C55-Parameters!$C$6), IF( AND(C55&gt;=Parameters!$C$10, C55&lt;=Parameters!$C$11),  (Parameters!$C$11-C55), 0) ) )</f>
        <v>0</v>
      </c>
      <c r="E55">
        <f>IF(AND(C55&gt;=Parameters!$C$8, 'Calculations and Charts'!C55&lt;=Parameters!$C$9), 10,      IF(AND(C55&gt;=Parameters!$C$6,C55&lt;=Parameters!$C$7), (C55-Parameters!$C$6)*Parameters!$C$20, IF( AND(C55&gt;=Parameters!$C$10, C55&lt;=Parameters!$C$11),  (Parameters!$C$11-C55)*Parameters!$E$20, 0) ) )</f>
        <v>0</v>
      </c>
    </row>
    <row r="56" spans="2:5" x14ac:dyDescent="0.2">
      <c r="B56">
        <f>C56*Parameters!$C$22</f>
        <v>0.14722222222222223</v>
      </c>
      <c r="C56">
        <f t="shared" si="0"/>
        <v>53</v>
      </c>
      <c r="D56">
        <f>IF(AND(C56&gt;=Parameters!$C$8, 'Calculations and Charts'!C56&lt;=Parameters!$C$9), 10,         Parameters!$C$20* IF(AND(C56&gt;=Parameters!$C$6,C56&lt;=Parameters!$C$7), (C56-Parameters!$C$6), IF( AND(C56&gt;=Parameters!$C$10, C56&lt;=Parameters!$C$11),  (Parameters!$C$11-C56), 0) ) )</f>
        <v>0</v>
      </c>
      <c r="E56">
        <f>IF(AND(C56&gt;=Parameters!$C$8, 'Calculations and Charts'!C56&lt;=Parameters!$C$9), 10,      IF(AND(C56&gt;=Parameters!$C$6,C56&lt;=Parameters!$C$7), (C56-Parameters!$C$6)*Parameters!$C$20, IF( AND(C56&gt;=Parameters!$C$10, C56&lt;=Parameters!$C$11),  (Parameters!$C$11-C56)*Parameters!$E$20, 0) ) )</f>
        <v>0</v>
      </c>
    </row>
    <row r="57" spans="2:5" x14ac:dyDescent="0.2">
      <c r="B57">
        <f>C57*Parameters!$C$22</f>
        <v>0.15</v>
      </c>
      <c r="C57">
        <f t="shared" si="0"/>
        <v>54</v>
      </c>
      <c r="D57">
        <f>IF(AND(C57&gt;=Parameters!$C$8, 'Calculations and Charts'!C57&lt;=Parameters!$C$9), 10,         Parameters!$C$20* IF(AND(C57&gt;=Parameters!$C$6,C57&lt;=Parameters!$C$7), (C57-Parameters!$C$6), IF( AND(C57&gt;=Parameters!$C$10, C57&lt;=Parameters!$C$11),  (Parameters!$C$11-C57), 0) ) )</f>
        <v>0</v>
      </c>
      <c r="E57">
        <f>IF(AND(C57&gt;=Parameters!$C$8, 'Calculations and Charts'!C57&lt;=Parameters!$C$9), 10,      IF(AND(C57&gt;=Parameters!$C$6,C57&lt;=Parameters!$C$7), (C57-Parameters!$C$6)*Parameters!$C$20, IF( AND(C57&gt;=Parameters!$C$10, C57&lt;=Parameters!$C$11),  (Parameters!$C$11-C57)*Parameters!$E$20, 0) ) )</f>
        <v>0</v>
      </c>
    </row>
    <row r="58" spans="2:5" x14ac:dyDescent="0.2">
      <c r="B58">
        <f>C58*Parameters!$C$22</f>
        <v>0.15277777777777779</v>
      </c>
      <c r="C58">
        <f t="shared" si="0"/>
        <v>55</v>
      </c>
      <c r="D58">
        <f>IF(AND(C58&gt;=Parameters!$C$8, 'Calculations and Charts'!C58&lt;=Parameters!$C$9), 10,         Parameters!$C$20* IF(AND(C58&gt;=Parameters!$C$6,C58&lt;=Parameters!$C$7), (C58-Parameters!$C$6), IF( AND(C58&gt;=Parameters!$C$10, C58&lt;=Parameters!$C$11),  (Parameters!$C$11-C58), 0) ) )</f>
        <v>0</v>
      </c>
      <c r="E58">
        <f>IF(AND(C58&gt;=Parameters!$C$8, 'Calculations and Charts'!C58&lt;=Parameters!$C$9), 10,      IF(AND(C58&gt;=Parameters!$C$6,C58&lt;=Parameters!$C$7), (C58-Parameters!$C$6)*Parameters!$C$20, IF( AND(C58&gt;=Parameters!$C$10, C58&lt;=Parameters!$C$11),  (Parameters!$C$11-C58)*Parameters!$E$20, 0) ) )</f>
        <v>0</v>
      </c>
    </row>
    <row r="59" spans="2:5" x14ac:dyDescent="0.2">
      <c r="B59">
        <f>C59*Parameters!$C$22</f>
        <v>0.15555555555555556</v>
      </c>
      <c r="C59">
        <f t="shared" si="0"/>
        <v>56</v>
      </c>
      <c r="D59">
        <f>IF(AND(C59&gt;=Parameters!$C$8, 'Calculations and Charts'!C59&lt;=Parameters!$C$9), 10,         Parameters!$C$20* IF(AND(C59&gt;=Parameters!$C$6,C59&lt;=Parameters!$C$7), (C59-Parameters!$C$6), IF( AND(C59&gt;=Parameters!$C$10, C59&lt;=Parameters!$C$11),  (Parameters!$C$11-C59), 0) ) )</f>
        <v>0</v>
      </c>
      <c r="E59">
        <f>IF(AND(C59&gt;=Parameters!$C$8, 'Calculations and Charts'!C59&lt;=Parameters!$C$9), 10,      IF(AND(C59&gt;=Parameters!$C$6,C59&lt;=Parameters!$C$7), (C59-Parameters!$C$6)*Parameters!$C$20, IF( AND(C59&gt;=Parameters!$C$10, C59&lt;=Parameters!$C$11),  (Parameters!$C$11-C59)*Parameters!$E$20, 0) ) )</f>
        <v>0</v>
      </c>
    </row>
    <row r="60" spans="2:5" x14ac:dyDescent="0.2">
      <c r="B60">
        <f>C60*Parameters!$C$22</f>
        <v>0.15833333333333333</v>
      </c>
      <c r="C60">
        <f t="shared" si="0"/>
        <v>57</v>
      </c>
      <c r="D60">
        <f>IF(AND(C60&gt;=Parameters!$C$8, 'Calculations and Charts'!C60&lt;=Parameters!$C$9), 10,         Parameters!$C$20* IF(AND(C60&gt;=Parameters!$C$6,C60&lt;=Parameters!$C$7), (C60-Parameters!$C$6), IF( AND(C60&gt;=Parameters!$C$10, C60&lt;=Parameters!$C$11),  (Parameters!$C$11-C60), 0) ) )</f>
        <v>0</v>
      </c>
      <c r="E60">
        <f>IF(AND(C60&gt;=Parameters!$C$8, 'Calculations and Charts'!C60&lt;=Parameters!$C$9), 10,      IF(AND(C60&gt;=Parameters!$C$6,C60&lt;=Parameters!$C$7), (C60-Parameters!$C$6)*Parameters!$C$20, IF( AND(C60&gt;=Parameters!$C$10, C60&lt;=Parameters!$C$11),  (Parameters!$C$11-C60)*Parameters!$E$20, 0) ) )</f>
        <v>0</v>
      </c>
    </row>
    <row r="61" spans="2:5" x14ac:dyDescent="0.2">
      <c r="B61">
        <f>C61*Parameters!$C$22</f>
        <v>0.16111111111111112</v>
      </c>
      <c r="C61">
        <f t="shared" si="0"/>
        <v>58</v>
      </c>
      <c r="D61">
        <f>IF(AND(C61&gt;=Parameters!$C$8, 'Calculations and Charts'!C61&lt;=Parameters!$C$9), 10,         Parameters!$C$20* IF(AND(C61&gt;=Parameters!$C$6,C61&lt;=Parameters!$C$7), (C61-Parameters!$C$6), IF( AND(C61&gt;=Parameters!$C$10, C61&lt;=Parameters!$C$11),  (Parameters!$C$11-C61), 0) ) )</f>
        <v>0</v>
      </c>
      <c r="E61">
        <f>IF(AND(C61&gt;=Parameters!$C$8, 'Calculations and Charts'!C61&lt;=Parameters!$C$9), 10,      IF(AND(C61&gt;=Parameters!$C$6,C61&lt;=Parameters!$C$7), (C61-Parameters!$C$6)*Parameters!$C$20, IF( AND(C61&gt;=Parameters!$C$10, C61&lt;=Parameters!$C$11),  (Parameters!$C$11-C61)*Parameters!$E$20, 0) ) )</f>
        <v>0</v>
      </c>
    </row>
    <row r="62" spans="2:5" x14ac:dyDescent="0.2">
      <c r="B62">
        <f>C62*Parameters!$C$22</f>
        <v>0.16388888888888889</v>
      </c>
      <c r="C62">
        <f t="shared" si="0"/>
        <v>59</v>
      </c>
      <c r="D62">
        <f>IF(AND(C62&gt;=Parameters!$C$8, 'Calculations and Charts'!C62&lt;=Parameters!$C$9), 10,         Parameters!$C$20* IF(AND(C62&gt;=Parameters!$C$6,C62&lt;=Parameters!$C$7), (C62-Parameters!$C$6), IF( AND(C62&gt;=Parameters!$C$10, C62&lt;=Parameters!$C$11),  (Parameters!$C$11-C62), 0) ) )</f>
        <v>0</v>
      </c>
      <c r="E62">
        <f>IF(AND(C62&gt;=Parameters!$C$8, 'Calculations and Charts'!C62&lt;=Parameters!$C$9), 10,      IF(AND(C62&gt;=Parameters!$C$6,C62&lt;=Parameters!$C$7), (C62-Parameters!$C$6)*Parameters!$C$20, IF( AND(C62&gt;=Parameters!$C$10, C62&lt;=Parameters!$C$11),  (Parameters!$C$11-C62)*Parameters!$E$20, 0) ) )</f>
        <v>0</v>
      </c>
    </row>
    <row r="63" spans="2:5" x14ac:dyDescent="0.2">
      <c r="B63">
        <f>C63*Parameters!$C$22</f>
        <v>0.16666666666666669</v>
      </c>
      <c r="C63">
        <f t="shared" si="0"/>
        <v>60</v>
      </c>
      <c r="D63">
        <f>IF(AND(C63&gt;=Parameters!$C$8, 'Calculations and Charts'!C63&lt;=Parameters!$C$9), 10,         Parameters!$C$20* IF(AND(C63&gt;=Parameters!$C$6,C63&lt;=Parameters!$C$7), (C63-Parameters!$C$6), IF( AND(C63&gt;=Parameters!$C$10, C63&lt;=Parameters!$C$11),  (Parameters!$C$11-C63), 0) ) )</f>
        <v>0</v>
      </c>
      <c r="E63">
        <f>IF(AND(C63&gt;=Parameters!$C$8, 'Calculations and Charts'!C63&lt;=Parameters!$C$9), 10,      IF(AND(C63&gt;=Parameters!$C$6,C63&lt;=Parameters!$C$7), (C63-Parameters!$C$6)*Parameters!$C$20, IF( AND(C63&gt;=Parameters!$C$10, C63&lt;=Parameters!$C$11),  (Parameters!$C$11-C63)*Parameters!$E$20, 0) ) )</f>
        <v>0</v>
      </c>
    </row>
    <row r="64" spans="2:5" x14ac:dyDescent="0.2">
      <c r="B64">
        <f>C64*Parameters!$C$22</f>
        <v>0.16944444444444445</v>
      </c>
      <c r="C64">
        <f t="shared" si="0"/>
        <v>61</v>
      </c>
      <c r="D64">
        <f>IF(AND(C64&gt;=Parameters!$C$8, 'Calculations and Charts'!C64&lt;=Parameters!$C$9), 10,         Parameters!$C$20* IF(AND(C64&gt;=Parameters!$C$6,C64&lt;=Parameters!$C$7), (C64-Parameters!$C$6), IF( AND(C64&gt;=Parameters!$C$10, C64&lt;=Parameters!$C$11),  (Parameters!$C$11-C64), 0) ) )</f>
        <v>0</v>
      </c>
      <c r="E64">
        <f>IF(AND(C64&gt;=Parameters!$C$8, 'Calculations and Charts'!C64&lt;=Parameters!$C$9), 10,      IF(AND(C64&gt;=Parameters!$C$6,C64&lt;=Parameters!$C$7), (C64-Parameters!$C$6)*Parameters!$C$20, IF( AND(C64&gt;=Parameters!$C$10, C64&lt;=Parameters!$C$11),  (Parameters!$C$11-C64)*Parameters!$E$20, 0) ) )</f>
        <v>0</v>
      </c>
    </row>
    <row r="65" spans="2:5" x14ac:dyDescent="0.2">
      <c r="B65">
        <f>C65*Parameters!$C$22</f>
        <v>0.17222222222222222</v>
      </c>
      <c r="C65">
        <f t="shared" si="0"/>
        <v>62</v>
      </c>
      <c r="D65">
        <f>IF(AND(C65&gt;=Parameters!$C$8, 'Calculations and Charts'!C65&lt;=Parameters!$C$9), 10,         Parameters!$C$20* IF(AND(C65&gt;=Parameters!$C$6,C65&lt;=Parameters!$C$7), (C65-Parameters!$C$6), IF( AND(C65&gt;=Parameters!$C$10, C65&lt;=Parameters!$C$11),  (Parameters!$C$11-C65), 0) ) )</f>
        <v>0</v>
      </c>
      <c r="E65">
        <f>IF(AND(C65&gt;=Parameters!$C$8, 'Calculations and Charts'!C65&lt;=Parameters!$C$9), 10,      IF(AND(C65&gt;=Parameters!$C$6,C65&lt;=Parameters!$C$7), (C65-Parameters!$C$6)*Parameters!$C$20, IF( AND(C65&gt;=Parameters!$C$10, C65&lt;=Parameters!$C$11),  (Parameters!$C$11-C65)*Parameters!$E$20, 0) ) )</f>
        <v>0</v>
      </c>
    </row>
    <row r="66" spans="2:5" x14ac:dyDescent="0.2">
      <c r="B66">
        <f>C66*Parameters!$C$22</f>
        <v>0.17500000000000002</v>
      </c>
      <c r="C66">
        <f t="shared" si="0"/>
        <v>63</v>
      </c>
      <c r="D66">
        <f>IF(AND(C66&gt;=Parameters!$C$8, 'Calculations and Charts'!C66&lt;=Parameters!$C$9), 10,         Parameters!$C$20* IF(AND(C66&gt;=Parameters!$C$6,C66&lt;=Parameters!$C$7), (C66-Parameters!$C$6), IF( AND(C66&gt;=Parameters!$C$10, C66&lt;=Parameters!$C$11),  (Parameters!$C$11-C66), 0) ) )</f>
        <v>0</v>
      </c>
      <c r="E66">
        <f>IF(AND(C66&gt;=Parameters!$C$8, 'Calculations and Charts'!C66&lt;=Parameters!$C$9), 10,      IF(AND(C66&gt;=Parameters!$C$6,C66&lt;=Parameters!$C$7), (C66-Parameters!$C$6)*Parameters!$C$20, IF( AND(C66&gt;=Parameters!$C$10, C66&lt;=Parameters!$C$11),  (Parameters!$C$11-C66)*Parameters!$E$20, 0) ) )</f>
        <v>0</v>
      </c>
    </row>
    <row r="67" spans="2:5" x14ac:dyDescent="0.2">
      <c r="B67">
        <f>C67*Parameters!$C$22</f>
        <v>0.17777777777777778</v>
      </c>
      <c r="C67">
        <f t="shared" si="0"/>
        <v>64</v>
      </c>
      <c r="D67">
        <f>IF(AND(C67&gt;=Parameters!$C$8, 'Calculations and Charts'!C67&lt;=Parameters!$C$9), 10,         Parameters!$C$20* IF(AND(C67&gt;=Parameters!$C$6,C67&lt;=Parameters!$C$7), (C67-Parameters!$C$6), IF( AND(C67&gt;=Parameters!$C$10, C67&lt;=Parameters!$C$11),  (Parameters!$C$11-C67), 0) ) )</f>
        <v>0</v>
      </c>
      <c r="E67">
        <f>IF(AND(C67&gt;=Parameters!$C$8, 'Calculations and Charts'!C67&lt;=Parameters!$C$9), 10,      IF(AND(C67&gt;=Parameters!$C$6,C67&lt;=Parameters!$C$7), (C67-Parameters!$C$6)*Parameters!$C$20, IF( AND(C67&gt;=Parameters!$C$10, C67&lt;=Parameters!$C$11),  (Parameters!$C$11-C67)*Parameters!$E$20, 0) ) )</f>
        <v>0</v>
      </c>
    </row>
    <row r="68" spans="2:5" x14ac:dyDescent="0.2">
      <c r="B68">
        <f>C68*Parameters!$C$22</f>
        <v>0.18055555555555555</v>
      </c>
      <c r="C68">
        <f t="shared" si="0"/>
        <v>65</v>
      </c>
      <c r="D68">
        <f>IF(AND(C68&gt;=Parameters!$C$8, 'Calculations and Charts'!C68&lt;=Parameters!$C$9), 10,         Parameters!$C$20* IF(AND(C68&gt;=Parameters!$C$6,C68&lt;=Parameters!$C$7), (C68-Parameters!$C$6), IF( AND(C68&gt;=Parameters!$C$10, C68&lt;=Parameters!$C$11),  (Parameters!$C$11-C68), 0) ) )</f>
        <v>0</v>
      </c>
      <c r="E68">
        <f>IF(AND(C68&gt;=Parameters!$C$8, 'Calculations and Charts'!C68&lt;=Parameters!$C$9), 10,      IF(AND(C68&gt;=Parameters!$C$6,C68&lt;=Parameters!$C$7), (C68-Parameters!$C$6)*Parameters!$C$20, IF( AND(C68&gt;=Parameters!$C$10, C68&lt;=Parameters!$C$11),  (Parameters!$C$11-C68)*Parameters!$E$20, 0) ) )</f>
        <v>0</v>
      </c>
    </row>
    <row r="69" spans="2:5" x14ac:dyDescent="0.2">
      <c r="B69">
        <f>C69*Parameters!$C$22</f>
        <v>0.18333333333333335</v>
      </c>
      <c r="C69">
        <f t="shared" ref="C69:C132" si="1">C68+1</f>
        <v>66</v>
      </c>
      <c r="D69">
        <f>IF(AND(C69&gt;=Parameters!$C$8, 'Calculations and Charts'!C69&lt;=Parameters!$C$9), 10,         Parameters!$C$20* IF(AND(C69&gt;=Parameters!$C$6,C69&lt;=Parameters!$C$7), (C69-Parameters!$C$6), IF( AND(C69&gt;=Parameters!$C$10, C69&lt;=Parameters!$C$11),  (Parameters!$C$11-C69), 0) ) )</f>
        <v>0</v>
      </c>
      <c r="E69">
        <f>IF(AND(C69&gt;=Parameters!$C$8, 'Calculations and Charts'!C69&lt;=Parameters!$C$9), 10,      IF(AND(C69&gt;=Parameters!$C$6,C69&lt;=Parameters!$C$7), (C69-Parameters!$C$6)*Parameters!$C$20, IF( AND(C69&gt;=Parameters!$C$10, C69&lt;=Parameters!$C$11),  (Parameters!$C$11-C69)*Parameters!$E$20, 0) ) )</f>
        <v>0</v>
      </c>
    </row>
    <row r="70" spans="2:5" x14ac:dyDescent="0.2">
      <c r="B70">
        <f>C70*Parameters!$C$22</f>
        <v>0.18611111111111112</v>
      </c>
      <c r="C70">
        <f t="shared" si="1"/>
        <v>67</v>
      </c>
      <c r="D70">
        <f>IF(AND(C70&gt;=Parameters!$C$8, 'Calculations and Charts'!C70&lt;=Parameters!$C$9), 10,         Parameters!$C$20* IF(AND(C70&gt;=Parameters!$C$6,C70&lt;=Parameters!$C$7), (C70-Parameters!$C$6), IF( AND(C70&gt;=Parameters!$C$10, C70&lt;=Parameters!$C$11),  (Parameters!$C$11-C70), 0) ) )</f>
        <v>0</v>
      </c>
      <c r="E70">
        <f>IF(AND(C70&gt;=Parameters!$C$8, 'Calculations and Charts'!C70&lt;=Parameters!$C$9), 10,      IF(AND(C70&gt;=Parameters!$C$6,C70&lt;=Parameters!$C$7), (C70-Parameters!$C$6)*Parameters!$C$20, IF( AND(C70&gt;=Parameters!$C$10, C70&lt;=Parameters!$C$11),  (Parameters!$C$11-C70)*Parameters!$E$20, 0) ) )</f>
        <v>0</v>
      </c>
    </row>
    <row r="71" spans="2:5" x14ac:dyDescent="0.2">
      <c r="B71">
        <f>C71*Parameters!$C$22</f>
        <v>0.18888888888888888</v>
      </c>
      <c r="C71">
        <f t="shared" si="1"/>
        <v>68</v>
      </c>
      <c r="D71">
        <f>IF(AND(C71&gt;=Parameters!$C$8, 'Calculations and Charts'!C71&lt;=Parameters!$C$9), 10,         Parameters!$C$20* IF(AND(C71&gt;=Parameters!$C$6,C71&lt;=Parameters!$C$7), (C71-Parameters!$C$6), IF( AND(C71&gt;=Parameters!$C$10, C71&lt;=Parameters!$C$11),  (Parameters!$C$11-C71), 0) ) )</f>
        <v>0</v>
      </c>
      <c r="E71">
        <f>IF(AND(C71&gt;=Parameters!$C$8, 'Calculations and Charts'!C71&lt;=Parameters!$C$9), 10,      IF(AND(C71&gt;=Parameters!$C$6,C71&lt;=Parameters!$C$7), (C71-Parameters!$C$6)*Parameters!$C$20, IF( AND(C71&gt;=Parameters!$C$10, C71&lt;=Parameters!$C$11),  (Parameters!$C$11-C71)*Parameters!$E$20, 0) ) )</f>
        <v>0</v>
      </c>
    </row>
    <row r="72" spans="2:5" x14ac:dyDescent="0.2">
      <c r="B72">
        <f>C72*Parameters!$C$22</f>
        <v>0.19166666666666668</v>
      </c>
      <c r="C72">
        <f t="shared" si="1"/>
        <v>69</v>
      </c>
      <c r="D72">
        <f>IF(AND(C72&gt;=Parameters!$C$8, 'Calculations and Charts'!C72&lt;=Parameters!$C$9), 10,         Parameters!$C$20* IF(AND(C72&gt;=Parameters!$C$6,C72&lt;=Parameters!$C$7), (C72-Parameters!$C$6), IF( AND(C72&gt;=Parameters!$C$10, C72&lt;=Parameters!$C$11),  (Parameters!$C$11-C72), 0) ) )</f>
        <v>0</v>
      </c>
      <c r="E72">
        <f>IF(AND(C72&gt;=Parameters!$C$8, 'Calculations and Charts'!C72&lt;=Parameters!$C$9), 10,      IF(AND(C72&gt;=Parameters!$C$6,C72&lt;=Parameters!$C$7), (C72-Parameters!$C$6)*Parameters!$C$20, IF( AND(C72&gt;=Parameters!$C$10, C72&lt;=Parameters!$C$11),  (Parameters!$C$11-C72)*Parameters!$E$20, 0) ) )</f>
        <v>0</v>
      </c>
    </row>
    <row r="73" spans="2:5" x14ac:dyDescent="0.2">
      <c r="B73">
        <f>C73*Parameters!$C$22</f>
        <v>0.19444444444444445</v>
      </c>
      <c r="C73">
        <f t="shared" si="1"/>
        <v>70</v>
      </c>
      <c r="D73">
        <f>IF(AND(C73&gt;=Parameters!$C$8, 'Calculations and Charts'!C73&lt;=Parameters!$C$9), 10,         Parameters!$C$20* IF(AND(C73&gt;=Parameters!$C$6,C73&lt;=Parameters!$C$7), (C73-Parameters!$C$6), IF( AND(C73&gt;=Parameters!$C$10, C73&lt;=Parameters!$C$11),  (Parameters!$C$11-C73), 0) ) )</f>
        <v>0</v>
      </c>
      <c r="E73">
        <f>IF(AND(C73&gt;=Parameters!$C$8, 'Calculations and Charts'!C73&lt;=Parameters!$C$9), 10,      IF(AND(C73&gt;=Parameters!$C$6,C73&lt;=Parameters!$C$7), (C73-Parameters!$C$6)*Parameters!$C$20, IF( AND(C73&gt;=Parameters!$C$10, C73&lt;=Parameters!$C$11),  (Parameters!$C$11-C73)*Parameters!$E$20, 0) ) )</f>
        <v>0</v>
      </c>
    </row>
    <row r="74" spans="2:5" x14ac:dyDescent="0.2">
      <c r="B74">
        <f>C74*Parameters!$C$22</f>
        <v>0.19722222222222224</v>
      </c>
      <c r="C74">
        <f t="shared" si="1"/>
        <v>71</v>
      </c>
      <c r="D74">
        <f>IF(AND(C74&gt;=Parameters!$C$8, 'Calculations and Charts'!C74&lt;=Parameters!$C$9), 10,         Parameters!$C$20* IF(AND(C74&gt;=Parameters!$C$6,C74&lt;=Parameters!$C$7), (C74-Parameters!$C$6), IF( AND(C74&gt;=Parameters!$C$10, C74&lt;=Parameters!$C$11),  (Parameters!$C$11-C74), 0) ) )</f>
        <v>0</v>
      </c>
      <c r="E74">
        <f>IF(AND(C74&gt;=Parameters!$C$8, 'Calculations and Charts'!C74&lt;=Parameters!$C$9), 10,      IF(AND(C74&gt;=Parameters!$C$6,C74&lt;=Parameters!$C$7), (C74-Parameters!$C$6)*Parameters!$C$20, IF( AND(C74&gt;=Parameters!$C$10, C74&lt;=Parameters!$C$11),  (Parameters!$C$11-C74)*Parameters!$E$20, 0) ) )</f>
        <v>0</v>
      </c>
    </row>
    <row r="75" spans="2:5" x14ac:dyDescent="0.2">
      <c r="B75">
        <f>C75*Parameters!$C$22</f>
        <v>0.2</v>
      </c>
      <c r="C75">
        <f t="shared" si="1"/>
        <v>72</v>
      </c>
      <c r="D75">
        <f>IF(AND(C75&gt;=Parameters!$C$8, 'Calculations and Charts'!C75&lt;=Parameters!$C$9), 10,         Parameters!$C$20* IF(AND(C75&gt;=Parameters!$C$6,C75&lt;=Parameters!$C$7), (C75-Parameters!$C$6), IF( AND(C75&gt;=Parameters!$C$10, C75&lt;=Parameters!$C$11),  (Parameters!$C$11-C75), 0) ) )</f>
        <v>0</v>
      </c>
      <c r="E75">
        <f>IF(AND(C75&gt;=Parameters!$C$8, 'Calculations and Charts'!C75&lt;=Parameters!$C$9), 10,      IF(AND(C75&gt;=Parameters!$C$6,C75&lt;=Parameters!$C$7), (C75-Parameters!$C$6)*Parameters!$C$20, IF( AND(C75&gt;=Parameters!$C$10, C75&lt;=Parameters!$C$11),  (Parameters!$C$11-C75)*Parameters!$E$20, 0) ) )</f>
        <v>0</v>
      </c>
    </row>
    <row r="76" spans="2:5" x14ac:dyDescent="0.2">
      <c r="B76">
        <f>C76*Parameters!$C$22</f>
        <v>0.20277777777777778</v>
      </c>
      <c r="C76">
        <f t="shared" si="1"/>
        <v>73</v>
      </c>
      <c r="D76">
        <f>IF(AND(C76&gt;=Parameters!$C$8, 'Calculations and Charts'!C76&lt;=Parameters!$C$9), 10,         Parameters!$C$20* IF(AND(C76&gt;=Parameters!$C$6,C76&lt;=Parameters!$C$7), (C76-Parameters!$C$6), IF( AND(C76&gt;=Parameters!$C$10, C76&lt;=Parameters!$C$11),  (Parameters!$C$11-C76), 0) ) )</f>
        <v>0</v>
      </c>
      <c r="E76">
        <f>IF(AND(C76&gt;=Parameters!$C$8, 'Calculations and Charts'!C76&lt;=Parameters!$C$9), 10,      IF(AND(C76&gt;=Parameters!$C$6,C76&lt;=Parameters!$C$7), (C76-Parameters!$C$6)*Parameters!$C$20, IF( AND(C76&gt;=Parameters!$C$10, C76&lt;=Parameters!$C$11),  (Parameters!$C$11-C76)*Parameters!$E$20, 0) ) )</f>
        <v>0</v>
      </c>
    </row>
    <row r="77" spans="2:5" x14ac:dyDescent="0.2">
      <c r="B77">
        <f>C77*Parameters!$C$22</f>
        <v>0.20555555555555557</v>
      </c>
      <c r="C77">
        <f t="shared" si="1"/>
        <v>74</v>
      </c>
      <c r="D77">
        <f>IF(AND(C77&gt;=Parameters!$C$8, 'Calculations and Charts'!C77&lt;=Parameters!$C$9), 10,         Parameters!$C$20* IF(AND(C77&gt;=Parameters!$C$6,C77&lt;=Parameters!$C$7), (C77-Parameters!$C$6), IF( AND(C77&gt;=Parameters!$C$10, C77&lt;=Parameters!$C$11),  (Parameters!$C$11-C77), 0) ) )</f>
        <v>0</v>
      </c>
      <c r="E77">
        <f>IF(AND(C77&gt;=Parameters!$C$8, 'Calculations and Charts'!C77&lt;=Parameters!$C$9), 10,      IF(AND(C77&gt;=Parameters!$C$6,C77&lt;=Parameters!$C$7), (C77-Parameters!$C$6)*Parameters!$C$20, IF( AND(C77&gt;=Parameters!$C$10, C77&lt;=Parameters!$C$11),  (Parameters!$C$11-C77)*Parameters!$E$20, 0) ) )</f>
        <v>0</v>
      </c>
    </row>
    <row r="78" spans="2:5" x14ac:dyDescent="0.2">
      <c r="B78">
        <f>C78*Parameters!$C$22</f>
        <v>0.20833333333333334</v>
      </c>
      <c r="C78">
        <f t="shared" si="1"/>
        <v>75</v>
      </c>
      <c r="D78">
        <f>IF(AND(C78&gt;=Parameters!$C$8, 'Calculations and Charts'!C78&lt;=Parameters!$C$9), 10,         Parameters!$C$20* IF(AND(C78&gt;=Parameters!$C$6,C78&lt;=Parameters!$C$7), (C78-Parameters!$C$6), IF( AND(C78&gt;=Parameters!$C$10, C78&lt;=Parameters!$C$11),  (Parameters!$C$11-C78), 0) ) )</f>
        <v>0</v>
      </c>
      <c r="E78">
        <f>IF(AND(C78&gt;=Parameters!$C$8, 'Calculations and Charts'!C78&lt;=Parameters!$C$9), 10,      IF(AND(C78&gt;=Parameters!$C$6,C78&lt;=Parameters!$C$7), (C78-Parameters!$C$6)*Parameters!$C$20, IF( AND(C78&gt;=Parameters!$C$10, C78&lt;=Parameters!$C$11),  (Parameters!$C$11-C78)*Parameters!$E$20, 0) ) )</f>
        <v>0</v>
      </c>
    </row>
    <row r="79" spans="2:5" x14ac:dyDescent="0.2">
      <c r="B79">
        <f>C79*Parameters!$C$22</f>
        <v>0.21111111111111111</v>
      </c>
      <c r="C79">
        <f t="shared" si="1"/>
        <v>76</v>
      </c>
      <c r="D79">
        <f>IF(AND(C79&gt;=Parameters!$C$8, 'Calculations and Charts'!C79&lt;=Parameters!$C$9), 10,         Parameters!$C$20* IF(AND(C79&gt;=Parameters!$C$6,C79&lt;=Parameters!$C$7), (C79-Parameters!$C$6), IF( AND(C79&gt;=Parameters!$C$10, C79&lt;=Parameters!$C$11),  (Parameters!$C$11-C79), 0) ) )</f>
        <v>0</v>
      </c>
      <c r="E79">
        <f>IF(AND(C79&gt;=Parameters!$C$8, 'Calculations and Charts'!C79&lt;=Parameters!$C$9), 10,      IF(AND(C79&gt;=Parameters!$C$6,C79&lt;=Parameters!$C$7), (C79-Parameters!$C$6)*Parameters!$C$20, IF( AND(C79&gt;=Parameters!$C$10, C79&lt;=Parameters!$C$11),  (Parameters!$C$11-C79)*Parameters!$E$20, 0) ) )</f>
        <v>0</v>
      </c>
    </row>
    <row r="80" spans="2:5" x14ac:dyDescent="0.2">
      <c r="B80">
        <f>C80*Parameters!$C$22</f>
        <v>0.21388888888888891</v>
      </c>
      <c r="C80">
        <f t="shared" si="1"/>
        <v>77</v>
      </c>
      <c r="D80">
        <f>IF(AND(C80&gt;=Parameters!$C$8, 'Calculations and Charts'!C80&lt;=Parameters!$C$9), 10,         Parameters!$C$20* IF(AND(C80&gt;=Parameters!$C$6,C80&lt;=Parameters!$C$7), (C80-Parameters!$C$6), IF( AND(C80&gt;=Parameters!$C$10, C80&lt;=Parameters!$C$11),  (Parameters!$C$11-C80), 0) ) )</f>
        <v>0</v>
      </c>
      <c r="E80">
        <f>IF(AND(C80&gt;=Parameters!$C$8, 'Calculations and Charts'!C80&lt;=Parameters!$C$9), 10,      IF(AND(C80&gt;=Parameters!$C$6,C80&lt;=Parameters!$C$7), (C80-Parameters!$C$6)*Parameters!$C$20, IF( AND(C80&gt;=Parameters!$C$10, C80&lt;=Parameters!$C$11),  (Parameters!$C$11-C80)*Parameters!$E$20, 0) ) )</f>
        <v>0</v>
      </c>
    </row>
    <row r="81" spans="2:5" x14ac:dyDescent="0.2">
      <c r="B81">
        <f>C81*Parameters!$C$22</f>
        <v>0.21666666666666667</v>
      </c>
      <c r="C81">
        <f t="shared" si="1"/>
        <v>78</v>
      </c>
      <c r="D81">
        <f>IF(AND(C81&gt;=Parameters!$C$8, 'Calculations and Charts'!C81&lt;=Parameters!$C$9), 10,         Parameters!$C$20* IF(AND(C81&gt;=Parameters!$C$6,C81&lt;=Parameters!$C$7), (C81-Parameters!$C$6), IF( AND(C81&gt;=Parameters!$C$10, C81&lt;=Parameters!$C$11),  (Parameters!$C$11-C81), 0) ) )</f>
        <v>0</v>
      </c>
      <c r="E81">
        <f>IF(AND(C81&gt;=Parameters!$C$8, 'Calculations and Charts'!C81&lt;=Parameters!$C$9), 10,      IF(AND(C81&gt;=Parameters!$C$6,C81&lt;=Parameters!$C$7), (C81-Parameters!$C$6)*Parameters!$C$20, IF( AND(C81&gt;=Parameters!$C$10, C81&lt;=Parameters!$C$11),  (Parameters!$C$11-C81)*Parameters!$E$20, 0) ) )</f>
        <v>0</v>
      </c>
    </row>
    <row r="82" spans="2:5" x14ac:dyDescent="0.2">
      <c r="B82">
        <f>C82*Parameters!$C$22</f>
        <v>0.21944444444444444</v>
      </c>
      <c r="C82">
        <f t="shared" si="1"/>
        <v>79</v>
      </c>
      <c r="D82">
        <f>IF(AND(C82&gt;=Parameters!$C$8, 'Calculations and Charts'!C82&lt;=Parameters!$C$9), 10,         Parameters!$C$20* IF(AND(C82&gt;=Parameters!$C$6,C82&lt;=Parameters!$C$7), (C82-Parameters!$C$6), IF( AND(C82&gt;=Parameters!$C$10, C82&lt;=Parameters!$C$11),  (Parameters!$C$11-C82), 0) ) )</f>
        <v>0</v>
      </c>
      <c r="E82">
        <f>IF(AND(C82&gt;=Parameters!$C$8, 'Calculations and Charts'!C82&lt;=Parameters!$C$9), 10,      IF(AND(C82&gt;=Parameters!$C$6,C82&lt;=Parameters!$C$7), (C82-Parameters!$C$6)*Parameters!$C$20, IF( AND(C82&gt;=Parameters!$C$10, C82&lt;=Parameters!$C$11),  (Parameters!$C$11-C82)*Parameters!$E$20, 0) ) )</f>
        <v>0</v>
      </c>
    </row>
    <row r="83" spans="2:5" x14ac:dyDescent="0.2">
      <c r="B83">
        <f>C83*Parameters!$C$22</f>
        <v>0.22222222222222224</v>
      </c>
      <c r="C83">
        <f t="shared" si="1"/>
        <v>80</v>
      </c>
      <c r="D83">
        <f>IF(AND(C83&gt;=Parameters!$C$8, 'Calculations and Charts'!C83&lt;=Parameters!$C$9), 10,         Parameters!$C$20* IF(AND(C83&gt;=Parameters!$C$6,C83&lt;=Parameters!$C$7), (C83-Parameters!$C$6), IF( AND(C83&gt;=Parameters!$C$10, C83&lt;=Parameters!$C$11),  (Parameters!$C$11-C83), 0) ) )</f>
        <v>0</v>
      </c>
      <c r="E83">
        <f>IF(AND(C83&gt;=Parameters!$C$8, 'Calculations and Charts'!C83&lt;=Parameters!$C$9), 10,      IF(AND(C83&gt;=Parameters!$C$6,C83&lt;=Parameters!$C$7), (C83-Parameters!$C$6)*Parameters!$C$20, IF( AND(C83&gt;=Parameters!$C$10, C83&lt;=Parameters!$C$11),  (Parameters!$C$11-C83)*Parameters!$E$20, 0) ) )</f>
        <v>0</v>
      </c>
    </row>
    <row r="84" spans="2:5" x14ac:dyDescent="0.2">
      <c r="B84">
        <f>C84*Parameters!$C$22</f>
        <v>0.22500000000000001</v>
      </c>
      <c r="C84">
        <f t="shared" si="1"/>
        <v>81</v>
      </c>
      <c r="D84">
        <f>IF(AND(C84&gt;=Parameters!$C$8, 'Calculations and Charts'!C84&lt;=Parameters!$C$9), 10,         Parameters!$C$20* IF(AND(C84&gt;=Parameters!$C$6,C84&lt;=Parameters!$C$7), (C84-Parameters!$C$6), IF( AND(C84&gt;=Parameters!$C$10, C84&lt;=Parameters!$C$11),  (Parameters!$C$11-C84), 0) ) )</f>
        <v>0</v>
      </c>
      <c r="E84">
        <f>IF(AND(C84&gt;=Parameters!$C$8, 'Calculations and Charts'!C84&lt;=Parameters!$C$9), 10,      IF(AND(C84&gt;=Parameters!$C$6,C84&lt;=Parameters!$C$7), (C84-Parameters!$C$6)*Parameters!$C$20, IF( AND(C84&gt;=Parameters!$C$10, C84&lt;=Parameters!$C$11),  (Parameters!$C$11-C84)*Parameters!$E$20, 0) ) )</f>
        <v>0</v>
      </c>
    </row>
    <row r="85" spans="2:5" x14ac:dyDescent="0.2">
      <c r="B85">
        <f>C85*Parameters!$C$22</f>
        <v>0.22777777777777777</v>
      </c>
      <c r="C85">
        <f t="shared" si="1"/>
        <v>82</v>
      </c>
      <c r="D85">
        <f>IF(AND(C85&gt;=Parameters!$C$8, 'Calculations and Charts'!C85&lt;=Parameters!$C$9), 10,         Parameters!$C$20* IF(AND(C85&gt;=Parameters!$C$6,C85&lt;=Parameters!$C$7), (C85-Parameters!$C$6), IF( AND(C85&gt;=Parameters!$C$10, C85&lt;=Parameters!$C$11),  (Parameters!$C$11-C85), 0) ) )</f>
        <v>0</v>
      </c>
      <c r="E85">
        <f>IF(AND(C85&gt;=Parameters!$C$8, 'Calculations and Charts'!C85&lt;=Parameters!$C$9), 10,      IF(AND(C85&gt;=Parameters!$C$6,C85&lt;=Parameters!$C$7), (C85-Parameters!$C$6)*Parameters!$C$20, IF( AND(C85&gt;=Parameters!$C$10, C85&lt;=Parameters!$C$11),  (Parameters!$C$11-C85)*Parameters!$E$20, 0) ) )</f>
        <v>0</v>
      </c>
    </row>
    <row r="86" spans="2:5" x14ac:dyDescent="0.2">
      <c r="B86">
        <f>C86*Parameters!$C$22</f>
        <v>0.23055555555555557</v>
      </c>
      <c r="C86">
        <f t="shared" si="1"/>
        <v>83</v>
      </c>
      <c r="D86">
        <f>IF(AND(C86&gt;=Parameters!$C$8, 'Calculations and Charts'!C86&lt;=Parameters!$C$9), 10,         Parameters!$C$20* IF(AND(C86&gt;=Parameters!$C$6,C86&lt;=Parameters!$C$7), (C86-Parameters!$C$6), IF( AND(C86&gt;=Parameters!$C$10, C86&lt;=Parameters!$C$11),  (Parameters!$C$11-C86), 0) ) )</f>
        <v>0</v>
      </c>
      <c r="E86">
        <f>IF(AND(C86&gt;=Parameters!$C$8, 'Calculations and Charts'!C86&lt;=Parameters!$C$9), 10,      IF(AND(C86&gt;=Parameters!$C$6,C86&lt;=Parameters!$C$7), (C86-Parameters!$C$6)*Parameters!$C$20, IF( AND(C86&gt;=Parameters!$C$10, C86&lt;=Parameters!$C$11),  (Parameters!$C$11-C86)*Parameters!$E$20, 0) ) )</f>
        <v>0</v>
      </c>
    </row>
    <row r="87" spans="2:5" x14ac:dyDescent="0.2">
      <c r="B87">
        <f>C87*Parameters!$C$22</f>
        <v>0.23333333333333334</v>
      </c>
      <c r="C87">
        <f t="shared" si="1"/>
        <v>84</v>
      </c>
      <c r="D87">
        <f>IF(AND(C87&gt;=Parameters!$C$8, 'Calculations and Charts'!C87&lt;=Parameters!$C$9), 10,         Parameters!$C$20* IF(AND(C87&gt;=Parameters!$C$6,C87&lt;=Parameters!$C$7), (C87-Parameters!$C$6), IF( AND(C87&gt;=Parameters!$C$10, C87&lt;=Parameters!$C$11),  (Parameters!$C$11-C87), 0) ) )</f>
        <v>0</v>
      </c>
      <c r="E87">
        <f>IF(AND(C87&gt;=Parameters!$C$8, 'Calculations and Charts'!C87&lt;=Parameters!$C$9), 10,      IF(AND(C87&gt;=Parameters!$C$6,C87&lt;=Parameters!$C$7), (C87-Parameters!$C$6)*Parameters!$C$20, IF( AND(C87&gt;=Parameters!$C$10, C87&lt;=Parameters!$C$11),  (Parameters!$C$11-C87)*Parameters!$E$20, 0) ) )</f>
        <v>0</v>
      </c>
    </row>
    <row r="88" spans="2:5" x14ac:dyDescent="0.2">
      <c r="B88">
        <f>C88*Parameters!$C$22</f>
        <v>0.23611111111111113</v>
      </c>
      <c r="C88">
        <f t="shared" si="1"/>
        <v>85</v>
      </c>
      <c r="D88">
        <f>IF(AND(C88&gt;=Parameters!$C$8, 'Calculations and Charts'!C88&lt;=Parameters!$C$9), 10,         Parameters!$C$20* IF(AND(C88&gt;=Parameters!$C$6,C88&lt;=Parameters!$C$7), (C88-Parameters!$C$6), IF( AND(C88&gt;=Parameters!$C$10, C88&lt;=Parameters!$C$11),  (Parameters!$C$11-C88), 0) ) )</f>
        <v>0</v>
      </c>
      <c r="E88">
        <f>IF(AND(C88&gt;=Parameters!$C$8, 'Calculations and Charts'!C88&lt;=Parameters!$C$9), 10,      IF(AND(C88&gt;=Parameters!$C$6,C88&lt;=Parameters!$C$7), (C88-Parameters!$C$6)*Parameters!$C$20, IF( AND(C88&gt;=Parameters!$C$10, C88&lt;=Parameters!$C$11),  (Parameters!$C$11-C88)*Parameters!$E$20, 0) ) )</f>
        <v>0</v>
      </c>
    </row>
    <row r="89" spans="2:5" x14ac:dyDescent="0.2">
      <c r="B89">
        <f>C89*Parameters!$C$22</f>
        <v>0.2388888888888889</v>
      </c>
      <c r="C89">
        <f t="shared" si="1"/>
        <v>86</v>
      </c>
      <c r="D89">
        <f>IF(AND(C89&gt;=Parameters!$C$8, 'Calculations and Charts'!C89&lt;=Parameters!$C$9), 10,         Parameters!$C$20* IF(AND(C89&gt;=Parameters!$C$6,C89&lt;=Parameters!$C$7), (C89-Parameters!$C$6), IF( AND(C89&gt;=Parameters!$C$10, C89&lt;=Parameters!$C$11),  (Parameters!$C$11-C89), 0) ) )</f>
        <v>0</v>
      </c>
      <c r="E89">
        <f>IF(AND(C89&gt;=Parameters!$C$8, 'Calculations and Charts'!C89&lt;=Parameters!$C$9), 10,      IF(AND(C89&gt;=Parameters!$C$6,C89&lt;=Parameters!$C$7), (C89-Parameters!$C$6)*Parameters!$C$20, IF( AND(C89&gt;=Parameters!$C$10, C89&lt;=Parameters!$C$11),  (Parameters!$C$11-C89)*Parameters!$E$20, 0) ) )</f>
        <v>0</v>
      </c>
    </row>
    <row r="90" spans="2:5" x14ac:dyDescent="0.2">
      <c r="B90">
        <f>C90*Parameters!$C$22</f>
        <v>0.24166666666666667</v>
      </c>
      <c r="C90">
        <f t="shared" si="1"/>
        <v>87</v>
      </c>
      <c r="D90">
        <f>IF(AND(C90&gt;=Parameters!$C$8, 'Calculations and Charts'!C90&lt;=Parameters!$C$9), 10,         Parameters!$C$20* IF(AND(C90&gt;=Parameters!$C$6,C90&lt;=Parameters!$C$7), (C90-Parameters!$C$6), IF( AND(C90&gt;=Parameters!$C$10, C90&lt;=Parameters!$C$11),  (Parameters!$C$11-C90), 0) ) )</f>
        <v>0</v>
      </c>
      <c r="E90">
        <f>IF(AND(C90&gt;=Parameters!$C$8, 'Calculations and Charts'!C90&lt;=Parameters!$C$9), 10,      IF(AND(C90&gt;=Parameters!$C$6,C90&lt;=Parameters!$C$7), (C90-Parameters!$C$6)*Parameters!$C$20, IF( AND(C90&gt;=Parameters!$C$10, C90&lt;=Parameters!$C$11),  (Parameters!$C$11-C90)*Parameters!$E$20, 0) ) )</f>
        <v>0</v>
      </c>
    </row>
    <row r="91" spans="2:5" x14ac:dyDescent="0.2">
      <c r="B91">
        <f>C91*Parameters!$C$22</f>
        <v>0.24444444444444446</v>
      </c>
      <c r="C91">
        <f t="shared" si="1"/>
        <v>88</v>
      </c>
      <c r="D91">
        <f>IF(AND(C91&gt;=Parameters!$C$8, 'Calculations and Charts'!C91&lt;=Parameters!$C$9), 10,         Parameters!$C$20* IF(AND(C91&gt;=Parameters!$C$6,C91&lt;=Parameters!$C$7), (C91-Parameters!$C$6), IF( AND(C91&gt;=Parameters!$C$10, C91&lt;=Parameters!$C$11),  (Parameters!$C$11-C91), 0) ) )</f>
        <v>0</v>
      </c>
      <c r="E91">
        <f>IF(AND(C91&gt;=Parameters!$C$8, 'Calculations and Charts'!C91&lt;=Parameters!$C$9), 10,      IF(AND(C91&gt;=Parameters!$C$6,C91&lt;=Parameters!$C$7), (C91-Parameters!$C$6)*Parameters!$C$20, IF( AND(C91&gt;=Parameters!$C$10, C91&lt;=Parameters!$C$11),  (Parameters!$C$11-C91)*Parameters!$E$20, 0) ) )</f>
        <v>0</v>
      </c>
    </row>
    <row r="92" spans="2:5" x14ac:dyDescent="0.2">
      <c r="B92">
        <f>C92*Parameters!$C$22</f>
        <v>0.24722222222222223</v>
      </c>
      <c r="C92">
        <f t="shared" si="1"/>
        <v>89</v>
      </c>
      <c r="D92">
        <f>IF(AND(C92&gt;=Parameters!$C$8, 'Calculations and Charts'!C92&lt;=Parameters!$C$9), 10,         Parameters!$C$20* IF(AND(C92&gt;=Parameters!$C$6,C92&lt;=Parameters!$C$7), (C92-Parameters!$C$6), IF( AND(C92&gt;=Parameters!$C$10, C92&lt;=Parameters!$C$11),  (Parameters!$C$11-C92), 0) ) )</f>
        <v>0</v>
      </c>
      <c r="E92">
        <f>IF(AND(C92&gt;=Parameters!$C$8, 'Calculations and Charts'!C92&lt;=Parameters!$C$9), 10,      IF(AND(C92&gt;=Parameters!$C$6,C92&lt;=Parameters!$C$7), (C92-Parameters!$C$6)*Parameters!$C$20, IF( AND(C92&gt;=Parameters!$C$10, C92&lt;=Parameters!$C$11),  (Parameters!$C$11-C92)*Parameters!$E$20, 0) ) )</f>
        <v>0</v>
      </c>
    </row>
    <row r="93" spans="2:5" x14ac:dyDescent="0.2">
      <c r="B93">
        <f>C93*Parameters!$C$22</f>
        <v>0.25</v>
      </c>
      <c r="C93">
        <f t="shared" si="1"/>
        <v>90</v>
      </c>
      <c r="D93">
        <f>IF(AND(C93&gt;=Parameters!$C$8, 'Calculations and Charts'!C93&lt;=Parameters!$C$9), 10,         Parameters!$C$20* IF(AND(C93&gt;=Parameters!$C$6,C93&lt;=Parameters!$C$7), (C93-Parameters!$C$6), IF( AND(C93&gt;=Parameters!$C$10, C93&lt;=Parameters!$C$11),  (Parameters!$C$11-C93), 0) ) )</f>
        <v>0</v>
      </c>
      <c r="E93">
        <f>IF(AND(C93&gt;=Parameters!$C$8, 'Calculations and Charts'!C93&lt;=Parameters!$C$9), 10,      IF(AND(C93&gt;=Parameters!$C$6,C93&lt;=Parameters!$C$7), (C93-Parameters!$C$6)*Parameters!$C$20, IF( AND(C93&gt;=Parameters!$C$10, C93&lt;=Parameters!$C$11),  (Parameters!$C$11-C93)*Parameters!$E$20, 0) ) )</f>
        <v>0</v>
      </c>
    </row>
    <row r="94" spans="2:5" x14ac:dyDescent="0.2">
      <c r="B94">
        <f>C94*Parameters!$C$22</f>
        <v>0.25277777777777777</v>
      </c>
      <c r="C94">
        <f t="shared" si="1"/>
        <v>91</v>
      </c>
      <c r="D94">
        <f>IF(AND(C94&gt;=Parameters!$C$8, 'Calculations and Charts'!C94&lt;=Parameters!$C$9), 10,         Parameters!$C$20* IF(AND(C94&gt;=Parameters!$C$6,C94&lt;=Parameters!$C$7), (C94-Parameters!$C$6), IF( AND(C94&gt;=Parameters!$C$10, C94&lt;=Parameters!$C$11),  (Parameters!$C$11-C94), 0) ) )</f>
        <v>0</v>
      </c>
      <c r="E94">
        <f>IF(AND(C94&gt;=Parameters!$C$8, 'Calculations and Charts'!C94&lt;=Parameters!$C$9), 10,      IF(AND(C94&gt;=Parameters!$C$6,C94&lt;=Parameters!$C$7), (C94-Parameters!$C$6)*Parameters!$C$20, IF( AND(C94&gt;=Parameters!$C$10, C94&lt;=Parameters!$C$11),  (Parameters!$C$11-C94)*Parameters!$E$20, 0) ) )</f>
        <v>0</v>
      </c>
    </row>
    <row r="95" spans="2:5" x14ac:dyDescent="0.2">
      <c r="B95">
        <f>C95*Parameters!$C$22</f>
        <v>0.25555555555555559</v>
      </c>
      <c r="C95">
        <f t="shared" si="1"/>
        <v>92</v>
      </c>
      <c r="D95">
        <f>IF(AND(C95&gt;=Parameters!$C$8, 'Calculations and Charts'!C95&lt;=Parameters!$C$9), 10,         Parameters!$C$20* IF(AND(C95&gt;=Parameters!$C$6,C95&lt;=Parameters!$C$7), (C95-Parameters!$C$6), IF( AND(C95&gt;=Parameters!$C$10, C95&lt;=Parameters!$C$11),  (Parameters!$C$11-C95), 0) ) )</f>
        <v>0</v>
      </c>
      <c r="E95">
        <f>IF(AND(C95&gt;=Parameters!$C$8, 'Calculations and Charts'!C95&lt;=Parameters!$C$9), 10,      IF(AND(C95&gt;=Parameters!$C$6,C95&lt;=Parameters!$C$7), (C95-Parameters!$C$6)*Parameters!$C$20, IF( AND(C95&gt;=Parameters!$C$10, C95&lt;=Parameters!$C$11),  (Parameters!$C$11-C95)*Parameters!$E$20, 0) ) )</f>
        <v>0</v>
      </c>
    </row>
    <row r="96" spans="2:5" x14ac:dyDescent="0.2">
      <c r="B96">
        <f>C96*Parameters!$C$22</f>
        <v>0.25833333333333336</v>
      </c>
      <c r="C96">
        <f t="shared" si="1"/>
        <v>93</v>
      </c>
      <c r="D96">
        <f>IF(AND(C96&gt;=Parameters!$C$8, 'Calculations and Charts'!C96&lt;=Parameters!$C$9), 10,         Parameters!$C$20* IF(AND(C96&gt;=Parameters!$C$6,C96&lt;=Parameters!$C$7), (C96-Parameters!$C$6), IF( AND(C96&gt;=Parameters!$C$10, C96&lt;=Parameters!$C$11),  (Parameters!$C$11-C96), 0) ) )</f>
        <v>0</v>
      </c>
      <c r="E96">
        <f>IF(AND(C96&gt;=Parameters!$C$8, 'Calculations and Charts'!C96&lt;=Parameters!$C$9), 10,      IF(AND(C96&gt;=Parameters!$C$6,C96&lt;=Parameters!$C$7), (C96-Parameters!$C$6)*Parameters!$C$20, IF( AND(C96&gt;=Parameters!$C$10, C96&lt;=Parameters!$C$11),  (Parameters!$C$11-C96)*Parameters!$E$20, 0) ) )</f>
        <v>0</v>
      </c>
    </row>
    <row r="97" spans="2:5" x14ac:dyDescent="0.2">
      <c r="B97">
        <f>C97*Parameters!$C$22</f>
        <v>0.26111111111111113</v>
      </c>
      <c r="C97">
        <f t="shared" si="1"/>
        <v>94</v>
      </c>
      <c r="D97">
        <f>IF(AND(C97&gt;=Parameters!$C$8, 'Calculations and Charts'!C97&lt;=Parameters!$C$9), 10,         Parameters!$C$20* IF(AND(C97&gt;=Parameters!$C$6,C97&lt;=Parameters!$C$7), (C97-Parameters!$C$6), IF( AND(C97&gt;=Parameters!$C$10, C97&lt;=Parameters!$C$11),  (Parameters!$C$11-C97), 0) ) )</f>
        <v>0</v>
      </c>
      <c r="E97">
        <f>IF(AND(C97&gt;=Parameters!$C$8, 'Calculations and Charts'!C97&lt;=Parameters!$C$9), 10,      IF(AND(C97&gt;=Parameters!$C$6,C97&lt;=Parameters!$C$7), (C97-Parameters!$C$6)*Parameters!$C$20, IF( AND(C97&gt;=Parameters!$C$10, C97&lt;=Parameters!$C$11),  (Parameters!$C$11-C97)*Parameters!$E$20, 0) ) )</f>
        <v>0</v>
      </c>
    </row>
    <row r="98" spans="2:5" x14ac:dyDescent="0.2">
      <c r="B98">
        <f>C98*Parameters!$C$22</f>
        <v>0.2638888888888889</v>
      </c>
      <c r="C98">
        <f t="shared" si="1"/>
        <v>95</v>
      </c>
      <c r="D98">
        <f>IF(AND(C98&gt;=Parameters!$C$8, 'Calculations and Charts'!C98&lt;=Parameters!$C$9), 10,         Parameters!$C$20* IF(AND(C98&gt;=Parameters!$C$6,C98&lt;=Parameters!$C$7), (C98-Parameters!$C$6), IF( AND(C98&gt;=Parameters!$C$10, C98&lt;=Parameters!$C$11),  (Parameters!$C$11-C98), 0) ) )</f>
        <v>0</v>
      </c>
      <c r="E98">
        <f>IF(AND(C98&gt;=Parameters!$C$8, 'Calculations and Charts'!C98&lt;=Parameters!$C$9), 10,      IF(AND(C98&gt;=Parameters!$C$6,C98&lt;=Parameters!$C$7), (C98-Parameters!$C$6)*Parameters!$C$20, IF( AND(C98&gt;=Parameters!$C$10, C98&lt;=Parameters!$C$11),  (Parameters!$C$11-C98)*Parameters!$E$20, 0) ) )</f>
        <v>0</v>
      </c>
    </row>
    <row r="99" spans="2:5" x14ac:dyDescent="0.2">
      <c r="B99">
        <f>C99*Parameters!$C$22</f>
        <v>0.26666666666666666</v>
      </c>
      <c r="C99">
        <f t="shared" si="1"/>
        <v>96</v>
      </c>
      <c r="D99">
        <f>IF(AND(C99&gt;=Parameters!$C$8, 'Calculations and Charts'!C99&lt;=Parameters!$C$9), 10,         Parameters!$C$20* IF(AND(C99&gt;=Parameters!$C$6,C99&lt;=Parameters!$C$7), (C99-Parameters!$C$6), IF( AND(C99&gt;=Parameters!$C$10, C99&lt;=Parameters!$C$11),  (Parameters!$C$11-C99), 0) ) )</f>
        <v>0</v>
      </c>
      <c r="E99">
        <f>IF(AND(C99&gt;=Parameters!$C$8, 'Calculations and Charts'!C99&lt;=Parameters!$C$9), 10,      IF(AND(C99&gt;=Parameters!$C$6,C99&lt;=Parameters!$C$7), (C99-Parameters!$C$6)*Parameters!$C$20, IF( AND(C99&gt;=Parameters!$C$10, C99&lt;=Parameters!$C$11),  (Parameters!$C$11-C99)*Parameters!$E$20, 0) ) )</f>
        <v>0</v>
      </c>
    </row>
    <row r="100" spans="2:5" x14ac:dyDescent="0.2">
      <c r="B100">
        <f>C100*Parameters!$C$22</f>
        <v>0.26944444444444443</v>
      </c>
      <c r="C100">
        <f t="shared" si="1"/>
        <v>97</v>
      </c>
      <c r="D100">
        <f>IF(AND(C100&gt;=Parameters!$C$8, 'Calculations and Charts'!C100&lt;=Parameters!$C$9), 10,         Parameters!$C$20* IF(AND(C100&gt;=Parameters!$C$6,C100&lt;=Parameters!$C$7), (C100-Parameters!$C$6), IF( AND(C100&gt;=Parameters!$C$10, C100&lt;=Parameters!$C$11),  (Parameters!$C$11-C100), 0) ) )</f>
        <v>0</v>
      </c>
      <c r="E100">
        <f>IF(AND(C100&gt;=Parameters!$C$8, 'Calculations and Charts'!C100&lt;=Parameters!$C$9), 10,      IF(AND(C100&gt;=Parameters!$C$6,C100&lt;=Parameters!$C$7), (C100-Parameters!$C$6)*Parameters!$C$20, IF( AND(C100&gt;=Parameters!$C$10, C100&lt;=Parameters!$C$11),  (Parameters!$C$11-C100)*Parameters!$E$20, 0) ) )</f>
        <v>0</v>
      </c>
    </row>
    <row r="101" spans="2:5" x14ac:dyDescent="0.2">
      <c r="B101">
        <f>C101*Parameters!$C$22</f>
        <v>0.27222222222222225</v>
      </c>
      <c r="C101">
        <f t="shared" si="1"/>
        <v>98</v>
      </c>
      <c r="D101">
        <f>IF(AND(C101&gt;=Parameters!$C$8, 'Calculations and Charts'!C101&lt;=Parameters!$C$9), 10,         Parameters!$C$20* IF(AND(C101&gt;=Parameters!$C$6,C101&lt;=Parameters!$C$7), (C101-Parameters!$C$6), IF( AND(C101&gt;=Parameters!$C$10, C101&lt;=Parameters!$C$11),  (Parameters!$C$11-C101), 0) ) )</f>
        <v>0</v>
      </c>
      <c r="E101">
        <f>IF(AND(C101&gt;=Parameters!$C$8, 'Calculations and Charts'!C101&lt;=Parameters!$C$9), 10,      IF(AND(C101&gt;=Parameters!$C$6,C101&lt;=Parameters!$C$7), (C101-Parameters!$C$6)*Parameters!$C$20, IF( AND(C101&gt;=Parameters!$C$10, C101&lt;=Parameters!$C$11),  (Parameters!$C$11-C101)*Parameters!$E$20, 0) ) )</f>
        <v>0</v>
      </c>
    </row>
    <row r="102" spans="2:5" x14ac:dyDescent="0.2">
      <c r="B102">
        <f>C102*Parameters!$C$22</f>
        <v>0.27500000000000002</v>
      </c>
      <c r="C102">
        <f t="shared" si="1"/>
        <v>99</v>
      </c>
      <c r="D102">
        <f>IF(AND(C102&gt;=Parameters!$C$8, 'Calculations and Charts'!C102&lt;=Parameters!$C$9), 10,         Parameters!$C$20* IF(AND(C102&gt;=Parameters!$C$6,C102&lt;=Parameters!$C$7), (C102-Parameters!$C$6), IF( AND(C102&gt;=Parameters!$C$10, C102&lt;=Parameters!$C$11),  (Parameters!$C$11-C102), 0) ) )</f>
        <v>0</v>
      </c>
      <c r="E102">
        <f>IF(AND(C102&gt;=Parameters!$C$8, 'Calculations and Charts'!C102&lt;=Parameters!$C$9), 10,      IF(AND(C102&gt;=Parameters!$C$6,C102&lt;=Parameters!$C$7), (C102-Parameters!$C$6)*Parameters!$C$20, IF( AND(C102&gt;=Parameters!$C$10, C102&lt;=Parameters!$C$11),  (Parameters!$C$11-C102)*Parameters!$E$20, 0) ) )</f>
        <v>0</v>
      </c>
    </row>
    <row r="103" spans="2:5" x14ac:dyDescent="0.2">
      <c r="B103">
        <f>C103*Parameters!$C$22</f>
        <v>0.27777777777777779</v>
      </c>
      <c r="C103">
        <f t="shared" si="1"/>
        <v>100</v>
      </c>
      <c r="D103">
        <f>IF(AND(C103&gt;=Parameters!$C$8, 'Calculations and Charts'!C103&lt;=Parameters!$C$9), 10,         Parameters!$C$20* IF(AND(C103&gt;=Parameters!$C$6,C103&lt;=Parameters!$C$7), (C103-Parameters!$C$6), IF( AND(C103&gt;=Parameters!$C$10, C103&lt;=Parameters!$C$11),  (Parameters!$C$11-C103), 0) ) )</f>
        <v>0</v>
      </c>
      <c r="E103">
        <f>IF(AND(C103&gt;=Parameters!$C$8, 'Calculations and Charts'!C103&lt;=Parameters!$C$9), 10,      IF(AND(C103&gt;=Parameters!$C$6,C103&lt;=Parameters!$C$7), (C103-Parameters!$C$6)*Parameters!$C$20, IF( AND(C103&gt;=Parameters!$C$10, C103&lt;=Parameters!$C$11),  (Parameters!$C$11-C103)*Parameters!$E$20, 0) ) )</f>
        <v>0</v>
      </c>
    </row>
    <row r="104" spans="2:5" x14ac:dyDescent="0.2">
      <c r="B104">
        <f>C104*Parameters!$C$22</f>
        <v>0.28055555555555556</v>
      </c>
      <c r="C104">
        <f t="shared" si="1"/>
        <v>101</v>
      </c>
      <c r="D104">
        <f>IF(AND(C104&gt;=Parameters!$C$8, 'Calculations and Charts'!C104&lt;=Parameters!$C$9), 10,         Parameters!$C$20* IF(AND(C104&gt;=Parameters!$C$6,C104&lt;=Parameters!$C$7), (C104-Parameters!$C$6), IF( AND(C104&gt;=Parameters!$C$10, C104&lt;=Parameters!$C$11),  (Parameters!$C$11-C104), 0) ) )</f>
        <v>0</v>
      </c>
      <c r="E104">
        <f>IF(AND(C104&gt;=Parameters!$C$8, 'Calculations and Charts'!C104&lt;=Parameters!$C$9), 10,      IF(AND(C104&gt;=Parameters!$C$6,C104&lt;=Parameters!$C$7), (C104-Parameters!$C$6)*Parameters!$C$20, IF( AND(C104&gt;=Parameters!$C$10, C104&lt;=Parameters!$C$11),  (Parameters!$C$11-C104)*Parameters!$E$20, 0) ) )</f>
        <v>0</v>
      </c>
    </row>
    <row r="105" spans="2:5" x14ac:dyDescent="0.2">
      <c r="B105">
        <f>C105*Parameters!$C$22</f>
        <v>0.28333333333333333</v>
      </c>
      <c r="C105">
        <f t="shared" si="1"/>
        <v>102</v>
      </c>
      <c r="D105">
        <f>IF(AND(C105&gt;=Parameters!$C$8, 'Calculations and Charts'!C105&lt;=Parameters!$C$9), 10,         Parameters!$C$20* IF(AND(C105&gt;=Parameters!$C$6,C105&lt;=Parameters!$C$7), (C105-Parameters!$C$6), IF( AND(C105&gt;=Parameters!$C$10, C105&lt;=Parameters!$C$11),  (Parameters!$C$11-C105), 0) ) )</f>
        <v>0</v>
      </c>
      <c r="E105">
        <f>IF(AND(C105&gt;=Parameters!$C$8, 'Calculations and Charts'!C105&lt;=Parameters!$C$9), 10,      IF(AND(C105&gt;=Parameters!$C$6,C105&lt;=Parameters!$C$7), (C105-Parameters!$C$6)*Parameters!$C$20, IF( AND(C105&gt;=Parameters!$C$10, C105&lt;=Parameters!$C$11),  (Parameters!$C$11-C105)*Parameters!$E$20, 0) ) )</f>
        <v>0</v>
      </c>
    </row>
    <row r="106" spans="2:5" x14ac:dyDescent="0.2">
      <c r="B106">
        <f>C106*Parameters!$C$22</f>
        <v>0.28611111111111115</v>
      </c>
      <c r="C106">
        <f t="shared" si="1"/>
        <v>103</v>
      </c>
      <c r="D106">
        <f>IF(AND(C106&gt;=Parameters!$C$8, 'Calculations and Charts'!C106&lt;=Parameters!$C$9), 10,         Parameters!$C$20* IF(AND(C106&gt;=Parameters!$C$6,C106&lt;=Parameters!$C$7), (C106-Parameters!$C$6), IF( AND(C106&gt;=Parameters!$C$10, C106&lt;=Parameters!$C$11),  (Parameters!$C$11-C106), 0) ) )</f>
        <v>0</v>
      </c>
      <c r="E106">
        <f>IF(AND(C106&gt;=Parameters!$C$8, 'Calculations and Charts'!C106&lt;=Parameters!$C$9), 10,      IF(AND(C106&gt;=Parameters!$C$6,C106&lt;=Parameters!$C$7), (C106-Parameters!$C$6)*Parameters!$C$20, IF( AND(C106&gt;=Parameters!$C$10, C106&lt;=Parameters!$C$11),  (Parameters!$C$11-C106)*Parameters!$E$20, 0) ) )</f>
        <v>0</v>
      </c>
    </row>
    <row r="107" spans="2:5" x14ac:dyDescent="0.2">
      <c r="B107">
        <f>C107*Parameters!$C$22</f>
        <v>0.28888888888888892</v>
      </c>
      <c r="C107">
        <f t="shared" si="1"/>
        <v>104</v>
      </c>
      <c r="D107">
        <f>IF(AND(C107&gt;=Parameters!$C$8, 'Calculations and Charts'!C107&lt;=Parameters!$C$9), 10,         Parameters!$C$20* IF(AND(C107&gt;=Parameters!$C$6,C107&lt;=Parameters!$C$7), (C107-Parameters!$C$6), IF( AND(C107&gt;=Parameters!$C$10, C107&lt;=Parameters!$C$11),  (Parameters!$C$11-C107), 0) ) )</f>
        <v>0</v>
      </c>
      <c r="E107">
        <f>IF(AND(C107&gt;=Parameters!$C$8, 'Calculations and Charts'!C107&lt;=Parameters!$C$9), 10,      IF(AND(C107&gt;=Parameters!$C$6,C107&lt;=Parameters!$C$7), (C107-Parameters!$C$6)*Parameters!$C$20, IF( AND(C107&gt;=Parameters!$C$10, C107&lt;=Parameters!$C$11),  (Parameters!$C$11-C107)*Parameters!$E$20, 0) ) )</f>
        <v>0</v>
      </c>
    </row>
    <row r="108" spans="2:5" x14ac:dyDescent="0.2">
      <c r="B108">
        <f>C108*Parameters!$C$22</f>
        <v>0.29166666666666669</v>
      </c>
      <c r="C108">
        <f t="shared" si="1"/>
        <v>105</v>
      </c>
      <c r="D108">
        <f>IF(AND(C108&gt;=Parameters!$C$8, 'Calculations and Charts'!C108&lt;=Parameters!$C$9), 10,         Parameters!$C$20* IF(AND(C108&gt;=Parameters!$C$6,C108&lt;=Parameters!$C$7), (C108-Parameters!$C$6), IF( AND(C108&gt;=Parameters!$C$10, C108&lt;=Parameters!$C$11),  (Parameters!$C$11-C108), 0) ) )</f>
        <v>0</v>
      </c>
      <c r="E108">
        <f>IF(AND(C108&gt;=Parameters!$C$8, 'Calculations and Charts'!C108&lt;=Parameters!$C$9), 10,      IF(AND(C108&gt;=Parameters!$C$6,C108&lt;=Parameters!$C$7), (C108-Parameters!$C$6)*Parameters!$C$20, IF( AND(C108&gt;=Parameters!$C$10, C108&lt;=Parameters!$C$11),  (Parameters!$C$11-C108)*Parameters!$E$20, 0) ) )</f>
        <v>0</v>
      </c>
    </row>
    <row r="109" spans="2:5" x14ac:dyDescent="0.2">
      <c r="B109">
        <f>C109*Parameters!$C$22</f>
        <v>0.29444444444444445</v>
      </c>
      <c r="C109">
        <f t="shared" si="1"/>
        <v>106</v>
      </c>
      <c r="D109">
        <f>IF(AND(C109&gt;=Parameters!$C$8, 'Calculations and Charts'!C109&lt;=Parameters!$C$9), 10,         Parameters!$C$20* IF(AND(C109&gt;=Parameters!$C$6,C109&lt;=Parameters!$C$7), (C109-Parameters!$C$6), IF( AND(C109&gt;=Parameters!$C$10, C109&lt;=Parameters!$C$11),  (Parameters!$C$11-C109), 0) ) )</f>
        <v>0</v>
      </c>
      <c r="E109">
        <f>IF(AND(C109&gt;=Parameters!$C$8, 'Calculations and Charts'!C109&lt;=Parameters!$C$9), 10,      IF(AND(C109&gt;=Parameters!$C$6,C109&lt;=Parameters!$C$7), (C109-Parameters!$C$6)*Parameters!$C$20, IF( AND(C109&gt;=Parameters!$C$10, C109&lt;=Parameters!$C$11),  (Parameters!$C$11-C109)*Parameters!$E$20, 0) ) )</f>
        <v>0</v>
      </c>
    </row>
    <row r="110" spans="2:5" x14ac:dyDescent="0.2">
      <c r="B110">
        <f>C110*Parameters!$C$22</f>
        <v>0.29722222222222222</v>
      </c>
      <c r="C110">
        <f t="shared" si="1"/>
        <v>107</v>
      </c>
      <c r="D110">
        <f>IF(AND(C110&gt;=Parameters!$C$8, 'Calculations and Charts'!C110&lt;=Parameters!$C$9), 10,         Parameters!$C$20* IF(AND(C110&gt;=Parameters!$C$6,C110&lt;=Parameters!$C$7), (C110-Parameters!$C$6), IF( AND(C110&gt;=Parameters!$C$10, C110&lt;=Parameters!$C$11),  (Parameters!$C$11-C110), 0) ) )</f>
        <v>0</v>
      </c>
      <c r="E110">
        <f>IF(AND(C110&gt;=Parameters!$C$8, 'Calculations and Charts'!C110&lt;=Parameters!$C$9), 10,      IF(AND(C110&gt;=Parameters!$C$6,C110&lt;=Parameters!$C$7), (C110-Parameters!$C$6)*Parameters!$C$20, IF( AND(C110&gt;=Parameters!$C$10, C110&lt;=Parameters!$C$11),  (Parameters!$C$11-C110)*Parameters!$E$20, 0) ) )</f>
        <v>0</v>
      </c>
    </row>
    <row r="111" spans="2:5" x14ac:dyDescent="0.2">
      <c r="B111">
        <f>C111*Parameters!$C$22</f>
        <v>0.3</v>
      </c>
      <c r="C111">
        <f t="shared" si="1"/>
        <v>108</v>
      </c>
      <c r="D111">
        <f>IF(AND(C111&gt;=Parameters!$C$8, 'Calculations and Charts'!C111&lt;=Parameters!$C$9), 10,         Parameters!$C$20* IF(AND(C111&gt;=Parameters!$C$6,C111&lt;=Parameters!$C$7), (C111-Parameters!$C$6), IF( AND(C111&gt;=Parameters!$C$10, C111&lt;=Parameters!$C$11),  (Parameters!$C$11-C111), 0) ) )</f>
        <v>0</v>
      </c>
      <c r="E111">
        <f>IF(AND(C111&gt;=Parameters!$C$8, 'Calculations and Charts'!C111&lt;=Parameters!$C$9), 10,      IF(AND(C111&gt;=Parameters!$C$6,C111&lt;=Parameters!$C$7), (C111-Parameters!$C$6)*Parameters!$C$20, IF( AND(C111&gt;=Parameters!$C$10, C111&lt;=Parameters!$C$11),  (Parameters!$C$11-C111)*Parameters!$E$20, 0) ) )</f>
        <v>0</v>
      </c>
    </row>
    <row r="112" spans="2:5" x14ac:dyDescent="0.2">
      <c r="B112">
        <f>C112*Parameters!$C$22</f>
        <v>0.30277777777777781</v>
      </c>
      <c r="C112">
        <f t="shared" si="1"/>
        <v>109</v>
      </c>
      <c r="D112">
        <f>IF(AND(C112&gt;=Parameters!$C$8, 'Calculations and Charts'!C112&lt;=Parameters!$C$9), 10,         Parameters!$C$20* IF(AND(C112&gt;=Parameters!$C$6,C112&lt;=Parameters!$C$7), (C112-Parameters!$C$6), IF( AND(C112&gt;=Parameters!$C$10, C112&lt;=Parameters!$C$11),  (Parameters!$C$11-C112), 0) ) )</f>
        <v>0</v>
      </c>
      <c r="E112">
        <f>IF(AND(C112&gt;=Parameters!$C$8, 'Calculations and Charts'!C112&lt;=Parameters!$C$9), 10,      IF(AND(C112&gt;=Parameters!$C$6,C112&lt;=Parameters!$C$7), (C112-Parameters!$C$6)*Parameters!$C$20, IF( AND(C112&gt;=Parameters!$C$10, C112&lt;=Parameters!$C$11),  (Parameters!$C$11-C112)*Parameters!$E$20, 0) ) )</f>
        <v>0</v>
      </c>
    </row>
    <row r="113" spans="2:5" x14ac:dyDescent="0.2">
      <c r="B113">
        <f>C113*Parameters!$C$22</f>
        <v>0.30555555555555558</v>
      </c>
      <c r="C113">
        <f t="shared" si="1"/>
        <v>110</v>
      </c>
      <c r="D113">
        <f>IF(AND(C113&gt;=Parameters!$C$8, 'Calculations and Charts'!C113&lt;=Parameters!$C$9), 10,         Parameters!$C$20* IF(AND(C113&gt;=Parameters!$C$6,C113&lt;=Parameters!$C$7), (C113-Parameters!$C$6), IF( AND(C113&gt;=Parameters!$C$10, C113&lt;=Parameters!$C$11),  (Parameters!$C$11-C113), 0) ) )</f>
        <v>0</v>
      </c>
      <c r="E113">
        <f>IF(AND(C113&gt;=Parameters!$C$8, 'Calculations and Charts'!C113&lt;=Parameters!$C$9), 10,      IF(AND(C113&gt;=Parameters!$C$6,C113&lt;=Parameters!$C$7), (C113-Parameters!$C$6)*Parameters!$C$20, IF( AND(C113&gt;=Parameters!$C$10, C113&lt;=Parameters!$C$11),  (Parameters!$C$11-C113)*Parameters!$E$20, 0) ) )</f>
        <v>0</v>
      </c>
    </row>
    <row r="114" spans="2:5" x14ac:dyDescent="0.2">
      <c r="B114">
        <f>C114*Parameters!$C$22</f>
        <v>0.30833333333333335</v>
      </c>
      <c r="C114">
        <f t="shared" si="1"/>
        <v>111</v>
      </c>
      <c r="D114">
        <f>IF(AND(C114&gt;=Parameters!$C$8, 'Calculations and Charts'!C114&lt;=Parameters!$C$9), 10,         Parameters!$C$20* IF(AND(C114&gt;=Parameters!$C$6,C114&lt;=Parameters!$C$7), (C114-Parameters!$C$6), IF( AND(C114&gt;=Parameters!$C$10, C114&lt;=Parameters!$C$11),  (Parameters!$C$11-C114), 0) ) )</f>
        <v>0</v>
      </c>
      <c r="E114">
        <f>IF(AND(C114&gt;=Parameters!$C$8, 'Calculations and Charts'!C114&lt;=Parameters!$C$9), 10,      IF(AND(C114&gt;=Parameters!$C$6,C114&lt;=Parameters!$C$7), (C114-Parameters!$C$6)*Parameters!$C$20, IF( AND(C114&gt;=Parameters!$C$10, C114&lt;=Parameters!$C$11),  (Parameters!$C$11-C114)*Parameters!$E$20, 0) ) )</f>
        <v>0</v>
      </c>
    </row>
    <row r="115" spans="2:5" x14ac:dyDescent="0.2">
      <c r="B115">
        <f>C115*Parameters!$C$22</f>
        <v>0.31111111111111112</v>
      </c>
      <c r="C115">
        <f t="shared" si="1"/>
        <v>112</v>
      </c>
      <c r="D115">
        <f>IF(AND(C115&gt;=Parameters!$C$8, 'Calculations and Charts'!C115&lt;=Parameters!$C$9), 10,         Parameters!$C$20* IF(AND(C115&gt;=Parameters!$C$6,C115&lt;=Parameters!$C$7), (C115-Parameters!$C$6), IF( AND(C115&gt;=Parameters!$C$10, C115&lt;=Parameters!$C$11),  (Parameters!$C$11-C115), 0) ) )</f>
        <v>0</v>
      </c>
      <c r="E115">
        <f>IF(AND(C115&gt;=Parameters!$C$8, 'Calculations and Charts'!C115&lt;=Parameters!$C$9), 10,      IF(AND(C115&gt;=Parameters!$C$6,C115&lt;=Parameters!$C$7), (C115-Parameters!$C$6)*Parameters!$C$20, IF( AND(C115&gt;=Parameters!$C$10, C115&lt;=Parameters!$C$11),  (Parameters!$C$11-C115)*Parameters!$E$20, 0) ) )</f>
        <v>0</v>
      </c>
    </row>
    <row r="116" spans="2:5" x14ac:dyDescent="0.2">
      <c r="B116">
        <f>C116*Parameters!$C$22</f>
        <v>0.31388888888888888</v>
      </c>
      <c r="C116">
        <f t="shared" si="1"/>
        <v>113</v>
      </c>
      <c r="D116">
        <f>IF(AND(C116&gt;=Parameters!$C$8, 'Calculations and Charts'!C116&lt;=Parameters!$C$9), 10,         Parameters!$C$20* IF(AND(C116&gt;=Parameters!$C$6,C116&lt;=Parameters!$C$7), (C116-Parameters!$C$6), IF( AND(C116&gt;=Parameters!$C$10, C116&lt;=Parameters!$C$11),  (Parameters!$C$11-C116), 0) ) )</f>
        <v>0</v>
      </c>
      <c r="E116">
        <f>IF(AND(C116&gt;=Parameters!$C$8, 'Calculations and Charts'!C116&lt;=Parameters!$C$9), 10,      IF(AND(C116&gt;=Parameters!$C$6,C116&lt;=Parameters!$C$7), (C116-Parameters!$C$6)*Parameters!$C$20, IF( AND(C116&gt;=Parameters!$C$10, C116&lt;=Parameters!$C$11),  (Parameters!$C$11-C116)*Parameters!$E$20, 0) ) )</f>
        <v>0</v>
      </c>
    </row>
    <row r="117" spans="2:5" x14ac:dyDescent="0.2">
      <c r="B117">
        <f>C117*Parameters!$C$22</f>
        <v>0.31666666666666665</v>
      </c>
      <c r="C117">
        <f t="shared" si="1"/>
        <v>114</v>
      </c>
      <c r="D117">
        <f>IF(AND(C117&gt;=Parameters!$C$8, 'Calculations and Charts'!C117&lt;=Parameters!$C$9), 10,         Parameters!$C$20* IF(AND(C117&gt;=Parameters!$C$6,C117&lt;=Parameters!$C$7), (C117-Parameters!$C$6), IF( AND(C117&gt;=Parameters!$C$10, C117&lt;=Parameters!$C$11),  (Parameters!$C$11-C117), 0) ) )</f>
        <v>0</v>
      </c>
      <c r="E117">
        <f>IF(AND(C117&gt;=Parameters!$C$8, 'Calculations and Charts'!C117&lt;=Parameters!$C$9), 10,      IF(AND(C117&gt;=Parameters!$C$6,C117&lt;=Parameters!$C$7), (C117-Parameters!$C$6)*Parameters!$C$20, IF( AND(C117&gt;=Parameters!$C$10, C117&lt;=Parameters!$C$11),  (Parameters!$C$11-C117)*Parameters!$E$20, 0) ) )</f>
        <v>0</v>
      </c>
    </row>
    <row r="118" spans="2:5" x14ac:dyDescent="0.2">
      <c r="B118">
        <f>C118*Parameters!$C$22</f>
        <v>0.31944444444444448</v>
      </c>
      <c r="C118">
        <f t="shared" si="1"/>
        <v>115</v>
      </c>
      <c r="D118">
        <f>IF(AND(C118&gt;=Parameters!$C$8, 'Calculations and Charts'!C118&lt;=Parameters!$C$9), 10,         Parameters!$C$20* IF(AND(C118&gt;=Parameters!$C$6,C118&lt;=Parameters!$C$7), (C118-Parameters!$C$6), IF( AND(C118&gt;=Parameters!$C$10, C118&lt;=Parameters!$C$11),  (Parameters!$C$11-C118), 0) ) )</f>
        <v>0</v>
      </c>
      <c r="E118">
        <f>IF(AND(C118&gt;=Parameters!$C$8, 'Calculations and Charts'!C118&lt;=Parameters!$C$9), 10,      IF(AND(C118&gt;=Parameters!$C$6,C118&lt;=Parameters!$C$7), (C118-Parameters!$C$6)*Parameters!$C$20, IF( AND(C118&gt;=Parameters!$C$10, C118&lt;=Parameters!$C$11),  (Parameters!$C$11-C118)*Parameters!$E$20, 0) ) )</f>
        <v>0</v>
      </c>
    </row>
    <row r="119" spans="2:5" x14ac:dyDescent="0.2">
      <c r="B119">
        <f>C119*Parameters!$C$22</f>
        <v>0.32222222222222224</v>
      </c>
      <c r="C119">
        <f t="shared" si="1"/>
        <v>116</v>
      </c>
      <c r="D119">
        <f>IF(AND(C119&gt;=Parameters!$C$8, 'Calculations and Charts'!C119&lt;=Parameters!$C$9), 10,         Parameters!$C$20* IF(AND(C119&gt;=Parameters!$C$6,C119&lt;=Parameters!$C$7), (C119-Parameters!$C$6), IF( AND(C119&gt;=Parameters!$C$10, C119&lt;=Parameters!$C$11),  (Parameters!$C$11-C119), 0) ) )</f>
        <v>0</v>
      </c>
      <c r="E119">
        <f>IF(AND(C119&gt;=Parameters!$C$8, 'Calculations and Charts'!C119&lt;=Parameters!$C$9), 10,      IF(AND(C119&gt;=Parameters!$C$6,C119&lt;=Parameters!$C$7), (C119-Parameters!$C$6)*Parameters!$C$20, IF( AND(C119&gt;=Parameters!$C$10, C119&lt;=Parameters!$C$11),  (Parameters!$C$11-C119)*Parameters!$E$20, 0) ) )</f>
        <v>0</v>
      </c>
    </row>
    <row r="120" spans="2:5" x14ac:dyDescent="0.2">
      <c r="B120">
        <f>C120*Parameters!$C$22</f>
        <v>0.32500000000000001</v>
      </c>
      <c r="C120">
        <f t="shared" si="1"/>
        <v>117</v>
      </c>
      <c r="D120">
        <f>IF(AND(C120&gt;=Parameters!$C$8, 'Calculations and Charts'!C120&lt;=Parameters!$C$9), 10,         Parameters!$C$20* IF(AND(C120&gt;=Parameters!$C$6,C120&lt;=Parameters!$C$7), (C120-Parameters!$C$6), IF( AND(C120&gt;=Parameters!$C$10, C120&lt;=Parameters!$C$11),  (Parameters!$C$11-C120), 0) ) )</f>
        <v>0</v>
      </c>
      <c r="E120">
        <f>IF(AND(C120&gt;=Parameters!$C$8, 'Calculations and Charts'!C120&lt;=Parameters!$C$9), 10,      IF(AND(C120&gt;=Parameters!$C$6,C120&lt;=Parameters!$C$7), (C120-Parameters!$C$6)*Parameters!$C$20, IF( AND(C120&gt;=Parameters!$C$10, C120&lt;=Parameters!$C$11),  (Parameters!$C$11-C120)*Parameters!$E$20, 0) ) )</f>
        <v>0</v>
      </c>
    </row>
    <row r="121" spans="2:5" x14ac:dyDescent="0.2">
      <c r="B121">
        <f>C121*Parameters!$C$22</f>
        <v>0.32777777777777778</v>
      </c>
      <c r="C121">
        <f t="shared" si="1"/>
        <v>118</v>
      </c>
      <c r="D121">
        <f>IF(AND(C121&gt;=Parameters!$C$8, 'Calculations and Charts'!C121&lt;=Parameters!$C$9), 10,         Parameters!$C$20* IF(AND(C121&gt;=Parameters!$C$6,C121&lt;=Parameters!$C$7), (C121-Parameters!$C$6), IF( AND(C121&gt;=Parameters!$C$10, C121&lt;=Parameters!$C$11),  (Parameters!$C$11-C121), 0) ) )</f>
        <v>0</v>
      </c>
      <c r="E121">
        <f>IF(AND(C121&gt;=Parameters!$C$8, 'Calculations and Charts'!C121&lt;=Parameters!$C$9), 10,      IF(AND(C121&gt;=Parameters!$C$6,C121&lt;=Parameters!$C$7), (C121-Parameters!$C$6)*Parameters!$C$20, IF( AND(C121&gt;=Parameters!$C$10, C121&lt;=Parameters!$C$11),  (Parameters!$C$11-C121)*Parameters!$E$20, 0) ) )</f>
        <v>0</v>
      </c>
    </row>
    <row r="122" spans="2:5" x14ac:dyDescent="0.2">
      <c r="B122">
        <f>C122*Parameters!$C$22</f>
        <v>0.33055555555555555</v>
      </c>
      <c r="C122">
        <f t="shared" si="1"/>
        <v>119</v>
      </c>
      <c r="D122">
        <f>IF(AND(C122&gt;=Parameters!$C$8, 'Calculations and Charts'!C122&lt;=Parameters!$C$9), 10,         Parameters!$C$20* IF(AND(C122&gt;=Parameters!$C$6,C122&lt;=Parameters!$C$7), (C122-Parameters!$C$6), IF( AND(C122&gt;=Parameters!$C$10, C122&lt;=Parameters!$C$11),  (Parameters!$C$11-C122), 0) ) )</f>
        <v>0</v>
      </c>
      <c r="E122">
        <f>IF(AND(C122&gt;=Parameters!$C$8, 'Calculations and Charts'!C122&lt;=Parameters!$C$9), 10,      IF(AND(C122&gt;=Parameters!$C$6,C122&lt;=Parameters!$C$7), (C122-Parameters!$C$6)*Parameters!$C$20, IF( AND(C122&gt;=Parameters!$C$10, C122&lt;=Parameters!$C$11),  (Parameters!$C$11-C122)*Parameters!$E$20, 0) ) )</f>
        <v>0</v>
      </c>
    </row>
    <row r="123" spans="2:5" x14ac:dyDescent="0.2">
      <c r="B123">
        <f>C123*Parameters!$C$22</f>
        <v>0.33333333333333337</v>
      </c>
      <c r="C123">
        <f t="shared" si="1"/>
        <v>120</v>
      </c>
      <c r="D123">
        <f>IF(AND(C123&gt;=Parameters!$C$8, 'Calculations and Charts'!C123&lt;=Parameters!$C$9), 10,         Parameters!$C$20* IF(AND(C123&gt;=Parameters!$C$6,C123&lt;=Parameters!$C$7), (C123-Parameters!$C$6), IF( AND(C123&gt;=Parameters!$C$10, C123&lt;=Parameters!$C$11),  (Parameters!$C$11-C123), 0) ) )</f>
        <v>0</v>
      </c>
      <c r="E123">
        <f>IF(AND(C123&gt;=Parameters!$C$8, 'Calculations and Charts'!C123&lt;=Parameters!$C$9), 10,      IF(AND(C123&gt;=Parameters!$C$6,C123&lt;=Parameters!$C$7), (C123-Parameters!$C$6)*Parameters!$C$20, IF( AND(C123&gt;=Parameters!$C$10, C123&lt;=Parameters!$C$11),  (Parameters!$C$11-C123)*Parameters!$E$20, 0) ) )</f>
        <v>0</v>
      </c>
    </row>
    <row r="124" spans="2:5" x14ac:dyDescent="0.2">
      <c r="B124">
        <f>C124*Parameters!$C$22</f>
        <v>0.33611111111111114</v>
      </c>
      <c r="C124">
        <f t="shared" si="1"/>
        <v>121</v>
      </c>
      <c r="D124">
        <f>IF(AND(C124&gt;=Parameters!$C$8, 'Calculations and Charts'!C124&lt;=Parameters!$C$9), 10,         Parameters!$C$20* IF(AND(C124&gt;=Parameters!$C$6,C124&lt;=Parameters!$C$7), (C124-Parameters!$C$6), IF( AND(C124&gt;=Parameters!$C$10, C124&lt;=Parameters!$C$11),  (Parameters!$C$11-C124), 0) ) )</f>
        <v>0</v>
      </c>
      <c r="E124">
        <f>IF(AND(C124&gt;=Parameters!$C$8, 'Calculations and Charts'!C124&lt;=Parameters!$C$9), 10,      IF(AND(C124&gt;=Parameters!$C$6,C124&lt;=Parameters!$C$7), (C124-Parameters!$C$6)*Parameters!$C$20, IF( AND(C124&gt;=Parameters!$C$10, C124&lt;=Parameters!$C$11),  (Parameters!$C$11-C124)*Parameters!$E$20, 0) ) )</f>
        <v>0</v>
      </c>
    </row>
    <row r="125" spans="2:5" x14ac:dyDescent="0.2">
      <c r="B125">
        <f>C125*Parameters!$C$22</f>
        <v>0.33888888888888891</v>
      </c>
      <c r="C125">
        <f t="shared" si="1"/>
        <v>122</v>
      </c>
      <c r="D125">
        <f>IF(AND(C125&gt;=Parameters!$C$8, 'Calculations and Charts'!C125&lt;=Parameters!$C$9), 10,         Parameters!$C$20* IF(AND(C125&gt;=Parameters!$C$6,C125&lt;=Parameters!$C$7), (C125-Parameters!$C$6), IF( AND(C125&gt;=Parameters!$C$10, C125&lt;=Parameters!$C$11),  (Parameters!$C$11-C125), 0) ) )</f>
        <v>0</v>
      </c>
      <c r="E125">
        <f>IF(AND(C125&gt;=Parameters!$C$8, 'Calculations and Charts'!C125&lt;=Parameters!$C$9), 10,      IF(AND(C125&gt;=Parameters!$C$6,C125&lt;=Parameters!$C$7), (C125-Parameters!$C$6)*Parameters!$C$20, IF( AND(C125&gt;=Parameters!$C$10, C125&lt;=Parameters!$C$11),  (Parameters!$C$11-C125)*Parameters!$E$20, 0) ) )</f>
        <v>0</v>
      </c>
    </row>
    <row r="126" spans="2:5" x14ac:dyDescent="0.2">
      <c r="B126">
        <f>C126*Parameters!$C$22</f>
        <v>0.34166666666666667</v>
      </c>
      <c r="C126">
        <f t="shared" si="1"/>
        <v>123</v>
      </c>
      <c r="D126">
        <f>IF(AND(C126&gt;=Parameters!$C$8, 'Calculations and Charts'!C126&lt;=Parameters!$C$9), 10,         Parameters!$C$20* IF(AND(C126&gt;=Parameters!$C$6,C126&lt;=Parameters!$C$7), (C126-Parameters!$C$6), IF( AND(C126&gt;=Parameters!$C$10, C126&lt;=Parameters!$C$11),  (Parameters!$C$11-C126), 0) ) )</f>
        <v>0</v>
      </c>
      <c r="E126">
        <f>IF(AND(C126&gt;=Parameters!$C$8, 'Calculations and Charts'!C126&lt;=Parameters!$C$9), 10,      IF(AND(C126&gt;=Parameters!$C$6,C126&lt;=Parameters!$C$7), (C126-Parameters!$C$6)*Parameters!$C$20, IF( AND(C126&gt;=Parameters!$C$10, C126&lt;=Parameters!$C$11),  (Parameters!$C$11-C126)*Parameters!$E$20, 0) ) )</f>
        <v>0</v>
      </c>
    </row>
    <row r="127" spans="2:5" x14ac:dyDescent="0.2">
      <c r="B127">
        <f>C127*Parameters!$C$22</f>
        <v>0.34444444444444444</v>
      </c>
      <c r="C127">
        <f t="shared" si="1"/>
        <v>124</v>
      </c>
      <c r="D127">
        <f>IF(AND(C127&gt;=Parameters!$C$8, 'Calculations and Charts'!C127&lt;=Parameters!$C$9), 10,         Parameters!$C$20* IF(AND(C127&gt;=Parameters!$C$6,C127&lt;=Parameters!$C$7), (C127-Parameters!$C$6), IF( AND(C127&gt;=Parameters!$C$10, C127&lt;=Parameters!$C$11),  (Parameters!$C$11-C127), 0) ) )</f>
        <v>0</v>
      </c>
      <c r="E127">
        <f>IF(AND(C127&gt;=Parameters!$C$8, 'Calculations and Charts'!C127&lt;=Parameters!$C$9), 10,      IF(AND(C127&gt;=Parameters!$C$6,C127&lt;=Parameters!$C$7), (C127-Parameters!$C$6)*Parameters!$C$20, IF( AND(C127&gt;=Parameters!$C$10, C127&lt;=Parameters!$C$11),  (Parameters!$C$11-C127)*Parameters!$E$20, 0) ) )</f>
        <v>0</v>
      </c>
    </row>
    <row r="128" spans="2:5" x14ac:dyDescent="0.2">
      <c r="B128">
        <f>C128*Parameters!$C$22</f>
        <v>0.34722222222222221</v>
      </c>
      <c r="C128">
        <f t="shared" si="1"/>
        <v>125</v>
      </c>
      <c r="D128">
        <f>IF(AND(C128&gt;=Parameters!$C$8, 'Calculations and Charts'!C128&lt;=Parameters!$C$9), 10,         Parameters!$C$20* IF(AND(C128&gt;=Parameters!$C$6,C128&lt;=Parameters!$C$7), (C128-Parameters!$C$6), IF( AND(C128&gt;=Parameters!$C$10, C128&lt;=Parameters!$C$11),  (Parameters!$C$11-C128), 0) ) )</f>
        <v>0</v>
      </c>
      <c r="E128">
        <f>IF(AND(C128&gt;=Parameters!$C$8, 'Calculations and Charts'!C128&lt;=Parameters!$C$9), 10,      IF(AND(C128&gt;=Parameters!$C$6,C128&lt;=Parameters!$C$7), (C128-Parameters!$C$6)*Parameters!$C$20, IF( AND(C128&gt;=Parameters!$C$10, C128&lt;=Parameters!$C$11),  (Parameters!$C$11-C128)*Parameters!$E$20, 0) ) )</f>
        <v>0</v>
      </c>
    </row>
    <row r="129" spans="2:5" x14ac:dyDescent="0.2">
      <c r="B129">
        <f>C129*Parameters!$C$22</f>
        <v>0.35000000000000003</v>
      </c>
      <c r="C129">
        <f t="shared" si="1"/>
        <v>126</v>
      </c>
      <c r="D129">
        <f>IF(AND(C129&gt;=Parameters!$C$8, 'Calculations and Charts'!C129&lt;=Parameters!$C$9), 10,         Parameters!$C$20* IF(AND(C129&gt;=Parameters!$C$6,C129&lt;=Parameters!$C$7), (C129-Parameters!$C$6), IF( AND(C129&gt;=Parameters!$C$10, C129&lt;=Parameters!$C$11),  (Parameters!$C$11-C129), 0) ) )</f>
        <v>0</v>
      </c>
      <c r="E129">
        <f>IF(AND(C129&gt;=Parameters!$C$8, 'Calculations and Charts'!C129&lt;=Parameters!$C$9), 10,      IF(AND(C129&gt;=Parameters!$C$6,C129&lt;=Parameters!$C$7), (C129-Parameters!$C$6)*Parameters!$C$20, IF( AND(C129&gt;=Parameters!$C$10, C129&lt;=Parameters!$C$11),  (Parameters!$C$11-C129)*Parameters!$E$20, 0) ) )</f>
        <v>0</v>
      </c>
    </row>
    <row r="130" spans="2:5" x14ac:dyDescent="0.2">
      <c r="B130">
        <f>C130*Parameters!$C$22</f>
        <v>0.3527777777777778</v>
      </c>
      <c r="C130">
        <f t="shared" si="1"/>
        <v>127</v>
      </c>
      <c r="D130">
        <f>IF(AND(C130&gt;=Parameters!$C$8, 'Calculations and Charts'!C130&lt;=Parameters!$C$9), 10,         Parameters!$C$20* IF(AND(C130&gt;=Parameters!$C$6,C130&lt;=Parameters!$C$7), (C130-Parameters!$C$6), IF( AND(C130&gt;=Parameters!$C$10, C130&lt;=Parameters!$C$11),  (Parameters!$C$11-C130), 0) ) )</f>
        <v>0</v>
      </c>
      <c r="E130">
        <f>IF(AND(C130&gt;=Parameters!$C$8, 'Calculations and Charts'!C130&lt;=Parameters!$C$9), 10,      IF(AND(C130&gt;=Parameters!$C$6,C130&lt;=Parameters!$C$7), (C130-Parameters!$C$6)*Parameters!$C$20, IF( AND(C130&gt;=Parameters!$C$10, C130&lt;=Parameters!$C$11),  (Parameters!$C$11-C130)*Parameters!$E$20, 0) ) )</f>
        <v>0</v>
      </c>
    </row>
    <row r="131" spans="2:5" x14ac:dyDescent="0.2">
      <c r="B131">
        <f>C131*Parameters!$C$22</f>
        <v>0.35555555555555557</v>
      </c>
      <c r="C131">
        <f t="shared" si="1"/>
        <v>128</v>
      </c>
      <c r="D131">
        <f>IF(AND(C131&gt;=Parameters!$C$8, 'Calculations and Charts'!C131&lt;=Parameters!$C$9), 10,         Parameters!$C$20* IF(AND(C131&gt;=Parameters!$C$6,C131&lt;=Parameters!$C$7), (C131-Parameters!$C$6), IF( AND(C131&gt;=Parameters!$C$10, C131&lt;=Parameters!$C$11),  (Parameters!$C$11-C131), 0) ) )</f>
        <v>0</v>
      </c>
      <c r="E131">
        <f>IF(AND(C131&gt;=Parameters!$C$8, 'Calculations and Charts'!C131&lt;=Parameters!$C$9), 10,      IF(AND(C131&gt;=Parameters!$C$6,C131&lt;=Parameters!$C$7), (C131-Parameters!$C$6)*Parameters!$C$20, IF( AND(C131&gt;=Parameters!$C$10, C131&lt;=Parameters!$C$11),  (Parameters!$C$11-C131)*Parameters!$E$20, 0) ) )</f>
        <v>0</v>
      </c>
    </row>
    <row r="132" spans="2:5" x14ac:dyDescent="0.2">
      <c r="B132">
        <f>C132*Parameters!$C$22</f>
        <v>0.35833333333333334</v>
      </c>
      <c r="C132">
        <f t="shared" si="1"/>
        <v>129</v>
      </c>
      <c r="D132">
        <f>IF(AND(C132&gt;=Parameters!$C$8, 'Calculations and Charts'!C132&lt;=Parameters!$C$9), 10,         Parameters!$C$20* IF(AND(C132&gt;=Parameters!$C$6,C132&lt;=Parameters!$C$7), (C132-Parameters!$C$6), IF( AND(C132&gt;=Parameters!$C$10, C132&lt;=Parameters!$C$11),  (Parameters!$C$11-C132), 0) ) )</f>
        <v>0</v>
      </c>
      <c r="E132">
        <f>IF(AND(C132&gt;=Parameters!$C$8, 'Calculations and Charts'!C132&lt;=Parameters!$C$9), 10,      IF(AND(C132&gt;=Parameters!$C$6,C132&lt;=Parameters!$C$7), (C132-Parameters!$C$6)*Parameters!$C$20, IF( AND(C132&gt;=Parameters!$C$10, C132&lt;=Parameters!$C$11),  (Parameters!$C$11-C132)*Parameters!$E$20, 0) ) )</f>
        <v>0</v>
      </c>
    </row>
    <row r="133" spans="2:5" x14ac:dyDescent="0.2">
      <c r="B133">
        <f>C133*Parameters!$C$22</f>
        <v>0.3611111111111111</v>
      </c>
      <c r="C133">
        <f t="shared" ref="C133:C196" si="2">C132+1</f>
        <v>130</v>
      </c>
      <c r="D133">
        <f>IF(AND(C133&gt;=Parameters!$C$8, 'Calculations and Charts'!C133&lt;=Parameters!$C$9), 10,         Parameters!$C$20* IF(AND(C133&gt;=Parameters!$C$6,C133&lt;=Parameters!$C$7), (C133-Parameters!$C$6), IF( AND(C133&gt;=Parameters!$C$10, C133&lt;=Parameters!$C$11),  (Parameters!$C$11-C133), 0) ) )</f>
        <v>0</v>
      </c>
      <c r="E133">
        <f>IF(AND(C133&gt;=Parameters!$C$8, 'Calculations and Charts'!C133&lt;=Parameters!$C$9), 10,      IF(AND(C133&gt;=Parameters!$C$6,C133&lt;=Parameters!$C$7), (C133-Parameters!$C$6)*Parameters!$C$20, IF( AND(C133&gt;=Parameters!$C$10, C133&lt;=Parameters!$C$11),  (Parameters!$C$11-C133)*Parameters!$E$20, 0) ) )</f>
        <v>0</v>
      </c>
    </row>
    <row r="134" spans="2:5" x14ac:dyDescent="0.2">
      <c r="B134">
        <f>C134*Parameters!$C$22</f>
        <v>0.36388888888888893</v>
      </c>
      <c r="C134">
        <f t="shared" si="2"/>
        <v>131</v>
      </c>
      <c r="D134">
        <f>IF(AND(C134&gt;=Parameters!$C$8, 'Calculations and Charts'!C134&lt;=Parameters!$C$9), 10,         Parameters!$C$20* IF(AND(C134&gt;=Parameters!$C$6,C134&lt;=Parameters!$C$7), (C134-Parameters!$C$6), IF( AND(C134&gt;=Parameters!$C$10, C134&lt;=Parameters!$C$11),  (Parameters!$C$11-C134), 0) ) )</f>
        <v>0</v>
      </c>
      <c r="E134">
        <f>IF(AND(C134&gt;=Parameters!$C$8, 'Calculations and Charts'!C134&lt;=Parameters!$C$9), 10,      IF(AND(C134&gt;=Parameters!$C$6,C134&lt;=Parameters!$C$7), (C134-Parameters!$C$6)*Parameters!$C$20, IF( AND(C134&gt;=Parameters!$C$10, C134&lt;=Parameters!$C$11),  (Parameters!$C$11-C134)*Parameters!$E$20, 0) ) )</f>
        <v>0</v>
      </c>
    </row>
    <row r="135" spans="2:5" x14ac:dyDescent="0.2">
      <c r="B135">
        <f>C135*Parameters!$C$22</f>
        <v>0.3666666666666667</v>
      </c>
      <c r="C135">
        <f t="shared" si="2"/>
        <v>132</v>
      </c>
      <c r="D135">
        <f>IF(AND(C135&gt;=Parameters!$C$8, 'Calculations and Charts'!C135&lt;=Parameters!$C$9), 10,         Parameters!$C$20* IF(AND(C135&gt;=Parameters!$C$6,C135&lt;=Parameters!$C$7), (C135-Parameters!$C$6), IF( AND(C135&gt;=Parameters!$C$10, C135&lt;=Parameters!$C$11),  (Parameters!$C$11-C135), 0) ) )</f>
        <v>0</v>
      </c>
      <c r="E135">
        <f>IF(AND(C135&gt;=Parameters!$C$8, 'Calculations and Charts'!C135&lt;=Parameters!$C$9), 10,      IF(AND(C135&gt;=Parameters!$C$6,C135&lt;=Parameters!$C$7), (C135-Parameters!$C$6)*Parameters!$C$20, IF( AND(C135&gt;=Parameters!$C$10, C135&lt;=Parameters!$C$11),  (Parameters!$C$11-C135)*Parameters!$E$20, 0) ) )</f>
        <v>0</v>
      </c>
    </row>
    <row r="136" spans="2:5" x14ac:dyDescent="0.2">
      <c r="B136">
        <f>C136*Parameters!$C$22</f>
        <v>0.36944444444444446</v>
      </c>
      <c r="C136">
        <f t="shared" si="2"/>
        <v>133</v>
      </c>
      <c r="D136">
        <f>IF(AND(C136&gt;=Parameters!$C$8, 'Calculations and Charts'!C136&lt;=Parameters!$C$9), 10,         Parameters!$C$20* IF(AND(C136&gt;=Parameters!$C$6,C136&lt;=Parameters!$C$7), (C136-Parameters!$C$6), IF( AND(C136&gt;=Parameters!$C$10, C136&lt;=Parameters!$C$11),  (Parameters!$C$11-C136), 0) ) )</f>
        <v>0</v>
      </c>
      <c r="E136">
        <f>IF(AND(C136&gt;=Parameters!$C$8, 'Calculations and Charts'!C136&lt;=Parameters!$C$9), 10,      IF(AND(C136&gt;=Parameters!$C$6,C136&lt;=Parameters!$C$7), (C136-Parameters!$C$6)*Parameters!$C$20, IF( AND(C136&gt;=Parameters!$C$10, C136&lt;=Parameters!$C$11),  (Parameters!$C$11-C136)*Parameters!$E$20, 0) ) )</f>
        <v>0</v>
      </c>
    </row>
    <row r="137" spans="2:5" x14ac:dyDescent="0.2">
      <c r="B137">
        <f>C137*Parameters!$C$22</f>
        <v>0.37222222222222223</v>
      </c>
      <c r="C137">
        <f t="shared" si="2"/>
        <v>134</v>
      </c>
      <c r="D137">
        <f>IF(AND(C137&gt;=Parameters!$C$8, 'Calculations and Charts'!C137&lt;=Parameters!$C$9), 10,         Parameters!$C$20* IF(AND(C137&gt;=Parameters!$C$6,C137&lt;=Parameters!$C$7), (C137-Parameters!$C$6), IF( AND(C137&gt;=Parameters!$C$10, C137&lt;=Parameters!$C$11),  (Parameters!$C$11-C137), 0) ) )</f>
        <v>0</v>
      </c>
      <c r="E137">
        <f>IF(AND(C137&gt;=Parameters!$C$8, 'Calculations and Charts'!C137&lt;=Parameters!$C$9), 10,      IF(AND(C137&gt;=Parameters!$C$6,C137&lt;=Parameters!$C$7), (C137-Parameters!$C$6)*Parameters!$C$20, IF( AND(C137&gt;=Parameters!$C$10, C137&lt;=Parameters!$C$11),  (Parameters!$C$11-C137)*Parameters!$E$20, 0) ) )</f>
        <v>0</v>
      </c>
    </row>
    <row r="138" spans="2:5" x14ac:dyDescent="0.2">
      <c r="B138">
        <f>C138*Parameters!$C$22</f>
        <v>0.375</v>
      </c>
      <c r="C138">
        <f t="shared" si="2"/>
        <v>135</v>
      </c>
      <c r="D138">
        <f>IF(AND(C138&gt;=Parameters!$C$8, 'Calculations and Charts'!C138&lt;=Parameters!$C$9), 10,         Parameters!$C$20* IF(AND(C138&gt;=Parameters!$C$6,C138&lt;=Parameters!$C$7), (C138-Parameters!$C$6), IF( AND(C138&gt;=Parameters!$C$10, C138&lt;=Parameters!$C$11),  (Parameters!$C$11-C138), 0) ) )</f>
        <v>0</v>
      </c>
      <c r="E138">
        <f>IF(AND(C138&gt;=Parameters!$C$8, 'Calculations and Charts'!C138&lt;=Parameters!$C$9), 10,      IF(AND(C138&gt;=Parameters!$C$6,C138&lt;=Parameters!$C$7), (C138-Parameters!$C$6)*Parameters!$C$20, IF( AND(C138&gt;=Parameters!$C$10, C138&lt;=Parameters!$C$11),  (Parameters!$C$11-C138)*Parameters!$E$20, 0) ) )</f>
        <v>0</v>
      </c>
    </row>
    <row r="139" spans="2:5" x14ac:dyDescent="0.2">
      <c r="B139">
        <f>C139*Parameters!$C$22</f>
        <v>0.37777777777777777</v>
      </c>
      <c r="C139">
        <f t="shared" si="2"/>
        <v>136</v>
      </c>
      <c r="D139">
        <f>IF(AND(C139&gt;=Parameters!$C$8, 'Calculations and Charts'!C139&lt;=Parameters!$C$9), 10,         Parameters!$C$20* IF(AND(C139&gt;=Parameters!$C$6,C139&lt;=Parameters!$C$7), (C139-Parameters!$C$6), IF( AND(C139&gt;=Parameters!$C$10, C139&lt;=Parameters!$C$11),  (Parameters!$C$11-C139), 0) ) )</f>
        <v>0</v>
      </c>
      <c r="E139">
        <f>IF(AND(C139&gt;=Parameters!$C$8, 'Calculations and Charts'!C139&lt;=Parameters!$C$9), 10,      IF(AND(C139&gt;=Parameters!$C$6,C139&lt;=Parameters!$C$7), (C139-Parameters!$C$6)*Parameters!$C$20, IF( AND(C139&gt;=Parameters!$C$10, C139&lt;=Parameters!$C$11),  (Parameters!$C$11-C139)*Parameters!$E$20, 0) ) )</f>
        <v>0</v>
      </c>
    </row>
    <row r="140" spans="2:5" x14ac:dyDescent="0.2">
      <c r="B140">
        <f>C140*Parameters!$C$22</f>
        <v>0.38055555555555559</v>
      </c>
      <c r="C140">
        <f t="shared" si="2"/>
        <v>137</v>
      </c>
      <c r="D140">
        <f>IF(AND(C140&gt;=Parameters!$C$8, 'Calculations and Charts'!C140&lt;=Parameters!$C$9), 10,         Parameters!$C$20* IF(AND(C140&gt;=Parameters!$C$6,C140&lt;=Parameters!$C$7), (C140-Parameters!$C$6), IF( AND(C140&gt;=Parameters!$C$10, C140&lt;=Parameters!$C$11),  (Parameters!$C$11-C140), 0) ) )</f>
        <v>0</v>
      </c>
      <c r="E140">
        <f>IF(AND(C140&gt;=Parameters!$C$8, 'Calculations and Charts'!C140&lt;=Parameters!$C$9), 10,      IF(AND(C140&gt;=Parameters!$C$6,C140&lt;=Parameters!$C$7), (C140-Parameters!$C$6)*Parameters!$C$20, IF( AND(C140&gt;=Parameters!$C$10, C140&lt;=Parameters!$C$11),  (Parameters!$C$11-C140)*Parameters!$E$20, 0) ) )</f>
        <v>0</v>
      </c>
    </row>
    <row r="141" spans="2:5" x14ac:dyDescent="0.2">
      <c r="B141">
        <f>C141*Parameters!$C$22</f>
        <v>0.38333333333333336</v>
      </c>
      <c r="C141">
        <f t="shared" si="2"/>
        <v>138</v>
      </c>
      <c r="D141">
        <f>IF(AND(C141&gt;=Parameters!$C$8, 'Calculations and Charts'!C141&lt;=Parameters!$C$9), 10,         Parameters!$C$20* IF(AND(C141&gt;=Parameters!$C$6,C141&lt;=Parameters!$C$7), (C141-Parameters!$C$6), IF( AND(C141&gt;=Parameters!$C$10, C141&lt;=Parameters!$C$11),  (Parameters!$C$11-C141), 0) ) )</f>
        <v>0</v>
      </c>
      <c r="E141">
        <f>IF(AND(C141&gt;=Parameters!$C$8, 'Calculations and Charts'!C141&lt;=Parameters!$C$9), 10,      IF(AND(C141&gt;=Parameters!$C$6,C141&lt;=Parameters!$C$7), (C141-Parameters!$C$6)*Parameters!$C$20, IF( AND(C141&gt;=Parameters!$C$10, C141&lt;=Parameters!$C$11),  (Parameters!$C$11-C141)*Parameters!$E$20, 0) ) )</f>
        <v>0</v>
      </c>
    </row>
    <row r="142" spans="2:5" x14ac:dyDescent="0.2">
      <c r="B142">
        <f>C142*Parameters!$C$22</f>
        <v>0.38611111111111113</v>
      </c>
      <c r="C142">
        <f t="shared" si="2"/>
        <v>139</v>
      </c>
      <c r="D142">
        <f>IF(AND(C142&gt;=Parameters!$C$8, 'Calculations and Charts'!C142&lt;=Parameters!$C$9), 10,         Parameters!$C$20* IF(AND(C142&gt;=Parameters!$C$6,C142&lt;=Parameters!$C$7), (C142-Parameters!$C$6), IF( AND(C142&gt;=Parameters!$C$10, C142&lt;=Parameters!$C$11),  (Parameters!$C$11-C142), 0) ) )</f>
        <v>0</v>
      </c>
      <c r="E142">
        <f>IF(AND(C142&gt;=Parameters!$C$8, 'Calculations and Charts'!C142&lt;=Parameters!$C$9), 10,      IF(AND(C142&gt;=Parameters!$C$6,C142&lt;=Parameters!$C$7), (C142-Parameters!$C$6)*Parameters!$C$20, IF( AND(C142&gt;=Parameters!$C$10, C142&lt;=Parameters!$C$11),  (Parameters!$C$11-C142)*Parameters!$E$20, 0) ) )</f>
        <v>0</v>
      </c>
    </row>
    <row r="143" spans="2:5" x14ac:dyDescent="0.2">
      <c r="B143">
        <f>C143*Parameters!$C$22</f>
        <v>0.3888888888888889</v>
      </c>
      <c r="C143">
        <f t="shared" si="2"/>
        <v>140</v>
      </c>
      <c r="D143">
        <f>IF(AND(C143&gt;=Parameters!$C$8, 'Calculations and Charts'!C143&lt;=Parameters!$C$9), 10,         Parameters!$C$20* IF(AND(C143&gt;=Parameters!$C$6,C143&lt;=Parameters!$C$7), (C143-Parameters!$C$6), IF( AND(C143&gt;=Parameters!$C$10, C143&lt;=Parameters!$C$11),  (Parameters!$C$11-C143), 0) ) )</f>
        <v>0</v>
      </c>
      <c r="E143">
        <f>IF(AND(C143&gt;=Parameters!$C$8, 'Calculations and Charts'!C143&lt;=Parameters!$C$9), 10,      IF(AND(C143&gt;=Parameters!$C$6,C143&lt;=Parameters!$C$7), (C143-Parameters!$C$6)*Parameters!$C$20, IF( AND(C143&gt;=Parameters!$C$10, C143&lt;=Parameters!$C$11),  (Parameters!$C$11-C143)*Parameters!$E$20, 0) ) )</f>
        <v>0</v>
      </c>
    </row>
    <row r="144" spans="2:5" x14ac:dyDescent="0.2">
      <c r="B144">
        <f>C144*Parameters!$C$22</f>
        <v>0.39166666666666666</v>
      </c>
      <c r="C144">
        <f t="shared" si="2"/>
        <v>141</v>
      </c>
      <c r="D144">
        <f>IF(AND(C144&gt;=Parameters!$C$8, 'Calculations and Charts'!C144&lt;=Parameters!$C$9), 10,         Parameters!$C$20* IF(AND(C144&gt;=Parameters!$C$6,C144&lt;=Parameters!$C$7), (C144-Parameters!$C$6), IF( AND(C144&gt;=Parameters!$C$10, C144&lt;=Parameters!$C$11),  (Parameters!$C$11-C144), 0) ) )</f>
        <v>0</v>
      </c>
      <c r="E144">
        <f>IF(AND(C144&gt;=Parameters!$C$8, 'Calculations and Charts'!C144&lt;=Parameters!$C$9), 10,      IF(AND(C144&gt;=Parameters!$C$6,C144&lt;=Parameters!$C$7), (C144-Parameters!$C$6)*Parameters!$C$20, IF( AND(C144&gt;=Parameters!$C$10, C144&lt;=Parameters!$C$11),  (Parameters!$C$11-C144)*Parameters!$E$20, 0) ) )</f>
        <v>0</v>
      </c>
    </row>
    <row r="145" spans="2:5" x14ac:dyDescent="0.2">
      <c r="B145">
        <f>C145*Parameters!$C$22</f>
        <v>0.39444444444444449</v>
      </c>
      <c r="C145">
        <f t="shared" si="2"/>
        <v>142</v>
      </c>
      <c r="D145">
        <f>IF(AND(C145&gt;=Parameters!$C$8, 'Calculations and Charts'!C145&lt;=Parameters!$C$9), 10,         Parameters!$C$20* IF(AND(C145&gt;=Parameters!$C$6,C145&lt;=Parameters!$C$7), (C145-Parameters!$C$6), IF( AND(C145&gt;=Parameters!$C$10, C145&lt;=Parameters!$C$11),  (Parameters!$C$11-C145), 0) ) )</f>
        <v>0</v>
      </c>
      <c r="E145">
        <f>IF(AND(C145&gt;=Parameters!$C$8, 'Calculations and Charts'!C145&lt;=Parameters!$C$9), 10,      IF(AND(C145&gt;=Parameters!$C$6,C145&lt;=Parameters!$C$7), (C145-Parameters!$C$6)*Parameters!$C$20, IF( AND(C145&gt;=Parameters!$C$10, C145&lt;=Parameters!$C$11),  (Parameters!$C$11-C145)*Parameters!$E$20, 0) ) )</f>
        <v>0</v>
      </c>
    </row>
    <row r="146" spans="2:5" x14ac:dyDescent="0.2">
      <c r="B146">
        <f>C146*Parameters!$C$22</f>
        <v>0.39722222222222225</v>
      </c>
      <c r="C146">
        <f t="shared" si="2"/>
        <v>143</v>
      </c>
      <c r="D146">
        <f>IF(AND(C146&gt;=Parameters!$C$8, 'Calculations and Charts'!C146&lt;=Parameters!$C$9), 10,         Parameters!$C$20* IF(AND(C146&gt;=Parameters!$C$6,C146&lt;=Parameters!$C$7), (C146-Parameters!$C$6), IF( AND(C146&gt;=Parameters!$C$10, C146&lt;=Parameters!$C$11),  (Parameters!$C$11-C146), 0) ) )</f>
        <v>0</v>
      </c>
      <c r="E146">
        <f>IF(AND(C146&gt;=Parameters!$C$8, 'Calculations and Charts'!C146&lt;=Parameters!$C$9), 10,      IF(AND(C146&gt;=Parameters!$C$6,C146&lt;=Parameters!$C$7), (C146-Parameters!$C$6)*Parameters!$C$20, IF( AND(C146&gt;=Parameters!$C$10, C146&lt;=Parameters!$C$11),  (Parameters!$C$11-C146)*Parameters!$E$20, 0) ) )</f>
        <v>0</v>
      </c>
    </row>
    <row r="147" spans="2:5" x14ac:dyDescent="0.2">
      <c r="B147">
        <f>C147*Parameters!$C$22</f>
        <v>0.4</v>
      </c>
      <c r="C147">
        <f t="shared" si="2"/>
        <v>144</v>
      </c>
      <c r="D147">
        <f>IF(AND(C147&gt;=Parameters!$C$8, 'Calculations and Charts'!C147&lt;=Parameters!$C$9), 10,         Parameters!$C$20* IF(AND(C147&gt;=Parameters!$C$6,C147&lt;=Parameters!$C$7), (C147-Parameters!$C$6), IF( AND(C147&gt;=Parameters!$C$10, C147&lt;=Parameters!$C$11),  (Parameters!$C$11-C147), 0) ) )</f>
        <v>0</v>
      </c>
      <c r="E147">
        <f>IF(AND(C147&gt;=Parameters!$C$8, 'Calculations and Charts'!C147&lt;=Parameters!$C$9), 10,      IF(AND(C147&gt;=Parameters!$C$6,C147&lt;=Parameters!$C$7), (C147-Parameters!$C$6)*Parameters!$C$20, IF( AND(C147&gt;=Parameters!$C$10, C147&lt;=Parameters!$C$11),  (Parameters!$C$11-C147)*Parameters!$E$20, 0) ) )</f>
        <v>0</v>
      </c>
    </row>
    <row r="148" spans="2:5" x14ac:dyDescent="0.2">
      <c r="B148">
        <f>C148*Parameters!$C$22</f>
        <v>0.40277777777777779</v>
      </c>
      <c r="C148">
        <f t="shared" si="2"/>
        <v>145</v>
      </c>
      <c r="D148">
        <f>IF(AND(C148&gt;=Parameters!$C$8, 'Calculations and Charts'!C148&lt;=Parameters!$C$9), 10,         Parameters!$C$20* IF(AND(C148&gt;=Parameters!$C$6,C148&lt;=Parameters!$C$7), (C148-Parameters!$C$6), IF( AND(C148&gt;=Parameters!$C$10, C148&lt;=Parameters!$C$11),  (Parameters!$C$11-C148), 0) ) )</f>
        <v>0</v>
      </c>
      <c r="E148">
        <f>IF(AND(C148&gt;=Parameters!$C$8, 'Calculations and Charts'!C148&lt;=Parameters!$C$9), 10,      IF(AND(C148&gt;=Parameters!$C$6,C148&lt;=Parameters!$C$7), (C148-Parameters!$C$6)*Parameters!$C$20, IF( AND(C148&gt;=Parameters!$C$10, C148&lt;=Parameters!$C$11),  (Parameters!$C$11-C148)*Parameters!$E$20, 0) ) )</f>
        <v>0</v>
      </c>
    </row>
    <row r="149" spans="2:5" x14ac:dyDescent="0.2">
      <c r="B149">
        <f>C149*Parameters!$C$22</f>
        <v>0.40555555555555556</v>
      </c>
      <c r="C149">
        <f t="shared" si="2"/>
        <v>146</v>
      </c>
      <c r="D149">
        <f>IF(AND(C149&gt;=Parameters!$C$8, 'Calculations and Charts'!C149&lt;=Parameters!$C$9), 10,         Parameters!$C$20* IF(AND(C149&gt;=Parameters!$C$6,C149&lt;=Parameters!$C$7), (C149-Parameters!$C$6), IF( AND(C149&gt;=Parameters!$C$10, C149&lt;=Parameters!$C$11),  (Parameters!$C$11-C149), 0) ) )</f>
        <v>0</v>
      </c>
      <c r="E149">
        <f>IF(AND(C149&gt;=Parameters!$C$8, 'Calculations and Charts'!C149&lt;=Parameters!$C$9), 10,      IF(AND(C149&gt;=Parameters!$C$6,C149&lt;=Parameters!$C$7), (C149-Parameters!$C$6)*Parameters!$C$20, IF( AND(C149&gt;=Parameters!$C$10, C149&lt;=Parameters!$C$11),  (Parameters!$C$11-C149)*Parameters!$E$20, 0) ) )</f>
        <v>0</v>
      </c>
    </row>
    <row r="150" spans="2:5" x14ac:dyDescent="0.2">
      <c r="B150">
        <f>C150*Parameters!$C$22</f>
        <v>0.40833333333333333</v>
      </c>
      <c r="C150">
        <f t="shared" si="2"/>
        <v>147</v>
      </c>
      <c r="D150">
        <f>IF(AND(C150&gt;=Parameters!$C$8, 'Calculations and Charts'!C150&lt;=Parameters!$C$9), 10,         Parameters!$C$20* IF(AND(C150&gt;=Parameters!$C$6,C150&lt;=Parameters!$C$7), (C150-Parameters!$C$6), IF( AND(C150&gt;=Parameters!$C$10, C150&lt;=Parameters!$C$11),  (Parameters!$C$11-C150), 0) ) )</f>
        <v>0</v>
      </c>
      <c r="E150">
        <f>IF(AND(C150&gt;=Parameters!$C$8, 'Calculations and Charts'!C150&lt;=Parameters!$C$9), 10,      IF(AND(C150&gt;=Parameters!$C$6,C150&lt;=Parameters!$C$7), (C150-Parameters!$C$6)*Parameters!$C$20, IF( AND(C150&gt;=Parameters!$C$10, C150&lt;=Parameters!$C$11),  (Parameters!$C$11-C150)*Parameters!$E$20, 0) ) )</f>
        <v>0</v>
      </c>
    </row>
    <row r="151" spans="2:5" x14ac:dyDescent="0.2">
      <c r="B151">
        <f>C151*Parameters!$C$22</f>
        <v>0.41111111111111115</v>
      </c>
      <c r="C151">
        <f t="shared" si="2"/>
        <v>148</v>
      </c>
      <c r="D151">
        <f>IF(AND(C151&gt;=Parameters!$C$8, 'Calculations and Charts'!C151&lt;=Parameters!$C$9), 10,         Parameters!$C$20* IF(AND(C151&gt;=Parameters!$C$6,C151&lt;=Parameters!$C$7), (C151-Parameters!$C$6), IF( AND(C151&gt;=Parameters!$C$10, C151&lt;=Parameters!$C$11),  (Parameters!$C$11-C151), 0) ) )</f>
        <v>0</v>
      </c>
      <c r="E151">
        <f>IF(AND(C151&gt;=Parameters!$C$8, 'Calculations and Charts'!C151&lt;=Parameters!$C$9), 10,      IF(AND(C151&gt;=Parameters!$C$6,C151&lt;=Parameters!$C$7), (C151-Parameters!$C$6)*Parameters!$C$20, IF( AND(C151&gt;=Parameters!$C$10, C151&lt;=Parameters!$C$11),  (Parameters!$C$11-C151)*Parameters!$E$20, 0) ) )</f>
        <v>0</v>
      </c>
    </row>
    <row r="152" spans="2:5" x14ac:dyDescent="0.2">
      <c r="B152">
        <f>C152*Parameters!$C$22</f>
        <v>0.41388888888888892</v>
      </c>
      <c r="C152">
        <f t="shared" si="2"/>
        <v>149</v>
      </c>
      <c r="D152">
        <f>IF(AND(C152&gt;=Parameters!$C$8, 'Calculations and Charts'!C152&lt;=Parameters!$C$9), 10,         Parameters!$C$20* IF(AND(C152&gt;=Parameters!$C$6,C152&lt;=Parameters!$C$7), (C152-Parameters!$C$6), IF( AND(C152&gt;=Parameters!$C$10, C152&lt;=Parameters!$C$11),  (Parameters!$C$11-C152), 0) ) )</f>
        <v>0</v>
      </c>
      <c r="E152">
        <f>IF(AND(C152&gt;=Parameters!$C$8, 'Calculations and Charts'!C152&lt;=Parameters!$C$9), 10,      IF(AND(C152&gt;=Parameters!$C$6,C152&lt;=Parameters!$C$7), (C152-Parameters!$C$6)*Parameters!$C$20, IF( AND(C152&gt;=Parameters!$C$10, C152&lt;=Parameters!$C$11),  (Parameters!$C$11-C152)*Parameters!$E$20, 0) ) )</f>
        <v>0</v>
      </c>
    </row>
    <row r="153" spans="2:5" x14ac:dyDescent="0.2">
      <c r="B153">
        <f>C153*Parameters!$C$22</f>
        <v>0.41666666666666669</v>
      </c>
      <c r="C153">
        <f t="shared" si="2"/>
        <v>150</v>
      </c>
      <c r="D153">
        <f>IF(AND(C153&gt;=Parameters!$C$8, 'Calculations and Charts'!C153&lt;=Parameters!$C$9), 10,         Parameters!$C$20* IF(AND(C153&gt;=Parameters!$C$6,C153&lt;=Parameters!$C$7), (C153-Parameters!$C$6), IF( AND(C153&gt;=Parameters!$C$10, C153&lt;=Parameters!$C$11),  (Parameters!$C$11-C153), 0) ) )</f>
        <v>0</v>
      </c>
      <c r="E153">
        <f>IF(AND(C153&gt;=Parameters!$C$8, 'Calculations and Charts'!C153&lt;=Parameters!$C$9), 10,      IF(AND(C153&gt;=Parameters!$C$6,C153&lt;=Parameters!$C$7), (C153-Parameters!$C$6)*Parameters!$C$20, IF( AND(C153&gt;=Parameters!$C$10, C153&lt;=Parameters!$C$11),  (Parameters!$C$11-C153)*Parameters!$E$20, 0) ) )</f>
        <v>0</v>
      </c>
    </row>
    <row r="154" spans="2:5" x14ac:dyDescent="0.2">
      <c r="B154">
        <f>C154*Parameters!$C$22</f>
        <v>0.41944444444444445</v>
      </c>
      <c r="C154">
        <f t="shared" si="2"/>
        <v>151</v>
      </c>
      <c r="D154">
        <f>IF(AND(C154&gt;=Parameters!$C$8, 'Calculations and Charts'!C154&lt;=Parameters!$C$9), 10,         Parameters!$C$20* IF(AND(C154&gt;=Parameters!$C$6,C154&lt;=Parameters!$C$7), (C154-Parameters!$C$6), IF( AND(C154&gt;=Parameters!$C$10, C154&lt;=Parameters!$C$11),  (Parameters!$C$11-C154), 0) ) )</f>
        <v>0</v>
      </c>
      <c r="E154">
        <f>IF(AND(C154&gt;=Parameters!$C$8, 'Calculations and Charts'!C154&lt;=Parameters!$C$9), 10,      IF(AND(C154&gt;=Parameters!$C$6,C154&lt;=Parameters!$C$7), (C154-Parameters!$C$6)*Parameters!$C$20, IF( AND(C154&gt;=Parameters!$C$10, C154&lt;=Parameters!$C$11),  (Parameters!$C$11-C154)*Parameters!$E$20, 0) ) )</f>
        <v>0</v>
      </c>
    </row>
    <row r="155" spans="2:5" x14ac:dyDescent="0.2">
      <c r="B155">
        <f>C155*Parameters!$C$22</f>
        <v>0.42222222222222222</v>
      </c>
      <c r="C155">
        <f t="shared" si="2"/>
        <v>152</v>
      </c>
      <c r="D155">
        <f>IF(AND(C155&gt;=Parameters!$C$8, 'Calculations and Charts'!C155&lt;=Parameters!$C$9), 10,         Parameters!$C$20* IF(AND(C155&gt;=Parameters!$C$6,C155&lt;=Parameters!$C$7), (C155-Parameters!$C$6), IF( AND(C155&gt;=Parameters!$C$10, C155&lt;=Parameters!$C$11),  (Parameters!$C$11-C155), 0) ) )</f>
        <v>0</v>
      </c>
      <c r="E155">
        <f>IF(AND(C155&gt;=Parameters!$C$8, 'Calculations and Charts'!C155&lt;=Parameters!$C$9), 10,      IF(AND(C155&gt;=Parameters!$C$6,C155&lt;=Parameters!$C$7), (C155-Parameters!$C$6)*Parameters!$C$20, IF( AND(C155&gt;=Parameters!$C$10, C155&lt;=Parameters!$C$11),  (Parameters!$C$11-C155)*Parameters!$E$20, 0) ) )</f>
        <v>0</v>
      </c>
    </row>
    <row r="156" spans="2:5" x14ac:dyDescent="0.2">
      <c r="B156">
        <f>C156*Parameters!$C$22</f>
        <v>0.42499999999999999</v>
      </c>
      <c r="C156">
        <f t="shared" si="2"/>
        <v>153</v>
      </c>
      <c r="D156">
        <f>IF(AND(C156&gt;=Parameters!$C$8, 'Calculations and Charts'!C156&lt;=Parameters!$C$9), 10,         Parameters!$C$20* IF(AND(C156&gt;=Parameters!$C$6,C156&lt;=Parameters!$C$7), (C156-Parameters!$C$6), IF( AND(C156&gt;=Parameters!$C$10, C156&lt;=Parameters!$C$11),  (Parameters!$C$11-C156), 0) ) )</f>
        <v>0</v>
      </c>
      <c r="E156">
        <f>IF(AND(C156&gt;=Parameters!$C$8, 'Calculations and Charts'!C156&lt;=Parameters!$C$9), 10,      IF(AND(C156&gt;=Parameters!$C$6,C156&lt;=Parameters!$C$7), (C156-Parameters!$C$6)*Parameters!$C$20, IF( AND(C156&gt;=Parameters!$C$10, C156&lt;=Parameters!$C$11),  (Parameters!$C$11-C156)*Parameters!$E$20, 0) ) )</f>
        <v>0</v>
      </c>
    </row>
    <row r="157" spans="2:5" x14ac:dyDescent="0.2">
      <c r="B157">
        <f>C157*Parameters!$C$22</f>
        <v>0.42777777777777781</v>
      </c>
      <c r="C157">
        <f t="shared" si="2"/>
        <v>154</v>
      </c>
      <c r="D157">
        <f>IF(AND(C157&gt;=Parameters!$C$8, 'Calculations and Charts'!C157&lt;=Parameters!$C$9), 10,         Parameters!$C$20* IF(AND(C157&gt;=Parameters!$C$6,C157&lt;=Parameters!$C$7), (C157-Parameters!$C$6), IF( AND(C157&gt;=Parameters!$C$10, C157&lt;=Parameters!$C$11),  (Parameters!$C$11-C157), 0) ) )</f>
        <v>0</v>
      </c>
      <c r="E157">
        <f>IF(AND(C157&gt;=Parameters!$C$8, 'Calculations and Charts'!C157&lt;=Parameters!$C$9), 10,      IF(AND(C157&gt;=Parameters!$C$6,C157&lt;=Parameters!$C$7), (C157-Parameters!$C$6)*Parameters!$C$20, IF( AND(C157&gt;=Parameters!$C$10, C157&lt;=Parameters!$C$11),  (Parameters!$C$11-C157)*Parameters!$E$20, 0) ) )</f>
        <v>0</v>
      </c>
    </row>
    <row r="158" spans="2:5" x14ac:dyDescent="0.2">
      <c r="B158">
        <f>C158*Parameters!$C$22</f>
        <v>0.43055555555555558</v>
      </c>
      <c r="C158">
        <f t="shared" si="2"/>
        <v>155</v>
      </c>
      <c r="D158">
        <f>IF(AND(C158&gt;=Parameters!$C$8, 'Calculations and Charts'!C158&lt;=Parameters!$C$9), 10,         Parameters!$C$20* IF(AND(C158&gt;=Parameters!$C$6,C158&lt;=Parameters!$C$7), (C158-Parameters!$C$6), IF( AND(C158&gt;=Parameters!$C$10, C158&lt;=Parameters!$C$11),  (Parameters!$C$11-C158), 0) ) )</f>
        <v>0</v>
      </c>
      <c r="E158">
        <f>IF(AND(C158&gt;=Parameters!$C$8, 'Calculations and Charts'!C158&lt;=Parameters!$C$9), 10,      IF(AND(C158&gt;=Parameters!$C$6,C158&lt;=Parameters!$C$7), (C158-Parameters!$C$6)*Parameters!$C$20, IF( AND(C158&gt;=Parameters!$C$10, C158&lt;=Parameters!$C$11),  (Parameters!$C$11-C158)*Parameters!$E$20, 0) ) )</f>
        <v>0</v>
      </c>
    </row>
    <row r="159" spans="2:5" x14ac:dyDescent="0.2">
      <c r="B159">
        <f>C159*Parameters!$C$22</f>
        <v>0.43333333333333335</v>
      </c>
      <c r="C159">
        <f t="shared" si="2"/>
        <v>156</v>
      </c>
      <c r="D159">
        <f>IF(AND(C159&gt;=Parameters!$C$8, 'Calculations and Charts'!C159&lt;=Parameters!$C$9), 10,         Parameters!$C$20* IF(AND(C159&gt;=Parameters!$C$6,C159&lt;=Parameters!$C$7), (C159-Parameters!$C$6), IF( AND(C159&gt;=Parameters!$C$10, C159&lt;=Parameters!$C$11),  (Parameters!$C$11-C159), 0) ) )</f>
        <v>0</v>
      </c>
      <c r="E159">
        <f>IF(AND(C159&gt;=Parameters!$C$8, 'Calculations and Charts'!C159&lt;=Parameters!$C$9), 10,      IF(AND(C159&gt;=Parameters!$C$6,C159&lt;=Parameters!$C$7), (C159-Parameters!$C$6)*Parameters!$C$20, IF( AND(C159&gt;=Parameters!$C$10, C159&lt;=Parameters!$C$11),  (Parameters!$C$11-C159)*Parameters!$E$20, 0) ) )</f>
        <v>0</v>
      </c>
    </row>
    <row r="160" spans="2:5" x14ac:dyDescent="0.2">
      <c r="B160">
        <f>C160*Parameters!$C$22</f>
        <v>0.43611111111111112</v>
      </c>
      <c r="C160">
        <f t="shared" si="2"/>
        <v>157</v>
      </c>
      <c r="D160">
        <f>IF(AND(C160&gt;=Parameters!$C$8, 'Calculations and Charts'!C160&lt;=Parameters!$C$9), 10,         Parameters!$C$20* IF(AND(C160&gt;=Parameters!$C$6,C160&lt;=Parameters!$C$7), (C160-Parameters!$C$6), IF( AND(C160&gt;=Parameters!$C$10, C160&lt;=Parameters!$C$11),  (Parameters!$C$11-C160), 0) ) )</f>
        <v>0</v>
      </c>
      <c r="E160">
        <f>IF(AND(C160&gt;=Parameters!$C$8, 'Calculations and Charts'!C160&lt;=Parameters!$C$9), 10,      IF(AND(C160&gt;=Parameters!$C$6,C160&lt;=Parameters!$C$7), (C160-Parameters!$C$6)*Parameters!$C$20, IF( AND(C160&gt;=Parameters!$C$10, C160&lt;=Parameters!$C$11),  (Parameters!$C$11-C160)*Parameters!$E$20, 0) ) )</f>
        <v>0</v>
      </c>
    </row>
    <row r="161" spans="2:5" x14ac:dyDescent="0.2">
      <c r="B161">
        <f>C161*Parameters!$C$22</f>
        <v>0.43888888888888888</v>
      </c>
      <c r="C161">
        <f t="shared" si="2"/>
        <v>158</v>
      </c>
      <c r="D161">
        <f>IF(AND(C161&gt;=Parameters!$C$8, 'Calculations and Charts'!C161&lt;=Parameters!$C$9), 10,         Parameters!$C$20* IF(AND(C161&gt;=Parameters!$C$6,C161&lt;=Parameters!$C$7), (C161-Parameters!$C$6), IF( AND(C161&gt;=Parameters!$C$10, C161&lt;=Parameters!$C$11),  (Parameters!$C$11-C161), 0) ) )</f>
        <v>0</v>
      </c>
      <c r="E161">
        <f>IF(AND(C161&gt;=Parameters!$C$8, 'Calculations and Charts'!C161&lt;=Parameters!$C$9), 10,      IF(AND(C161&gt;=Parameters!$C$6,C161&lt;=Parameters!$C$7), (C161-Parameters!$C$6)*Parameters!$C$20, IF( AND(C161&gt;=Parameters!$C$10, C161&lt;=Parameters!$C$11),  (Parameters!$C$11-C161)*Parameters!$E$20, 0) ) )</f>
        <v>0</v>
      </c>
    </row>
    <row r="162" spans="2:5" x14ac:dyDescent="0.2">
      <c r="B162">
        <f>C162*Parameters!$C$22</f>
        <v>0.44166666666666671</v>
      </c>
      <c r="C162">
        <f t="shared" si="2"/>
        <v>159</v>
      </c>
      <c r="D162">
        <f>IF(AND(C162&gt;=Parameters!$C$8, 'Calculations and Charts'!C162&lt;=Parameters!$C$9), 10,         Parameters!$C$20* IF(AND(C162&gt;=Parameters!$C$6,C162&lt;=Parameters!$C$7), (C162-Parameters!$C$6), IF( AND(C162&gt;=Parameters!$C$10, C162&lt;=Parameters!$C$11),  (Parameters!$C$11-C162), 0) ) )</f>
        <v>0</v>
      </c>
      <c r="E162">
        <f>IF(AND(C162&gt;=Parameters!$C$8, 'Calculations and Charts'!C162&lt;=Parameters!$C$9), 10,      IF(AND(C162&gt;=Parameters!$C$6,C162&lt;=Parameters!$C$7), (C162-Parameters!$C$6)*Parameters!$C$20, IF( AND(C162&gt;=Parameters!$C$10, C162&lt;=Parameters!$C$11),  (Parameters!$C$11-C162)*Parameters!$E$20, 0) ) )</f>
        <v>0</v>
      </c>
    </row>
    <row r="163" spans="2:5" x14ac:dyDescent="0.2">
      <c r="B163">
        <f>C163*Parameters!$C$22</f>
        <v>0.44444444444444448</v>
      </c>
      <c r="C163">
        <f t="shared" si="2"/>
        <v>160</v>
      </c>
      <c r="D163">
        <f>IF(AND(C163&gt;=Parameters!$C$8, 'Calculations and Charts'!C163&lt;=Parameters!$C$9), 10,         Parameters!$C$20* IF(AND(C163&gt;=Parameters!$C$6,C163&lt;=Parameters!$C$7), (C163-Parameters!$C$6), IF( AND(C163&gt;=Parameters!$C$10, C163&lt;=Parameters!$C$11),  (Parameters!$C$11-C163), 0) ) )</f>
        <v>0</v>
      </c>
      <c r="E163">
        <f>IF(AND(C163&gt;=Parameters!$C$8, 'Calculations and Charts'!C163&lt;=Parameters!$C$9), 10,      IF(AND(C163&gt;=Parameters!$C$6,C163&lt;=Parameters!$C$7), (C163-Parameters!$C$6)*Parameters!$C$20, IF( AND(C163&gt;=Parameters!$C$10, C163&lt;=Parameters!$C$11),  (Parameters!$C$11-C163)*Parameters!$E$20, 0) ) )</f>
        <v>0</v>
      </c>
    </row>
    <row r="164" spans="2:5" x14ac:dyDescent="0.2">
      <c r="B164">
        <f>C164*Parameters!$C$22</f>
        <v>0.44722222222222224</v>
      </c>
      <c r="C164">
        <f t="shared" si="2"/>
        <v>161</v>
      </c>
      <c r="D164">
        <f>IF(AND(C164&gt;=Parameters!$C$8, 'Calculations and Charts'!C164&lt;=Parameters!$C$9), 10,         Parameters!$C$20* IF(AND(C164&gt;=Parameters!$C$6,C164&lt;=Parameters!$C$7), (C164-Parameters!$C$6), IF( AND(C164&gt;=Parameters!$C$10, C164&lt;=Parameters!$C$11),  (Parameters!$C$11-C164), 0) ) )</f>
        <v>0</v>
      </c>
      <c r="E164">
        <f>IF(AND(C164&gt;=Parameters!$C$8, 'Calculations and Charts'!C164&lt;=Parameters!$C$9), 10,      IF(AND(C164&gt;=Parameters!$C$6,C164&lt;=Parameters!$C$7), (C164-Parameters!$C$6)*Parameters!$C$20, IF( AND(C164&gt;=Parameters!$C$10, C164&lt;=Parameters!$C$11),  (Parameters!$C$11-C164)*Parameters!$E$20, 0) ) )</f>
        <v>0</v>
      </c>
    </row>
    <row r="165" spans="2:5" x14ac:dyDescent="0.2">
      <c r="B165">
        <f>C165*Parameters!$C$22</f>
        <v>0.45</v>
      </c>
      <c r="C165">
        <f t="shared" si="2"/>
        <v>162</v>
      </c>
      <c r="D165">
        <f>IF(AND(C165&gt;=Parameters!$C$8, 'Calculations and Charts'!C165&lt;=Parameters!$C$9), 10,         Parameters!$C$20* IF(AND(C165&gt;=Parameters!$C$6,C165&lt;=Parameters!$C$7), (C165-Parameters!$C$6), IF( AND(C165&gt;=Parameters!$C$10, C165&lt;=Parameters!$C$11),  (Parameters!$C$11-C165), 0) ) )</f>
        <v>0</v>
      </c>
      <c r="E165">
        <f>IF(AND(C165&gt;=Parameters!$C$8, 'Calculations and Charts'!C165&lt;=Parameters!$C$9), 10,      IF(AND(C165&gt;=Parameters!$C$6,C165&lt;=Parameters!$C$7), (C165-Parameters!$C$6)*Parameters!$C$20, IF( AND(C165&gt;=Parameters!$C$10, C165&lt;=Parameters!$C$11),  (Parameters!$C$11-C165)*Parameters!$E$20, 0) ) )</f>
        <v>0</v>
      </c>
    </row>
    <row r="166" spans="2:5" x14ac:dyDescent="0.2">
      <c r="B166">
        <f>C166*Parameters!$C$22</f>
        <v>0.45277777777777778</v>
      </c>
      <c r="C166">
        <f t="shared" si="2"/>
        <v>163</v>
      </c>
      <c r="D166">
        <f>IF(AND(C166&gt;=Parameters!$C$8, 'Calculations and Charts'!C166&lt;=Parameters!$C$9), 10,         Parameters!$C$20* IF(AND(C166&gt;=Parameters!$C$6,C166&lt;=Parameters!$C$7), (C166-Parameters!$C$6), IF( AND(C166&gt;=Parameters!$C$10, C166&lt;=Parameters!$C$11),  (Parameters!$C$11-C166), 0) ) )</f>
        <v>0</v>
      </c>
      <c r="E166">
        <f>IF(AND(C166&gt;=Parameters!$C$8, 'Calculations and Charts'!C166&lt;=Parameters!$C$9), 10,      IF(AND(C166&gt;=Parameters!$C$6,C166&lt;=Parameters!$C$7), (C166-Parameters!$C$6)*Parameters!$C$20, IF( AND(C166&gt;=Parameters!$C$10, C166&lt;=Parameters!$C$11),  (Parameters!$C$11-C166)*Parameters!$E$20, 0) ) )</f>
        <v>0</v>
      </c>
    </row>
    <row r="167" spans="2:5" x14ac:dyDescent="0.2">
      <c r="B167">
        <f>C167*Parameters!$C$22</f>
        <v>0.45555555555555555</v>
      </c>
      <c r="C167">
        <f t="shared" si="2"/>
        <v>164</v>
      </c>
      <c r="D167">
        <f>IF(AND(C167&gt;=Parameters!$C$8, 'Calculations and Charts'!C167&lt;=Parameters!$C$9), 10,         Parameters!$C$20* IF(AND(C167&gt;=Parameters!$C$6,C167&lt;=Parameters!$C$7), (C167-Parameters!$C$6), IF( AND(C167&gt;=Parameters!$C$10, C167&lt;=Parameters!$C$11),  (Parameters!$C$11-C167), 0) ) )</f>
        <v>0</v>
      </c>
      <c r="E167">
        <f>IF(AND(C167&gt;=Parameters!$C$8, 'Calculations and Charts'!C167&lt;=Parameters!$C$9), 10,      IF(AND(C167&gt;=Parameters!$C$6,C167&lt;=Parameters!$C$7), (C167-Parameters!$C$6)*Parameters!$C$20, IF( AND(C167&gt;=Parameters!$C$10, C167&lt;=Parameters!$C$11),  (Parameters!$C$11-C167)*Parameters!$E$20, 0) ) )</f>
        <v>0</v>
      </c>
    </row>
    <row r="168" spans="2:5" x14ac:dyDescent="0.2">
      <c r="B168">
        <f>C168*Parameters!$C$22</f>
        <v>0.45833333333333337</v>
      </c>
      <c r="C168">
        <f t="shared" si="2"/>
        <v>165</v>
      </c>
      <c r="D168">
        <f>IF(AND(C168&gt;=Parameters!$C$8, 'Calculations and Charts'!C168&lt;=Parameters!$C$9), 10,         Parameters!$C$20* IF(AND(C168&gt;=Parameters!$C$6,C168&lt;=Parameters!$C$7), (C168-Parameters!$C$6), IF( AND(C168&gt;=Parameters!$C$10, C168&lt;=Parameters!$C$11),  (Parameters!$C$11-C168), 0) ) )</f>
        <v>0</v>
      </c>
      <c r="E168">
        <f>IF(AND(C168&gt;=Parameters!$C$8, 'Calculations and Charts'!C168&lt;=Parameters!$C$9), 10,      IF(AND(C168&gt;=Parameters!$C$6,C168&lt;=Parameters!$C$7), (C168-Parameters!$C$6)*Parameters!$C$20, IF( AND(C168&gt;=Parameters!$C$10, C168&lt;=Parameters!$C$11),  (Parameters!$C$11-C168)*Parameters!$E$20, 0) ) )</f>
        <v>0</v>
      </c>
    </row>
    <row r="169" spans="2:5" x14ac:dyDescent="0.2">
      <c r="B169">
        <f>C169*Parameters!$C$22</f>
        <v>0.46111111111111114</v>
      </c>
      <c r="C169">
        <f t="shared" si="2"/>
        <v>166</v>
      </c>
      <c r="D169">
        <f>IF(AND(C169&gt;=Parameters!$C$8, 'Calculations and Charts'!C169&lt;=Parameters!$C$9), 10,         Parameters!$C$20* IF(AND(C169&gt;=Parameters!$C$6,C169&lt;=Parameters!$C$7), (C169-Parameters!$C$6), IF( AND(C169&gt;=Parameters!$C$10, C169&lt;=Parameters!$C$11),  (Parameters!$C$11-C169), 0) ) )</f>
        <v>0</v>
      </c>
      <c r="E169">
        <f>IF(AND(C169&gt;=Parameters!$C$8, 'Calculations and Charts'!C169&lt;=Parameters!$C$9), 10,      IF(AND(C169&gt;=Parameters!$C$6,C169&lt;=Parameters!$C$7), (C169-Parameters!$C$6)*Parameters!$C$20, IF( AND(C169&gt;=Parameters!$C$10, C169&lt;=Parameters!$C$11),  (Parameters!$C$11-C169)*Parameters!$E$20, 0) ) )</f>
        <v>0</v>
      </c>
    </row>
    <row r="170" spans="2:5" x14ac:dyDescent="0.2">
      <c r="B170">
        <f>C170*Parameters!$C$22</f>
        <v>0.46388888888888891</v>
      </c>
      <c r="C170">
        <f t="shared" si="2"/>
        <v>167</v>
      </c>
      <c r="D170">
        <f>IF(AND(C170&gt;=Parameters!$C$8, 'Calculations and Charts'!C170&lt;=Parameters!$C$9), 10,         Parameters!$C$20* IF(AND(C170&gt;=Parameters!$C$6,C170&lt;=Parameters!$C$7), (C170-Parameters!$C$6), IF( AND(C170&gt;=Parameters!$C$10, C170&lt;=Parameters!$C$11),  (Parameters!$C$11-C170), 0) ) )</f>
        <v>0</v>
      </c>
      <c r="E170">
        <f>IF(AND(C170&gt;=Parameters!$C$8, 'Calculations and Charts'!C170&lt;=Parameters!$C$9), 10,      IF(AND(C170&gt;=Parameters!$C$6,C170&lt;=Parameters!$C$7), (C170-Parameters!$C$6)*Parameters!$C$20, IF( AND(C170&gt;=Parameters!$C$10, C170&lt;=Parameters!$C$11),  (Parameters!$C$11-C170)*Parameters!$E$20, 0) ) )</f>
        <v>0</v>
      </c>
    </row>
    <row r="171" spans="2:5" x14ac:dyDescent="0.2">
      <c r="B171">
        <f>C171*Parameters!$C$22</f>
        <v>0.46666666666666667</v>
      </c>
      <c r="C171">
        <f t="shared" si="2"/>
        <v>168</v>
      </c>
      <c r="D171">
        <f>IF(AND(C171&gt;=Parameters!$C$8, 'Calculations and Charts'!C171&lt;=Parameters!$C$9), 10,         Parameters!$C$20* IF(AND(C171&gt;=Parameters!$C$6,C171&lt;=Parameters!$C$7), (C171-Parameters!$C$6), IF( AND(C171&gt;=Parameters!$C$10, C171&lt;=Parameters!$C$11),  (Parameters!$C$11-C171), 0) ) )</f>
        <v>0</v>
      </c>
      <c r="E171">
        <f>IF(AND(C171&gt;=Parameters!$C$8, 'Calculations and Charts'!C171&lt;=Parameters!$C$9), 10,      IF(AND(C171&gt;=Parameters!$C$6,C171&lt;=Parameters!$C$7), (C171-Parameters!$C$6)*Parameters!$C$20, IF( AND(C171&gt;=Parameters!$C$10, C171&lt;=Parameters!$C$11),  (Parameters!$C$11-C171)*Parameters!$E$20, 0) ) )</f>
        <v>0</v>
      </c>
    </row>
    <row r="172" spans="2:5" x14ac:dyDescent="0.2">
      <c r="B172">
        <f>C172*Parameters!$C$22</f>
        <v>0.46944444444444444</v>
      </c>
      <c r="C172">
        <f t="shared" si="2"/>
        <v>169</v>
      </c>
      <c r="D172">
        <f>IF(AND(C172&gt;=Parameters!$C$8, 'Calculations and Charts'!C172&lt;=Parameters!$C$9), 10,         Parameters!$C$20* IF(AND(C172&gt;=Parameters!$C$6,C172&lt;=Parameters!$C$7), (C172-Parameters!$C$6), IF( AND(C172&gt;=Parameters!$C$10, C172&lt;=Parameters!$C$11),  (Parameters!$C$11-C172), 0) ) )</f>
        <v>0</v>
      </c>
      <c r="E172">
        <f>IF(AND(C172&gt;=Parameters!$C$8, 'Calculations and Charts'!C172&lt;=Parameters!$C$9), 10,      IF(AND(C172&gt;=Parameters!$C$6,C172&lt;=Parameters!$C$7), (C172-Parameters!$C$6)*Parameters!$C$20, IF( AND(C172&gt;=Parameters!$C$10, C172&lt;=Parameters!$C$11),  (Parameters!$C$11-C172)*Parameters!$E$20, 0) ) )</f>
        <v>0</v>
      </c>
    </row>
    <row r="173" spans="2:5" x14ac:dyDescent="0.2">
      <c r="B173">
        <f>C173*Parameters!$C$22</f>
        <v>0.47222222222222227</v>
      </c>
      <c r="C173">
        <f t="shared" si="2"/>
        <v>170</v>
      </c>
      <c r="D173">
        <f>IF(AND(C173&gt;=Parameters!$C$8, 'Calculations and Charts'!C173&lt;=Parameters!$C$9), 10,         Parameters!$C$20* IF(AND(C173&gt;=Parameters!$C$6,C173&lt;=Parameters!$C$7), (C173-Parameters!$C$6), IF( AND(C173&gt;=Parameters!$C$10, C173&lt;=Parameters!$C$11),  (Parameters!$C$11-C173), 0) ) )</f>
        <v>0</v>
      </c>
      <c r="E173">
        <f>IF(AND(C173&gt;=Parameters!$C$8, 'Calculations and Charts'!C173&lt;=Parameters!$C$9), 10,      IF(AND(C173&gt;=Parameters!$C$6,C173&lt;=Parameters!$C$7), (C173-Parameters!$C$6)*Parameters!$C$20, IF( AND(C173&gt;=Parameters!$C$10, C173&lt;=Parameters!$C$11),  (Parameters!$C$11-C173)*Parameters!$E$20, 0) ) )</f>
        <v>0</v>
      </c>
    </row>
    <row r="174" spans="2:5" x14ac:dyDescent="0.2">
      <c r="B174">
        <f>C174*Parameters!$C$22</f>
        <v>0.47500000000000003</v>
      </c>
      <c r="C174">
        <f t="shared" si="2"/>
        <v>171</v>
      </c>
      <c r="D174">
        <f>IF(AND(C174&gt;=Parameters!$C$8, 'Calculations and Charts'!C174&lt;=Parameters!$C$9), 10,         Parameters!$C$20* IF(AND(C174&gt;=Parameters!$C$6,C174&lt;=Parameters!$C$7), (C174-Parameters!$C$6), IF( AND(C174&gt;=Parameters!$C$10, C174&lt;=Parameters!$C$11),  (Parameters!$C$11-C174), 0) ) )</f>
        <v>0</v>
      </c>
      <c r="E174">
        <f>IF(AND(C174&gt;=Parameters!$C$8, 'Calculations and Charts'!C174&lt;=Parameters!$C$9), 10,      IF(AND(C174&gt;=Parameters!$C$6,C174&lt;=Parameters!$C$7), (C174-Parameters!$C$6)*Parameters!$C$20, IF( AND(C174&gt;=Parameters!$C$10, C174&lt;=Parameters!$C$11),  (Parameters!$C$11-C174)*Parameters!$E$20, 0) ) )</f>
        <v>0</v>
      </c>
    </row>
    <row r="175" spans="2:5" x14ac:dyDescent="0.2">
      <c r="B175">
        <f>C175*Parameters!$C$22</f>
        <v>0.4777777777777778</v>
      </c>
      <c r="C175">
        <f t="shared" si="2"/>
        <v>172</v>
      </c>
      <c r="D175">
        <f>IF(AND(C175&gt;=Parameters!$C$8, 'Calculations and Charts'!C175&lt;=Parameters!$C$9), 10,         Parameters!$C$20* IF(AND(C175&gt;=Parameters!$C$6,C175&lt;=Parameters!$C$7), (C175-Parameters!$C$6), IF( AND(C175&gt;=Parameters!$C$10, C175&lt;=Parameters!$C$11),  (Parameters!$C$11-C175), 0) ) )</f>
        <v>0</v>
      </c>
      <c r="E175">
        <f>IF(AND(C175&gt;=Parameters!$C$8, 'Calculations and Charts'!C175&lt;=Parameters!$C$9), 10,      IF(AND(C175&gt;=Parameters!$C$6,C175&lt;=Parameters!$C$7), (C175-Parameters!$C$6)*Parameters!$C$20, IF( AND(C175&gt;=Parameters!$C$10, C175&lt;=Parameters!$C$11),  (Parameters!$C$11-C175)*Parameters!$E$20, 0) ) )</f>
        <v>0</v>
      </c>
    </row>
    <row r="176" spans="2:5" x14ac:dyDescent="0.2">
      <c r="B176">
        <f>C176*Parameters!$C$22</f>
        <v>0.48055555555555557</v>
      </c>
      <c r="C176">
        <f t="shared" si="2"/>
        <v>173</v>
      </c>
      <c r="D176">
        <f>IF(AND(C176&gt;=Parameters!$C$8, 'Calculations and Charts'!C176&lt;=Parameters!$C$9), 10,         Parameters!$C$20* IF(AND(C176&gt;=Parameters!$C$6,C176&lt;=Parameters!$C$7), (C176-Parameters!$C$6), IF( AND(C176&gt;=Parameters!$C$10, C176&lt;=Parameters!$C$11),  (Parameters!$C$11-C176), 0) ) )</f>
        <v>0</v>
      </c>
      <c r="E176">
        <f>IF(AND(C176&gt;=Parameters!$C$8, 'Calculations and Charts'!C176&lt;=Parameters!$C$9), 10,      IF(AND(C176&gt;=Parameters!$C$6,C176&lt;=Parameters!$C$7), (C176-Parameters!$C$6)*Parameters!$C$20, IF( AND(C176&gt;=Parameters!$C$10, C176&lt;=Parameters!$C$11),  (Parameters!$C$11-C176)*Parameters!$E$20, 0) ) )</f>
        <v>0</v>
      </c>
    </row>
    <row r="177" spans="2:5" x14ac:dyDescent="0.2">
      <c r="B177">
        <f>C177*Parameters!$C$22</f>
        <v>0.48333333333333334</v>
      </c>
      <c r="C177">
        <f t="shared" si="2"/>
        <v>174</v>
      </c>
      <c r="D177">
        <f>IF(AND(C177&gt;=Parameters!$C$8, 'Calculations and Charts'!C177&lt;=Parameters!$C$9), 10,         Parameters!$C$20* IF(AND(C177&gt;=Parameters!$C$6,C177&lt;=Parameters!$C$7), (C177-Parameters!$C$6), IF( AND(C177&gt;=Parameters!$C$10, C177&lt;=Parameters!$C$11),  (Parameters!$C$11-C177), 0) ) )</f>
        <v>0</v>
      </c>
      <c r="E177">
        <f>IF(AND(C177&gt;=Parameters!$C$8, 'Calculations and Charts'!C177&lt;=Parameters!$C$9), 10,      IF(AND(C177&gt;=Parameters!$C$6,C177&lt;=Parameters!$C$7), (C177-Parameters!$C$6)*Parameters!$C$20, IF( AND(C177&gt;=Parameters!$C$10, C177&lt;=Parameters!$C$11),  (Parameters!$C$11-C177)*Parameters!$E$20, 0) ) )</f>
        <v>0</v>
      </c>
    </row>
    <row r="178" spans="2:5" x14ac:dyDescent="0.2">
      <c r="B178">
        <f>C178*Parameters!$C$22</f>
        <v>0.4861111111111111</v>
      </c>
      <c r="C178">
        <f t="shared" si="2"/>
        <v>175</v>
      </c>
      <c r="D178">
        <f>IF(AND(C178&gt;=Parameters!$C$8, 'Calculations and Charts'!C178&lt;=Parameters!$C$9), 10,         Parameters!$C$20* IF(AND(C178&gt;=Parameters!$C$6,C178&lt;=Parameters!$C$7), (C178-Parameters!$C$6), IF( AND(C178&gt;=Parameters!$C$10, C178&lt;=Parameters!$C$11),  (Parameters!$C$11-C178), 0) ) )</f>
        <v>0</v>
      </c>
      <c r="E178">
        <f>IF(AND(C178&gt;=Parameters!$C$8, 'Calculations and Charts'!C178&lt;=Parameters!$C$9), 10,      IF(AND(C178&gt;=Parameters!$C$6,C178&lt;=Parameters!$C$7), (C178-Parameters!$C$6)*Parameters!$C$20, IF( AND(C178&gt;=Parameters!$C$10, C178&lt;=Parameters!$C$11),  (Parameters!$C$11-C178)*Parameters!$E$20, 0) ) )</f>
        <v>0</v>
      </c>
    </row>
    <row r="179" spans="2:5" x14ac:dyDescent="0.2">
      <c r="B179">
        <f>C179*Parameters!$C$22</f>
        <v>0.48888888888888893</v>
      </c>
      <c r="C179">
        <f t="shared" si="2"/>
        <v>176</v>
      </c>
      <c r="D179">
        <f>IF(AND(C179&gt;=Parameters!$C$8, 'Calculations and Charts'!C179&lt;=Parameters!$C$9), 10,         Parameters!$C$20* IF(AND(C179&gt;=Parameters!$C$6,C179&lt;=Parameters!$C$7), (C179-Parameters!$C$6), IF( AND(C179&gt;=Parameters!$C$10, C179&lt;=Parameters!$C$11),  (Parameters!$C$11-C179), 0) ) )</f>
        <v>0</v>
      </c>
      <c r="E179">
        <f>IF(AND(C179&gt;=Parameters!$C$8, 'Calculations and Charts'!C179&lt;=Parameters!$C$9), 10,      IF(AND(C179&gt;=Parameters!$C$6,C179&lt;=Parameters!$C$7), (C179-Parameters!$C$6)*Parameters!$C$20, IF( AND(C179&gt;=Parameters!$C$10, C179&lt;=Parameters!$C$11),  (Parameters!$C$11-C179)*Parameters!$E$20, 0) ) )</f>
        <v>0</v>
      </c>
    </row>
    <row r="180" spans="2:5" x14ac:dyDescent="0.2">
      <c r="B180">
        <f>C180*Parameters!$C$22</f>
        <v>0.4916666666666667</v>
      </c>
      <c r="C180">
        <f t="shared" si="2"/>
        <v>177</v>
      </c>
      <c r="D180">
        <f>IF(AND(C180&gt;=Parameters!$C$8, 'Calculations and Charts'!C180&lt;=Parameters!$C$9), 10,         Parameters!$C$20* IF(AND(C180&gt;=Parameters!$C$6,C180&lt;=Parameters!$C$7), (C180-Parameters!$C$6), IF( AND(C180&gt;=Parameters!$C$10, C180&lt;=Parameters!$C$11),  (Parameters!$C$11-C180), 0) ) )</f>
        <v>0</v>
      </c>
      <c r="E180">
        <f>IF(AND(C180&gt;=Parameters!$C$8, 'Calculations and Charts'!C180&lt;=Parameters!$C$9), 10,      IF(AND(C180&gt;=Parameters!$C$6,C180&lt;=Parameters!$C$7), (C180-Parameters!$C$6)*Parameters!$C$20, IF( AND(C180&gt;=Parameters!$C$10, C180&lt;=Parameters!$C$11),  (Parameters!$C$11-C180)*Parameters!$E$20, 0) ) )</f>
        <v>0</v>
      </c>
    </row>
    <row r="181" spans="2:5" x14ac:dyDescent="0.2">
      <c r="B181">
        <f>C181*Parameters!$C$22</f>
        <v>0.49444444444444446</v>
      </c>
      <c r="C181">
        <f t="shared" si="2"/>
        <v>178</v>
      </c>
      <c r="D181">
        <f>IF(AND(C181&gt;=Parameters!$C$8, 'Calculations and Charts'!C181&lt;=Parameters!$C$9), 10,         Parameters!$C$20* IF(AND(C181&gt;=Parameters!$C$6,C181&lt;=Parameters!$C$7), (C181-Parameters!$C$6), IF( AND(C181&gt;=Parameters!$C$10, C181&lt;=Parameters!$C$11),  (Parameters!$C$11-C181), 0) ) )</f>
        <v>0</v>
      </c>
      <c r="E181">
        <f>IF(AND(C181&gt;=Parameters!$C$8, 'Calculations and Charts'!C181&lt;=Parameters!$C$9), 10,      IF(AND(C181&gt;=Parameters!$C$6,C181&lt;=Parameters!$C$7), (C181-Parameters!$C$6)*Parameters!$C$20, IF( AND(C181&gt;=Parameters!$C$10, C181&lt;=Parameters!$C$11),  (Parameters!$C$11-C181)*Parameters!$E$20, 0) ) )</f>
        <v>0</v>
      </c>
    </row>
    <row r="182" spans="2:5" x14ac:dyDescent="0.2">
      <c r="B182">
        <f>C182*Parameters!$C$22</f>
        <v>0.49722222222222223</v>
      </c>
      <c r="C182">
        <f t="shared" si="2"/>
        <v>179</v>
      </c>
      <c r="D182">
        <f>IF(AND(C182&gt;=Parameters!$C$8, 'Calculations and Charts'!C182&lt;=Parameters!$C$9), 10,         Parameters!$C$20* IF(AND(C182&gt;=Parameters!$C$6,C182&lt;=Parameters!$C$7), (C182-Parameters!$C$6), IF( AND(C182&gt;=Parameters!$C$10, C182&lt;=Parameters!$C$11),  (Parameters!$C$11-C182), 0) ) )</f>
        <v>0</v>
      </c>
      <c r="E182">
        <f>IF(AND(C182&gt;=Parameters!$C$8, 'Calculations and Charts'!C182&lt;=Parameters!$C$9), 10,      IF(AND(C182&gt;=Parameters!$C$6,C182&lt;=Parameters!$C$7), (C182-Parameters!$C$6)*Parameters!$C$20, IF( AND(C182&gt;=Parameters!$C$10, C182&lt;=Parameters!$C$11),  (Parameters!$C$11-C182)*Parameters!$E$20, 0) ) )</f>
        <v>0</v>
      </c>
    </row>
    <row r="183" spans="2:5" x14ac:dyDescent="0.2">
      <c r="B183">
        <f>C183*Parameters!$C$22</f>
        <v>0.5</v>
      </c>
      <c r="C183">
        <f t="shared" si="2"/>
        <v>180</v>
      </c>
      <c r="D183">
        <f>IF(AND(C183&gt;=Parameters!$C$8, 'Calculations and Charts'!C183&lt;=Parameters!$C$9), 10,         Parameters!$C$20* IF(AND(C183&gt;=Parameters!$C$6,C183&lt;=Parameters!$C$7), (C183-Parameters!$C$6), IF( AND(C183&gt;=Parameters!$C$10, C183&lt;=Parameters!$C$11),  (Parameters!$C$11-C183), 0) ) )</f>
        <v>0</v>
      </c>
      <c r="E183">
        <f>IF(AND(C183&gt;=Parameters!$C$8, 'Calculations and Charts'!C183&lt;=Parameters!$C$9), 10,      IF(AND(C183&gt;=Parameters!$C$6,C183&lt;=Parameters!$C$7), (C183-Parameters!$C$6)*Parameters!$C$20, IF( AND(C183&gt;=Parameters!$C$10, C183&lt;=Parameters!$C$11),  (Parameters!$C$11-C183)*Parameters!$E$20, 0) ) )</f>
        <v>0</v>
      </c>
    </row>
    <row r="184" spans="2:5" x14ac:dyDescent="0.2">
      <c r="B184">
        <f>C184*Parameters!$C$22</f>
        <v>0.50277777777777777</v>
      </c>
      <c r="C184">
        <f t="shared" si="2"/>
        <v>181</v>
      </c>
      <c r="D184">
        <f>IF(AND(C184&gt;=Parameters!$C$8, 'Calculations and Charts'!C184&lt;=Parameters!$C$9), 10,         Parameters!$C$20* IF(AND(C184&gt;=Parameters!$C$6,C184&lt;=Parameters!$C$7), (C184-Parameters!$C$6), IF( AND(C184&gt;=Parameters!$C$10, C184&lt;=Parameters!$C$11),  (Parameters!$C$11-C184), 0) ) )</f>
        <v>0.11494252873563218</v>
      </c>
      <c r="E184">
        <f>IF(AND(C184&gt;=Parameters!$C$8, 'Calculations and Charts'!C184&lt;=Parameters!$C$9), 10,      IF(AND(C184&gt;=Parameters!$C$6,C184&lt;=Parameters!$C$7), (C184-Parameters!$C$6)*Parameters!$C$20, IF( AND(C184&gt;=Parameters!$C$10, C184&lt;=Parameters!$C$11),  (Parameters!$C$11-C184)*Parameters!$E$20, 0) ) )</f>
        <v>0.11494252873563218</v>
      </c>
    </row>
    <row r="185" spans="2:5" x14ac:dyDescent="0.2">
      <c r="B185">
        <f>C185*Parameters!$C$22</f>
        <v>0.50555555555555554</v>
      </c>
      <c r="C185">
        <f t="shared" si="2"/>
        <v>182</v>
      </c>
      <c r="D185">
        <f>IF(AND(C185&gt;=Parameters!$C$8, 'Calculations and Charts'!C185&lt;=Parameters!$C$9), 10,         Parameters!$C$20* IF(AND(C185&gt;=Parameters!$C$6,C185&lt;=Parameters!$C$7), (C185-Parameters!$C$6), IF( AND(C185&gt;=Parameters!$C$10, C185&lt;=Parameters!$C$11),  (Parameters!$C$11-C185), 0) ) )</f>
        <v>0.22988505747126436</v>
      </c>
      <c r="E185">
        <f>IF(AND(C185&gt;=Parameters!$C$8, 'Calculations and Charts'!C185&lt;=Parameters!$C$9), 10,      IF(AND(C185&gt;=Parameters!$C$6,C185&lt;=Parameters!$C$7), (C185-Parameters!$C$6)*Parameters!$C$20, IF( AND(C185&gt;=Parameters!$C$10, C185&lt;=Parameters!$C$11),  (Parameters!$C$11-C185)*Parameters!$E$20, 0) ) )</f>
        <v>0.22988505747126436</v>
      </c>
    </row>
    <row r="186" spans="2:5" x14ac:dyDescent="0.2">
      <c r="B186">
        <f>C186*Parameters!$C$22</f>
        <v>0.5083333333333333</v>
      </c>
      <c r="C186">
        <f t="shared" si="2"/>
        <v>183</v>
      </c>
      <c r="D186">
        <f>IF(AND(C186&gt;=Parameters!$C$8, 'Calculations and Charts'!C186&lt;=Parameters!$C$9), 10,         Parameters!$C$20* IF(AND(C186&gt;=Parameters!$C$6,C186&lt;=Parameters!$C$7), (C186-Parameters!$C$6), IF( AND(C186&gt;=Parameters!$C$10, C186&lt;=Parameters!$C$11),  (Parameters!$C$11-C186), 0) ) )</f>
        <v>0.34482758620689657</v>
      </c>
      <c r="E186">
        <f>IF(AND(C186&gt;=Parameters!$C$8, 'Calculations and Charts'!C186&lt;=Parameters!$C$9), 10,      IF(AND(C186&gt;=Parameters!$C$6,C186&lt;=Parameters!$C$7), (C186-Parameters!$C$6)*Parameters!$C$20, IF( AND(C186&gt;=Parameters!$C$10, C186&lt;=Parameters!$C$11),  (Parameters!$C$11-C186)*Parameters!$E$20, 0) ) )</f>
        <v>0.34482758620689657</v>
      </c>
    </row>
    <row r="187" spans="2:5" x14ac:dyDescent="0.2">
      <c r="B187">
        <f>C187*Parameters!$C$22</f>
        <v>0.51111111111111118</v>
      </c>
      <c r="C187">
        <f t="shared" si="2"/>
        <v>184</v>
      </c>
      <c r="D187">
        <f>IF(AND(C187&gt;=Parameters!$C$8, 'Calculations and Charts'!C187&lt;=Parameters!$C$9), 10,         Parameters!$C$20* IF(AND(C187&gt;=Parameters!$C$6,C187&lt;=Parameters!$C$7), (C187-Parameters!$C$6), IF( AND(C187&gt;=Parameters!$C$10, C187&lt;=Parameters!$C$11),  (Parameters!$C$11-C187), 0) ) )</f>
        <v>0.45977011494252873</v>
      </c>
      <c r="E187">
        <f>IF(AND(C187&gt;=Parameters!$C$8, 'Calculations and Charts'!C187&lt;=Parameters!$C$9), 10,      IF(AND(C187&gt;=Parameters!$C$6,C187&lt;=Parameters!$C$7), (C187-Parameters!$C$6)*Parameters!$C$20, IF( AND(C187&gt;=Parameters!$C$10, C187&lt;=Parameters!$C$11),  (Parameters!$C$11-C187)*Parameters!$E$20, 0) ) )</f>
        <v>0.45977011494252873</v>
      </c>
    </row>
    <row r="188" spans="2:5" x14ac:dyDescent="0.2">
      <c r="B188">
        <f>C188*Parameters!$C$22</f>
        <v>0.51388888888888895</v>
      </c>
      <c r="C188">
        <f t="shared" si="2"/>
        <v>185</v>
      </c>
      <c r="D188">
        <f>IF(AND(C188&gt;=Parameters!$C$8, 'Calculations and Charts'!C188&lt;=Parameters!$C$9), 10,         Parameters!$C$20* IF(AND(C188&gt;=Parameters!$C$6,C188&lt;=Parameters!$C$7), (C188-Parameters!$C$6), IF( AND(C188&gt;=Parameters!$C$10, C188&lt;=Parameters!$C$11),  (Parameters!$C$11-C188), 0) ) )</f>
        <v>0.57471264367816088</v>
      </c>
      <c r="E188">
        <f>IF(AND(C188&gt;=Parameters!$C$8, 'Calculations and Charts'!C188&lt;=Parameters!$C$9), 10,      IF(AND(C188&gt;=Parameters!$C$6,C188&lt;=Parameters!$C$7), (C188-Parameters!$C$6)*Parameters!$C$20, IF( AND(C188&gt;=Parameters!$C$10, C188&lt;=Parameters!$C$11),  (Parameters!$C$11-C188)*Parameters!$E$20, 0) ) )</f>
        <v>0.57471264367816088</v>
      </c>
    </row>
    <row r="189" spans="2:5" x14ac:dyDescent="0.2">
      <c r="B189">
        <f>C189*Parameters!$C$22</f>
        <v>0.51666666666666672</v>
      </c>
      <c r="C189">
        <f t="shared" si="2"/>
        <v>186</v>
      </c>
      <c r="D189">
        <f>IF(AND(C189&gt;=Parameters!$C$8, 'Calculations and Charts'!C189&lt;=Parameters!$C$9), 10,         Parameters!$C$20* IF(AND(C189&gt;=Parameters!$C$6,C189&lt;=Parameters!$C$7), (C189-Parameters!$C$6), IF( AND(C189&gt;=Parameters!$C$10, C189&lt;=Parameters!$C$11),  (Parameters!$C$11-C189), 0) ) )</f>
        <v>0.68965517241379315</v>
      </c>
      <c r="E189">
        <f>IF(AND(C189&gt;=Parameters!$C$8, 'Calculations and Charts'!C189&lt;=Parameters!$C$9), 10,      IF(AND(C189&gt;=Parameters!$C$6,C189&lt;=Parameters!$C$7), (C189-Parameters!$C$6)*Parameters!$C$20, IF( AND(C189&gt;=Parameters!$C$10, C189&lt;=Parameters!$C$11),  (Parameters!$C$11-C189)*Parameters!$E$20, 0) ) )</f>
        <v>0.68965517241379315</v>
      </c>
    </row>
    <row r="190" spans="2:5" x14ac:dyDescent="0.2">
      <c r="B190">
        <f>C190*Parameters!$C$22</f>
        <v>0.51944444444444449</v>
      </c>
      <c r="C190">
        <f t="shared" si="2"/>
        <v>187</v>
      </c>
      <c r="D190">
        <f>IF(AND(C190&gt;=Parameters!$C$8, 'Calculations and Charts'!C190&lt;=Parameters!$C$9), 10,         Parameters!$C$20* IF(AND(C190&gt;=Parameters!$C$6,C190&lt;=Parameters!$C$7), (C190-Parameters!$C$6), IF( AND(C190&gt;=Parameters!$C$10, C190&lt;=Parameters!$C$11),  (Parameters!$C$11-C190), 0) ) )</f>
        <v>0.8045977011494253</v>
      </c>
      <c r="E190">
        <f>IF(AND(C190&gt;=Parameters!$C$8, 'Calculations and Charts'!C190&lt;=Parameters!$C$9), 10,      IF(AND(C190&gt;=Parameters!$C$6,C190&lt;=Parameters!$C$7), (C190-Parameters!$C$6)*Parameters!$C$20, IF( AND(C190&gt;=Parameters!$C$10, C190&lt;=Parameters!$C$11),  (Parameters!$C$11-C190)*Parameters!$E$20, 0) ) )</f>
        <v>0.8045977011494253</v>
      </c>
    </row>
    <row r="191" spans="2:5" x14ac:dyDescent="0.2">
      <c r="B191">
        <f>C191*Parameters!$C$22</f>
        <v>0.52222222222222225</v>
      </c>
      <c r="C191">
        <f t="shared" si="2"/>
        <v>188</v>
      </c>
      <c r="D191">
        <f>IF(AND(C191&gt;=Parameters!$C$8, 'Calculations and Charts'!C191&lt;=Parameters!$C$9), 10,         Parameters!$C$20* IF(AND(C191&gt;=Parameters!$C$6,C191&lt;=Parameters!$C$7), (C191-Parameters!$C$6), IF( AND(C191&gt;=Parameters!$C$10, C191&lt;=Parameters!$C$11),  (Parameters!$C$11-C191), 0) ) )</f>
        <v>0.91954022988505746</v>
      </c>
      <c r="E191">
        <f>IF(AND(C191&gt;=Parameters!$C$8, 'Calculations and Charts'!C191&lt;=Parameters!$C$9), 10,      IF(AND(C191&gt;=Parameters!$C$6,C191&lt;=Parameters!$C$7), (C191-Parameters!$C$6)*Parameters!$C$20, IF( AND(C191&gt;=Parameters!$C$10, C191&lt;=Parameters!$C$11),  (Parameters!$C$11-C191)*Parameters!$E$20, 0) ) )</f>
        <v>0.91954022988505746</v>
      </c>
    </row>
    <row r="192" spans="2:5" x14ac:dyDescent="0.2">
      <c r="B192">
        <f>C192*Parameters!$C$22</f>
        <v>0.52500000000000002</v>
      </c>
      <c r="C192">
        <f t="shared" si="2"/>
        <v>189</v>
      </c>
      <c r="D192">
        <f>IF(AND(C192&gt;=Parameters!$C$8, 'Calculations and Charts'!C192&lt;=Parameters!$C$9), 10,         Parameters!$C$20* IF(AND(C192&gt;=Parameters!$C$6,C192&lt;=Parameters!$C$7), (C192-Parameters!$C$6), IF( AND(C192&gt;=Parameters!$C$10, C192&lt;=Parameters!$C$11),  (Parameters!$C$11-C192), 0) ) )</f>
        <v>1.0344827586206897</v>
      </c>
      <c r="E192">
        <f>IF(AND(C192&gt;=Parameters!$C$8, 'Calculations and Charts'!C192&lt;=Parameters!$C$9), 10,      IF(AND(C192&gt;=Parameters!$C$6,C192&lt;=Parameters!$C$7), (C192-Parameters!$C$6)*Parameters!$C$20, IF( AND(C192&gt;=Parameters!$C$10, C192&lt;=Parameters!$C$11),  (Parameters!$C$11-C192)*Parameters!$E$20, 0) ) )</f>
        <v>1.0344827586206897</v>
      </c>
    </row>
    <row r="193" spans="2:5" x14ac:dyDescent="0.2">
      <c r="B193">
        <f>C193*Parameters!$C$22</f>
        <v>0.52777777777777779</v>
      </c>
      <c r="C193">
        <f t="shared" si="2"/>
        <v>190</v>
      </c>
      <c r="D193">
        <f>IF(AND(C193&gt;=Parameters!$C$8, 'Calculations and Charts'!C193&lt;=Parameters!$C$9), 10,         Parameters!$C$20* IF(AND(C193&gt;=Parameters!$C$6,C193&lt;=Parameters!$C$7), (C193-Parameters!$C$6), IF( AND(C193&gt;=Parameters!$C$10, C193&lt;=Parameters!$C$11),  (Parameters!$C$11-C193), 0) ) )</f>
        <v>1.1494252873563218</v>
      </c>
      <c r="E193">
        <f>IF(AND(C193&gt;=Parameters!$C$8, 'Calculations and Charts'!C193&lt;=Parameters!$C$9), 10,      IF(AND(C193&gt;=Parameters!$C$6,C193&lt;=Parameters!$C$7), (C193-Parameters!$C$6)*Parameters!$C$20, IF( AND(C193&gt;=Parameters!$C$10, C193&lt;=Parameters!$C$11),  (Parameters!$C$11-C193)*Parameters!$E$20, 0) ) )</f>
        <v>1.1494252873563218</v>
      </c>
    </row>
    <row r="194" spans="2:5" x14ac:dyDescent="0.2">
      <c r="B194">
        <f>C194*Parameters!$C$22</f>
        <v>0.53055555555555556</v>
      </c>
      <c r="C194">
        <f t="shared" si="2"/>
        <v>191</v>
      </c>
      <c r="D194">
        <f>IF(AND(C194&gt;=Parameters!$C$8, 'Calculations and Charts'!C194&lt;=Parameters!$C$9), 10,         Parameters!$C$20* IF(AND(C194&gt;=Parameters!$C$6,C194&lt;=Parameters!$C$7), (C194-Parameters!$C$6), IF( AND(C194&gt;=Parameters!$C$10, C194&lt;=Parameters!$C$11),  (Parameters!$C$11-C194), 0) ) )</f>
        <v>1.264367816091954</v>
      </c>
      <c r="E194">
        <f>IF(AND(C194&gt;=Parameters!$C$8, 'Calculations and Charts'!C194&lt;=Parameters!$C$9), 10,      IF(AND(C194&gt;=Parameters!$C$6,C194&lt;=Parameters!$C$7), (C194-Parameters!$C$6)*Parameters!$C$20, IF( AND(C194&gt;=Parameters!$C$10, C194&lt;=Parameters!$C$11),  (Parameters!$C$11-C194)*Parameters!$E$20, 0) ) )</f>
        <v>1.264367816091954</v>
      </c>
    </row>
    <row r="195" spans="2:5" x14ac:dyDescent="0.2">
      <c r="B195">
        <f>C195*Parameters!$C$22</f>
        <v>0.53333333333333333</v>
      </c>
      <c r="C195">
        <f t="shared" si="2"/>
        <v>192</v>
      </c>
      <c r="D195">
        <f>IF(AND(C195&gt;=Parameters!$C$8, 'Calculations and Charts'!C195&lt;=Parameters!$C$9), 10,         Parameters!$C$20* IF(AND(C195&gt;=Parameters!$C$6,C195&lt;=Parameters!$C$7), (C195-Parameters!$C$6), IF( AND(C195&gt;=Parameters!$C$10, C195&lt;=Parameters!$C$11),  (Parameters!$C$11-C195), 0) ) )</f>
        <v>1.3793103448275863</v>
      </c>
      <c r="E195">
        <f>IF(AND(C195&gt;=Parameters!$C$8, 'Calculations and Charts'!C195&lt;=Parameters!$C$9), 10,      IF(AND(C195&gt;=Parameters!$C$6,C195&lt;=Parameters!$C$7), (C195-Parameters!$C$6)*Parameters!$C$20, IF( AND(C195&gt;=Parameters!$C$10, C195&lt;=Parameters!$C$11),  (Parameters!$C$11-C195)*Parameters!$E$20, 0) ) )</f>
        <v>1.3793103448275863</v>
      </c>
    </row>
    <row r="196" spans="2:5" x14ac:dyDescent="0.2">
      <c r="B196">
        <f>C196*Parameters!$C$22</f>
        <v>0.53611111111111109</v>
      </c>
      <c r="C196">
        <f t="shared" si="2"/>
        <v>193</v>
      </c>
      <c r="D196">
        <f>IF(AND(C196&gt;=Parameters!$C$8, 'Calculations and Charts'!C196&lt;=Parameters!$C$9), 10,         Parameters!$C$20* IF(AND(C196&gt;=Parameters!$C$6,C196&lt;=Parameters!$C$7), (C196-Parameters!$C$6), IF( AND(C196&gt;=Parameters!$C$10, C196&lt;=Parameters!$C$11),  (Parameters!$C$11-C196), 0) ) )</f>
        <v>1.4942528735632183</v>
      </c>
      <c r="E196">
        <f>IF(AND(C196&gt;=Parameters!$C$8, 'Calculations and Charts'!C196&lt;=Parameters!$C$9), 10,      IF(AND(C196&gt;=Parameters!$C$6,C196&lt;=Parameters!$C$7), (C196-Parameters!$C$6)*Parameters!$C$20, IF( AND(C196&gt;=Parameters!$C$10, C196&lt;=Parameters!$C$11),  (Parameters!$C$11-C196)*Parameters!$E$20, 0) ) )</f>
        <v>1.4942528735632183</v>
      </c>
    </row>
    <row r="197" spans="2:5" x14ac:dyDescent="0.2">
      <c r="B197">
        <f>C197*Parameters!$C$22</f>
        <v>0.53888888888888886</v>
      </c>
      <c r="C197">
        <f t="shared" ref="C197:C260" si="3">C196+1</f>
        <v>194</v>
      </c>
      <c r="D197">
        <f>IF(AND(C197&gt;=Parameters!$C$8, 'Calculations and Charts'!C197&lt;=Parameters!$C$9), 10,         Parameters!$C$20* IF(AND(C197&gt;=Parameters!$C$6,C197&lt;=Parameters!$C$7), (C197-Parameters!$C$6), IF( AND(C197&gt;=Parameters!$C$10, C197&lt;=Parameters!$C$11),  (Parameters!$C$11-C197), 0) ) )</f>
        <v>1.6091954022988506</v>
      </c>
      <c r="E197">
        <f>IF(AND(C197&gt;=Parameters!$C$8, 'Calculations and Charts'!C197&lt;=Parameters!$C$9), 10,      IF(AND(C197&gt;=Parameters!$C$6,C197&lt;=Parameters!$C$7), (C197-Parameters!$C$6)*Parameters!$C$20, IF( AND(C197&gt;=Parameters!$C$10, C197&lt;=Parameters!$C$11),  (Parameters!$C$11-C197)*Parameters!$E$20, 0) ) )</f>
        <v>1.6091954022988506</v>
      </c>
    </row>
    <row r="198" spans="2:5" x14ac:dyDescent="0.2">
      <c r="B198">
        <f>C198*Parameters!$C$22</f>
        <v>0.54166666666666674</v>
      </c>
      <c r="C198">
        <f t="shared" si="3"/>
        <v>195</v>
      </c>
      <c r="D198">
        <f>IF(AND(C198&gt;=Parameters!$C$8, 'Calculations and Charts'!C198&lt;=Parameters!$C$9), 10,         Parameters!$C$20* IF(AND(C198&gt;=Parameters!$C$6,C198&lt;=Parameters!$C$7), (C198-Parameters!$C$6), IF( AND(C198&gt;=Parameters!$C$10, C198&lt;=Parameters!$C$11),  (Parameters!$C$11-C198), 0) ) )</f>
        <v>1.7241379310344827</v>
      </c>
      <c r="E198">
        <f>IF(AND(C198&gt;=Parameters!$C$8, 'Calculations and Charts'!C198&lt;=Parameters!$C$9), 10,      IF(AND(C198&gt;=Parameters!$C$6,C198&lt;=Parameters!$C$7), (C198-Parameters!$C$6)*Parameters!$C$20, IF( AND(C198&gt;=Parameters!$C$10, C198&lt;=Parameters!$C$11),  (Parameters!$C$11-C198)*Parameters!$E$20, 0) ) )</f>
        <v>1.7241379310344827</v>
      </c>
    </row>
    <row r="199" spans="2:5" x14ac:dyDescent="0.2">
      <c r="B199">
        <f>C199*Parameters!$C$22</f>
        <v>0.54444444444444451</v>
      </c>
      <c r="C199">
        <f t="shared" si="3"/>
        <v>196</v>
      </c>
      <c r="D199">
        <f>IF(AND(C199&gt;=Parameters!$C$8, 'Calculations and Charts'!C199&lt;=Parameters!$C$9), 10,         Parameters!$C$20* IF(AND(C199&gt;=Parameters!$C$6,C199&lt;=Parameters!$C$7), (C199-Parameters!$C$6), IF( AND(C199&gt;=Parameters!$C$10, C199&lt;=Parameters!$C$11),  (Parameters!$C$11-C199), 0) ) )</f>
        <v>1.8390804597701149</v>
      </c>
      <c r="E199">
        <f>IF(AND(C199&gt;=Parameters!$C$8, 'Calculations and Charts'!C199&lt;=Parameters!$C$9), 10,      IF(AND(C199&gt;=Parameters!$C$6,C199&lt;=Parameters!$C$7), (C199-Parameters!$C$6)*Parameters!$C$20, IF( AND(C199&gt;=Parameters!$C$10, C199&lt;=Parameters!$C$11),  (Parameters!$C$11-C199)*Parameters!$E$20, 0) ) )</f>
        <v>1.8390804597701149</v>
      </c>
    </row>
    <row r="200" spans="2:5" x14ac:dyDescent="0.2">
      <c r="B200">
        <f>C200*Parameters!$C$22</f>
        <v>0.54722222222222228</v>
      </c>
      <c r="C200">
        <f t="shared" si="3"/>
        <v>197</v>
      </c>
      <c r="D200">
        <f>IF(AND(C200&gt;=Parameters!$C$8, 'Calculations and Charts'!C200&lt;=Parameters!$C$9), 10,         Parameters!$C$20* IF(AND(C200&gt;=Parameters!$C$6,C200&lt;=Parameters!$C$7), (C200-Parameters!$C$6), IF( AND(C200&gt;=Parameters!$C$10, C200&lt;=Parameters!$C$11),  (Parameters!$C$11-C200), 0) ) )</f>
        <v>1.9540229885057472</v>
      </c>
      <c r="E200">
        <f>IF(AND(C200&gt;=Parameters!$C$8, 'Calculations and Charts'!C200&lt;=Parameters!$C$9), 10,      IF(AND(C200&gt;=Parameters!$C$6,C200&lt;=Parameters!$C$7), (C200-Parameters!$C$6)*Parameters!$C$20, IF( AND(C200&gt;=Parameters!$C$10, C200&lt;=Parameters!$C$11),  (Parameters!$C$11-C200)*Parameters!$E$20, 0) ) )</f>
        <v>1.9540229885057472</v>
      </c>
    </row>
    <row r="201" spans="2:5" x14ac:dyDescent="0.2">
      <c r="B201">
        <f>C201*Parameters!$C$22</f>
        <v>0.55000000000000004</v>
      </c>
      <c r="C201">
        <f t="shared" si="3"/>
        <v>198</v>
      </c>
      <c r="D201">
        <f>IF(AND(C201&gt;=Parameters!$C$8, 'Calculations and Charts'!C201&lt;=Parameters!$C$9), 10,         Parameters!$C$20* IF(AND(C201&gt;=Parameters!$C$6,C201&lt;=Parameters!$C$7), (C201-Parameters!$C$6), IF( AND(C201&gt;=Parameters!$C$10, C201&lt;=Parameters!$C$11),  (Parameters!$C$11-C201), 0) ) )</f>
        <v>2.0689655172413794</v>
      </c>
      <c r="E201">
        <f>IF(AND(C201&gt;=Parameters!$C$8, 'Calculations and Charts'!C201&lt;=Parameters!$C$9), 10,      IF(AND(C201&gt;=Parameters!$C$6,C201&lt;=Parameters!$C$7), (C201-Parameters!$C$6)*Parameters!$C$20, IF( AND(C201&gt;=Parameters!$C$10, C201&lt;=Parameters!$C$11),  (Parameters!$C$11-C201)*Parameters!$E$20, 0) ) )</f>
        <v>2.0689655172413794</v>
      </c>
    </row>
    <row r="202" spans="2:5" x14ac:dyDescent="0.2">
      <c r="B202">
        <f>C202*Parameters!$C$22</f>
        <v>0.55277777777777781</v>
      </c>
      <c r="C202">
        <f t="shared" si="3"/>
        <v>199</v>
      </c>
      <c r="D202">
        <f>IF(AND(C202&gt;=Parameters!$C$8, 'Calculations and Charts'!C202&lt;=Parameters!$C$9), 10,         Parameters!$C$20* IF(AND(C202&gt;=Parameters!$C$6,C202&lt;=Parameters!$C$7), (C202-Parameters!$C$6), IF( AND(C202&gt;=Parameters!$C$10, C202&lt;=Parameters!$C$11),  (Parameters!$C$11-C202), 0) ) )</f>
        <v>2.1839080459770113</v>
      </c>
      <c r="E202">
        <f>IF(AND(C202&gt;=Parameters!$C$8, 'Calculations and Charts'!C202&lt;=Parameters!$C$9), 10,      IF(AND(C202&gt;=Parameters!$C$6,C202&lt;=Parameters!$C$7), (C202-Parameters!$C$6)*Parameters!$C$20, IF( AND(C202&gt;=Parameters!$C$10, C202&lt;=Parameters!$C$11),  (Parameters!$C$11-C202)*Parameters!$E$20, 0) ) )</f>
        <v>2.1839080459770113</v>
      </c>
    </row>
    <row r="203" spans="2:5" x14ac:dyDescent="0.2">
      <c r="B203">
        <f>C203*Parameters!$C$22</f>
        <v>0.55555555555555558</v>
      </c>
      <c r="C203">
        <f t="shared" si="3"/>
        <v>200</v>
      </c>
      <c r="D203">
        <f>IF(AND(C203&gt;=Parameters!$C$8, 'Calculations and Charts'!C203&lt;=Parameters!$C$9), 10,         Parameters!$C$20* IF(AND(C203&gt;=Parameters!$C$6,C203&lt;=Parameters!$C$7), (C203-Parameters!$C$6), IF( AND(C203&gt;=Parameters!$C$10, C203&lt;=Parameters!$C$11),  (Parameters!$C$11-C203), 0) ) )</f>
        <v>2.2988505747126435</v>
      </c>
      <c r="E203">
        <f>IF(AND(C203&gt;=Parameters!$C$8, 'Calculations and Charts'!C203&lt;=Parameters!$C$9), 10,      IF(AND(C203&gt;=Parameters!$C$6,C203&lt;=Parameters!$C$7), (C203-Parameters!$C$6)*Parameters!$C$20, IF( AND(C203&gt;=Parameters!$C$10, C203&lt;=Parameters!$C$11),  (Parameters!$C$11-C203)*Parameters!$E$20, 0) ) )</f>
        <v>2.2988505747126435</v>
      </c>
    </row>
    <row r="204" spans="2:5" x14ac:dyDescent="0.2">
      <c r="B204">
        <f>C204*Parameters!$C$22</f>
        <v>0.55833333333333335</v>
      </c>
      <c r="C204">
        <f t="shared" si="3"/>
        <v>201</v>
      </c>
      <c r="D204">
        <f>IF(AND(C204&gt;=Parameters!$C$8, 'Calculations and Charts'!C204&lt;=Parameters!$C$9), 10,         Parameters!$C$20* IF(AND(C204&gt;=Parameters!$C$6,C204&lt;=Parameters!$C$7), (C204-Parameters!$C$6), IF( AND(C204&gt;=Parameters!$C$10, C204&lt;=Parameters!$C$11),  (Parameters!$C$11-C204), 0) ) )</f>
        <v>2.4137931034482758</v>
      </c>
      <c r="E204">
        <f>IF(AND(C204&gt;=Parameters!$C$8, 'Calculations and Charts'!C204&lt;=Parameters!$C$9), 10,      IF(AND(C204&gt;=Parameters!$C$6,C204&lt;=Parameters!$C$7), (C204-Parameters!$C$6)*Parameters!$C$20, IF( AND(C204&gt;=Parameters!$C$10, C204&lt;=Parameters!$C$11),  (Parameters!$C$11-C204)*Parameters!$E$20, 0) ) )</f>
        <v>2.4137931034482758</v>
      </c>
    </row>
    <row r="205" spans="2:5" x14ac:dyDescent="0.2">
      <c r="B205">
        <f>C205*Parameters!$C$22</f>
        <v>0.56111111111111112</v>
      </c>
      <c r="C205">
        <f t="shared" si="3"/>
        <v>202</v>
      </c>
      <c r="D205">
        <f>IF(AND(C205&gt;=Parameters!$C$8, 'Calculations and Charts'!C205&lt;=Parameters!$C$9), 10,         Parameters!$C$20* IF(AND(C205&gt;=Parameters!$C$6,C205&lt;=Parameters!$C$7), (C205-Parameters!$C$6), IF( AND(C205&gt;=Parameters!$C$10, C205&lt;=Parameters!$C$11),  (Parameters!$C$11-C205), 0) ) )</f>
        <v>2.5287356321839081</v>
      </c>
      <c r="E205">
        <f>IF(AND(C205&gt;=Parameters!$C$8, 'Calculations and Charts'!C205&lt;=Parameters!$C$9), 10,      IF(AND(C205&gt;=Parameters!$C$6,C205&lt;=Parameters!$C$7), (C205-Parameters!$C$6)*Parameters!$C$20, IF( AND(C205&gt;=Parameters!$C$10, C205&lt;=Parameters!$C$11),  (Parameters!$C$11-C205)*Parameters!$E$20, 0) ) )</f>
        <v>2.5287356321839081</v>
      </c>
    </row>
    <row r="206" spans="2:5" x14ac:dyDescent="0.2">
      <c r="B206">
        <f>C206*Parameters!$C$22</f>
        <v>0.56388888888888888</v>
      </c>
      <c r="C206">
        <f t="shared" si="3"/>
        <v>203</v>
      </c>
      <c r="D206">
        <f>IF(AND(C206&gt;=Parameters!$C$8, 'Calculations and Charts'!C206&lt;=Parameters!$C$9), 10,         Parameters!$C$20* IF(AND(C206&gt;=Parameters!$C$6,C206&lt;=Parameters!$C$7), (C206-Parameters!$C$6), IF( AND(C206&gt;=Parameters!$C$10, C206&lt;=Parameters!$C$11),  (Parameters!$C$11-C206), 0) ) )</f>
        <v>2.6436781609195403</v>
      </c>
      <c r="E206">
        <f>IF(AND(C206&gt;=Parameters!$C$8, 'Calculations and Charts'!C206&lt;=Parameters!$C$9), 10,      IF(AND(C206&gt;=Parameters!$C$6,C206&lt;=Parameters!$C$7), (C206-Parameters!$C$6)*Parameters!$C$20, IF( AND(C206&gt;=Parameters!$C$10, C206&lt;=Parameters!$C$11),  (Parameters!$C$11-C206)*Parameters!$E$20, 0) ) )</f>
        <v>2.6436781609195403</v>
      </c>
    </row>
    <row r="207" spans="2:5" x14ac:dyDescent="0.2">
      <c r="B207">
        <f>C207*Parameters!$C$22</f>
        <v>0.56666666666666665</v>
      </c>
      <c r="C207">
        <f t="shared" si="3"/>
        <v>204</v>
      </c>
      <c r="D207">
        <f>IF(AND(C207&gt;=Parameters!$C$8, 'Calculations and Charts'!C207&lt;=Parameters!$C$9), 10,         Parameters!$C$20* IF(AND(C207&gt;=Parameters!$C$6,C207&lt;=Parameters!$C$7), (C207-Parameters!$C$6), IF( AND(C207&gt;=Parameters!$C$10, C207&lt;=Parameters!$C$11),  (Parameters!$C$11-C207), 0) ) )</f>
        <v>2.7586206896551726</v>
      </c>
      <c r="E207">
        <f>IF(AND(C207&gt;=Parameters!$C$8, 'Calculations and Charts'!C207&lt;=Parameters!$C$9), 10,      IF(AND(C207&gt;=Parameters!$C$6,C207&lt;=Parameters!$C$7), (C207-Parameters!$C$6)*Parameters!$C$20, IF( AND(C207&gt;=Parameters!$C$10, C207&lt;=Parameters!$C$11),  (Parameters!$C$11-C207)*Parameters!$E$20, 0) ) )</f>
        <v>2.7586206896551726</v>
      </c>
    </row>
    <row r="208" spans="2:5" x14ac:dyDescent="0.2">
      <c r="B208">
        <f>C208*Parameters!$C$22</f>
        <v>0.56944444444444442</v>
      </c>
      <c r="C208">
        <f t="shared" si="3"/>
        <v>205</v>
      </c>
      <c r="D208">
        <f>IF(AND(C208&gt;=Parameters!$C$8, 'Calculations and Charts'!C208&lt;=Parameters!$C$9), 10,         Parameters!$C$20* IF(AND(C208&gt;=Parameters!$C$6,C208&lt;=Parameters!$C$7), (C208-Parameters!$C$6), IF( AND(C208&gt;=Parameters!$C$10, C208&lt;=Parameters!$C$11),  (Parameters!$C$11-C208), 0) ) )</f>
        <v>2.8735632183908044</v>
      </c>
      <c r="E208">
        <f>IF(AND(C208&gt;=Parameters!$C$8, 'Calculations and Charts'!C208&lt;=Parameters!$C$9), 10,      IF(AND(C208&gt;=Parameters!$C$6,C208&lt;=Parameters!$C$7), (C208-Parameters!$C$6)*Parameters!$C$20, IF( AND(C208&gt;=Parameters!$C$10, C208&lt;=Parameters!$C$11),  (Parameters!$C$11-C208)*Parameters!$E$20, 0) ) )</f>
        <v>2.8735632183908044</v>
      </c>
    </row>
    <row r="209" spans="2:5" x14ac:dyDescent="0.2">
      <c r="B209">
        <f>C209*Parameters!$C$22</f>
        <v>0.5722222222222223</v>
      </c>
      <c r="C209">
        <f t="shared" si="3"/>
        <v>206</v>
      </c>
      <c r="D209">
        <f>IF(AND(C209&gt;=Parameters!$C$8, 'Calculations and Charts'!C209&lt;=Parameters!$C$9), 10,         Parameters!$C$20* IF(AND(C209&gt;=Parameters!$C$6,C209&lt;=Parameters!$C$7), (C209-Parameters!$C$6), IF( AND(C209&gt;=Parameters!$C$10, C209&lt;=Parameters!$C$11),  (Parameters!$C$11-C209), 0) ) )</f>
        <v>2.9885057471264367</v>
      </c>
      <c r="E209">
        <f>IF(AND(C209&gt;=Parameters!$C$8, 'Calculations and Charts'!C209&lt;=Parameters!$C$9), 10,      IF(AND(C209&gt;=Parameters!$C$6,C209&lt;=Parameters!$C$7), (C209-Parameters!$C$6)*Parameters!$C$20, IF( AND(C209&gt;=Parameters!$C$10, C209&lt;=Parameters!$C$11),  (Parameters!$C$11-C209)*Parameters!$E$20, 0) ) )</f>
        <v>2.9885057471264367</v>
      </c>
    </row>
    <row r="210" spans="2:5" x14ac:dyDescent="0.2">
      <c r="B210">
        <f>C210*Parameters!$C$22</f>
        <v>0.57500000000000007</v>
      </c>
      <c r="C210">
        <f t="shared" si="3"/>
        <v>207</v>
      </c>
      <c r="D210">
        <f>IF(AND(C210&gt;=Parameters!$C$8, 'Calculations and Charts'!C210&lt;=Parameters!$C$9), 10,         Parameters!$C$20* IF(AND(C210&gt;=Parameters!$C$6,C210&lt;=Parameters!$C$7), (C210-Parameters!$C$6), IF( AND(C210&gt;=Parameters!$C$10, C210&lt;=Parameters!$C$11),  (Parameters!$C$11-C210), 0) ) )</f>
        <v>3.103448275862069</v>
      </c>
      <c r="E210">
        <f>IF(AND(C210&gt;=Parameters!$C$8, 'Calculations and Charts'!C210&lt;=Parameters!$C$9), 10,      IF(AND(C210&gt;=Parameters!$C$6,C210&lt;=Parameters!$C$7), (C210-Parameters!$C$6)*Parameters!$C$20, IF( AND(C210&gt;=Parameters!$C$10, C210&lt;=Parameters!$C$11),  (Parameters!$C$11-C210)*Parameters!$E$20, 0) ) )</f>
        <v>3.103448275862069</v>
      </c>
    </row>
    <row r="211" spans="2:5" x14ac:dyDescent="0.2">
      <c r="B211">
        <f>C211*Parameters!$C$22</f>
        <v>0.57777777777777783</v>
      </c>
      <c r="C211">
        <f t="shared" si="3"/>
        <v>208</v>
      </c>
      <c r="D211">
        <f>IF(AND(C211&gt;=Parameters!$C$8, 'Calculations and Charts'!C211&lt;=Parameters!$C$9), 10,         Parameters!$C$20* IF(AND(C211&gt;=Parameters!$C$6,C211&lt;=Parameters!$C$7), (C211-Parameters!$C$6), IF( AND(C211&gt;=Parameters!$C$10, C211&lt;=Parameters!$C$11),  (Parameters!$C$11-C211), 0) ) )</f>
        <v>3.2183908045977012</v>
      </c>
      <c r="E211">
        <f>IF(AND(C211&gt;=Parameters!$C$8, 'Calculations and Charts'!C211&lt;=Parameters!$C$9), 10,      IF(AND(C211&gt;=Parameters!$C$6,C211&lt;=Parameters!$C$7), (C211-Parameters!$C$6)*Parameters!$C$20, IF( AND(C211&gt;=Parameters!$C$10, C211&lt;=Parameters!$C$11),  (Parameters!$C$11-C211)*Parameters!$E$20, 0) ) )</f>
        <v>3.2183908045977012</v>
      </c>
    </row>
    <row r="212" spans="2:5" x14ac:dyDescent="0.2">
      <c r="B212">
        <f>C212*Parameters!$C$22</f>
        <v>0.5805555555555556</v>
      </c>
      <c r="C212">
        <f t="shared" si="3"/>
        <v>209</v>
      </c>
      <c r="D212">
        <f>IF(AND(C212&gt;=Parameters!$C$8, 'Calculations and Charts'!C212&lt;=Parameters!$C$9), 10,         Parameters!$C$20* IF(AND(C212&gt;=Parameters!$C$6,C212&lt;=Parameters!$C$7), (C212-Parameters!$C$6), IF( AND(C212&gt;=Parameters!$C$10, C212&lt;=Parameters!$C$11),  (Parameters!$C$11-C212), 0) ) )</f>
        <v>3.3333333333333335</v>
      </c>
      <c r="E212">
        <f>IF(AND(C212&gt;=Parameters!$C$8, 'Calculations and Charts'!C212&lt;=Parameters!$C$9), 10,      IF(AND(C212&gt;=Parameters!$C$6,C212&lt;=Parameters!$C$7), (C212-Parameters!$C$6)*Parameters!$C$20, IF( AND(C212&gt;=Parameters!$C$10, C212&lt;=Parameters!$C$11),  (Parameters!$C$11-C212)*Parameters!$E$20, 0) ) )</f>
        <v>3.3333333333333335</v>
      </c>
    </row>
    <row r="213" spans="2:5" x14ac:dyDescent="0.2">
      <c r="B213">
        <f>C213*Parameters!$C$22</f>
        <v>0.58333333333333337</v>
      </c>
      <c r="C213">
        <f t="shared" si="3"/>
        <v>210</v>
      </c>
      <c r="D213">
        <f>IF(AND(C213&gt;=Parameters!$C$8, 'Calculations and Charts'!C213&lt;=Parameters!$C$9), 10,         Parameters!$C$20* IF(AND(C213&gt;=Parameters!$C$6,C213&lt;=Parameters!$C$7), (C213-Parameters!$C$6), IF( AND(C213&gt;=Parameters!$C$10, C213&lt;=Parameters!$C$11),  (Parameters!$C$11-C213), 0) ) )</f>
        <v>3.4482758620689653</v>
      </c>
      <c r="E213">
        <f>IF(AND(C213&gt;=Parameters!$C$8, 'Calculations and Charts'!C213&lt;=Parameters!$C$9), 10,      IF(AND(C213&gt;=Parameters!$C$6,C213&lt;=Parameters!$C$7), (C213-Parameters!$C$6)*Parameters!$C$20, IF( AND(C213&gt;=Parameters!$C$10, C213&lt;=Parameters!$C$11),  (Parameters!$C$11-C213)*Parameters!$E$20, 0) ) )</f>
        <v>3.4482758620689653</v>
      </c>
    </row>
    <row r="214" spans="2:5" x14ac:dyDescent="0.2">
      <c r="B214">
        <f>C214*Parameters!$C$22</f>
        <v>0.58611111111111114</v>
      </c>
      <c r="C214">
        <f t="shared" si="3"/>
        <v>211</v>
      </c>
      <c r="D214">
        <f>IF(AND(C214&gt;=Parameters!$C$8, 'Calculations and Charts'!C214&lt;=Parameters!$C$9), 10,         Parameters!$C$20* IF(AND(C214&gt;=Parameters!$C$6,C214&lt;=Parameters!$C$7), (C214-Parameters!$C$6), IF( AND(C214&gt;=Parameters!$C$10, C214&lt;=Parameters!$C$11),  (Parameters!$C$11-C214), 0) ) )</f>
        <v>3.5632183908045976</v>
      </c>
      <c r="E214">
        <f>IF(AND(C214&gt;=Parameters!$C$8, 'Calculations and Charts'!C214&lt;=Parameters!$C$9), 10,      IF(AND(C214&gt;=Parameters!$C$6,C214&lt;=Parameters!$C$7), (C214-Parameters!$C$6)*Parameters!$C$20, IF( AND(C214&gt;=Parameters!$C$10, C214&lt;=Parameters!$C$11),  (Parameters!$C$11-C214)*Parameters!$E$20, 0) ) )</f>
        <v>3.5632183908045976</v>
      </c>
    </row>
    <row r="215" spans="2:5" x14ac:dyDescent="0.2">
      <c r="B215">
        <f>C215*Parameters!$C$22</f>
        <v>0.58888888888888891</v>
      </c>
      <c r="C215">
        <f t="shared" si="3"/>
        <v>212</v>
      </c>
      <c r="D215">
        <f>IF(AND(C215&gt;=Parameters!$C$8, 'Calculations and Charts'!C215&lt;=Parameters!$C$9), 10,         Parameters!$C$20* IF(AND(C215&gt;=Parameters!$C$6,C215&lt;=Parameters!$C$7), (C215-Parameters!$C$6), IF( AND(C215&gt;=Parameters!$C$10, C215&lt;=Parameters!$C$11),  (Parameters!$C$11-C215), 0) ) )</f>
        <v>3.6781609195402298</v>
      </c>
      <c r="E215">
        <f>IF(AND(C215&gt;=Parameters!$C$8, 'Calculations and Charts'!C215&lt;=Parameters!$C$9), 10,      IF(AND(C215&gt;=Parameters!$C$6,C215&lt;=Parameters!$C$7), (C215-Parameters!$C$6)*Parameters!$C$20, IF( AND(C215&gt;=Parameters!$C$10, C215&lt;=Parameters!$C$11),  (Parameters!$C$11-C215)*Parameters!$E$20, 0) ) )</f>
        <v>3.6781609195402298</v>
      </c>
    </row>
    <row r="216" spans="2:5" x14ac:dyDescent="0.2">
      <c r="B216">
        <f>C216*Parameters!$C$22</f>
        <v>0.59166666666666667</v>
      </c>
      <c r="C216">
        <f t="shared" si="3"/>
        <v>213</v>
      </c>
      <c r="D216">
        <f>IF(AND(C216&gt;=Parameters!$C$8, 'Calculations and Charts'!C216&lt;=Parameters!$C$9), 10,         Parameters!$C$20* IF(AND(C216&gt;=Parameters!$C$6,C216&lt;=Parameters!$C$7), (C216-Parameters!$C$6), IF( AND(C216&gt;=Parameters!$C$10, C216&lt;=Parameters!$C$11),  (Parameters!$C$11-C216), 0) ) )</f>
        <v>3.7931034482758621</v>
      </c>
      <c r="E216">
        <f>IF(AND(C216&gt;=Parameters!$C$8, 'Calculations and Charts'!C216&lt;=Parameters!$C$9), 10,      IF(AND(C216&gt;=Parameters!$C$6,C216&lt;=Parameters!$C$7), (C216-Parameters!$C$6)*Parameters!$C$20, IF( AND(C216&gt;=Parameters!$C$10, C216&lt;=Parameters!$C$11),  (Parameters!$C$11-C216)*Parameters!$E$20, 0) ) )</f>
        <v>3.7931034482758621</v>
      </c>
    </row>
    <row r="217" spans="2:5" x14ac:dyDescent="0.2">
      <c r="B217">
        <f>C217*Parameters!$C$22</f>
        <v>0.59444444444444444</v>
      </c>
      <c r="C217">
        <f t="shared" si="3"/>
        <v>214</v>
      </c>
      <c r="D217">
        <f>IF(AND(C217&gt;=Parameters!$C$8, 'Calculations and Charts'!C217&lt;=Parameters!$C$9), 10,         Parameters!$C$20* IF(AND(C217&gt;=Parameters!$C$6,C217&lt;=Parameters!$C$7), (C217-Parameters!$C$6), IF( AND(C217&gt;=Parameters!$C$10, C217&lt;=Parameters!$C$11),  (Parameters!$C$11-C217), 0) ) )</f>
        <v>3.9080459770114944</v>
      </c>
      <c r="E217">
        <f>IF(AND(C217&gt;=Parameters!$C$8, 'Calculations and Charts'!C217&lt;=Parameters!$C$9), 10,      IF(AND(C217&gt;=Parameters!$C$6,C217&lt;=Parameters!$C$7), (C217-Parameters!$C$6)*Parameters!$C$20, IF( AND(C217&gt;=Parameters!$C$10, C217&lt;=Parameters!$C$11),  (Parameters!$C$11-C217)*Parameters!$E$20, 0) ) )</f>
        <v>3.9080459770114944</v>
      </c>
    </row>
    <row r="218" spans="2:5" x14ac:dyDescent="0.2">
      <c r="B218">
        <f>C218*Parameters!$C$22</f>
        <v>0.59722222222222221</v>
      </c>
      <c r="C218">
        <f t="shared" si="3"/>
        <v>215</v>
      </c>
      <c r="D218">
        <f>IF(AND(C218&gt;=Parameters!$C$8, 'Calculations and Charts'!C218&lt;=Parameters!$C$9), 10,         Parameters!$C$20* IF(AND(C218&gt;=Parameters!$C$6,C218&lt;=Parameters!$C$7), (C218-Parameters!$C$6), IF( AND(C218&gt;=Parameters!$C$10, C218&lt;=Parameters!$C$11),  (Parameters!$C$11-C218), 0) ) )</f>
        <v>4.0229885057471266</v>
      </c>
      <c r="E218">
        <f>IF(AND(C218&gt;=Parameters!$C$8, 'Calculations and Charts'!C218&lt;=Parameters!$C$9), 10,      IF(AND(C218&gt;=Parameters!$C$6,C218&lt;=Parameters!$C$7), (C218-Parameters!$C$6)*Parameters!$C$20, IF( AND(C218&gt;=Parameters!$C$10, C218&lt;=Parameters!$C$11),  (Parameters!$C$11-C218)*Parameters!$E$20, 0) ) )</f>
        <v>4.0229885057471266</v>
      </c>
    </row>
    <row r="219" spans="2:5" x14ac:dyDescent="0.2">
      <c r="B219">
        <f>C219*Parameters!$C$22</f>
        <v>0.6</v>
      </c>
      <c r="C219">
        <f t="shared" si="3"/>
        <v>216</v>
      </c>
      <c r="D219">
        <f>IF(AND(C219&gt;=Parameters!$C$8, 'Calculations and Charts'!C219&lt;=Parameters!$C$9), 10,         Parameters!$C$20* IF(AND(C219&gt;=Parameters!$C$6,C219&lt;=Parameters!$C$7), (C219-Parameters!$C$6), IF( AND(C219&gt;=Parameters!$C$10, C219&lt;=Parameters!$C$11),  (Parameters!$C$11-C219), 0) ) )</f>
        <v>4.1379310344827589</v>
      </c>
      <c r="E219">
        <f>IF(AND(C219&gt;=Parameters!$C$8, 'Calculations and Charts'!C219&lt;=Parameters!$C$9), 10,      IF(AND(C219&gt;=Parameters!$C$6,C219&lt;=Parameters!$C$7), (C219-Parameters!$C$6)*Parameters!$C$20, IF( AND(C219&gt;=Parameters!$C$10, C219&lt;=Parameters!$C$11),  (Parameters!$C$11-C219)*Parameters!$E$20, 0) ) )</f>
        <v>4.1379310344827589</v>
      </c>
    </row>
    <row r="220" spans="2:5" x14ac:dyDescent="0.2">
      <c r="B220">
        <f>C220*Parameters!$C$22</f>
        <v>0.60277777777777775</v>
      </c>
      <c r="C220">
        <f t="shared" si="3"/>
        <v>217</v>
      </c>
      <c r="D220">
        <f>IF(AND(C220&gt;=Parameters!$C$8, 'Calculations and Charts'!C220&lt;=Parameters!$C$9), 10,         Parameters!$C$20* IF(AND(C220&gt;=Parameters!$C$6,C220&lt;=Parameters!$C$7), (C220-Parameters!$C$6), IF( AND(C220&gt;=Parameters!$C$10, C220&lt;=Parameters!$C$11),  (Parameters!$C$11-C220), 0) ) )</f>
        <v>4.2528735632183912</v>
      </c>
      <c r="E220">
        <f>IF(AND(C220&gt;=Parameters!$C$8, 'Calculations and Charts'!C220&lt;=Parameters!$C$9), 10,      IF(AND(C220&gt;=Parameters!$C$6,C220&lt;=Parameters!$C$7), (C220-Parameters!$C$6)*Parameters!$C$20, IF( AND(C220&gt;=Parameters!$C$10, C220&lt;=Parameters!$C$11),  (Parameters!$C$11-C220)*Parameters!$E$20, 0) ) )</f>
        <v>4.2528735632183912</v>
      </c>
    </row>
    <row r="221" spans="2:5" x14ac:dyDescent="0.2">
      <c r="B221">
        <f>C221*Parameters!$C$22</f>
        <v>0.60555555555555562</v>
      </c>
      <c r="C221">
        <f t="shared" si="3"/>
        <v>218</v>
      </c>
      <c r="D221">
        <f>IF(AND(C221&gt;=Parameters!$C$8, 'Calculations and Charts'!C221&lt;=Parameters!$C$9), 10,         Parameters!$C$20* IF(AND(C221&gt;=Parameters!$C$6,C221&lt;=Parameters!$C$7), (C221-Parameters!$C$6), IF( AND(C221&gt;=Parameters!$C$10, C221&lt;=Parameters!$C$11),  (Parameters!$C$11-C221), 0) ) )</f>
        <v>4.3678160919540225</v>
      </c>
      <c r="E221">
        <f>IF(AND(C221&gt;=Parameters!$C$8, 'Calculations and Charts'!C221&lt;=Parameters!$C$9), 10,      IF(AND(C221&gt;=Parameters!$C$6,C221&lt;=Parameters!$C$7), (C221-Parameters!$C$6)*Parameters!$C$20, IF( AND(C221&gt;=Parameters!$C$10, C221&lt;=Parameters!$C$11),  (Parameters!$C$11-C221)*Parameters!$E$20, 0) ) )</f>
        <v>4.3678160919540225</v>
      </c>
    </row>
    <row r="222" spans="2:5" x14ac:dyDescent="0.2">
      <c r="B222">
        <f>C222*Parameters!$C$22</f>
        <v>0.60833333333333339</v>
      </c>
      <c r="C222">
        <f t="shared" si="3"/>
        <v>219</v>
      </c>
      <c r="D222">
        <f>IF(AND(C222&gt;=Parameters!$C$8, 'Calculations and Charts'!C222&lt;=Parameters!$C$9), 10,         Parameters!$C$20* IF(AND(C222&gt;=Parameters!$C$6,C222&lt;=Parameters!$C$7), (C222-Parameters!$C$6), IF( AND(C222&gt;=Parameters!$C$10, C222&lt;=Parameters!$C$11),  (Parameters!$C$11-C222), 0) ) )</f>
        <v>4.4827586206896548</v>
      </c>
      <c r="E222">
        <f>IF(AND(C222&gt;=Parameters!$C$8, 'Calculations and Charts'!C222&lt;=Parameters!$C$9), 10,      IF(AND(C222&gt;=Parameters!$C$6,C222&lt;=Parameters!$C$7), (C222-Parameters!$C$6)*Parameters!$C$20, IF( AND(C222&gt;=Parameters!$C$10, C222&lt;=Parameters!$C$11),  (Parameters!$C$11-C222)*Parameters!$E$20, 0) ) )</f>
        <v>4.4827586206896548</v>
      </c>
    </row>
    <row r="223" spans="2:5" x14ac:dyDescent="0.2">
      <c r="B223">
        <f>C223*Parameters!$C$22</f>
        <v>0.61111111111111116</v>
      </c>
      <c r="C223">
        <f t="shared" si="3"/>
        <v>220</v>
      </c>
      <c r="D223">
        <f>IF(AND(C223&gt;=Parameters!$C$8, 'Calculations and Charts'!C223&lt;=Parameters!$C$9), 10,         Parameters!$C$20* IF(AND(C223&gt;=Parameters!$C$6,C223&lt;=Parameters!$C$7), (C223-Parameters!$C$6), IF( AND(C223&gt;=Parameters!$C$10, C223&lt;=Parameters!$C$11),  (Parameters!$C$11-C223), 0) ) )</f>
        <v>4.5977011494252871</v>
      </c>
      <c r="E223">
        <f>IF(AND(C223&gt;=Parameters!$C$8, 'Calculations and Charts'!C223&lt;=Parameters!$C$9), 10,      IF(AND(C223&gt;=Parameters!$C$6,C223&lt;=Parameters!$C$7), (C223-Parameters!$C$6)*Parameters!$C$20, IF( AND(C223&gt;=Parameters!$C$10, C223&lt;=Parameters!$C$11),  (Parameters!$C$11-C223)*Parameters!$E$20, 0) ) )</f>
        <v>4.5977011494252871</v>
      </c>
    </row>
    <row r="224" spans="2:5" x14ac:dyDescent="0.2">
      <c r="B224">
        <f>C224*Parameters!$C$22</f>
        <v>0.61388888888888893</v>
      </c>
      <c r="C224">
        <f t="shared" si="3"/>
        <v>221</v>
      </c>
      <c r="D224">
        <f>IF(AND(C224&gt;=Parameters!$C$8, 'Calculations and Charts'!C224&lt;=Parameters!$C$9), 10,         Parameters!$C$20* IF(AND(C224&gt;=Parameters!$C$6,C224&lt;=Parameters!$C$7), (C224-Parameters!$C$6), IF( AND(C224&gt;=Parameters!$C$10, C224&lt;=Parameters!$C$11),  (Parameters!$C$11-C224), 0) ) )</f>
        <v>4.7126436781609193</v>
      </c>
      <c r="E224">
        <f>IF(AND(C224&gt;=Parameters!$C$8, 'Calculations and Charts'!C224&lt;=Parameters!$C$9), 10,      IF(AND(C224&gt;=Parameters!$C$6,C224&lt;=Parameters!$C$7), (C224-Parameters!$C$6)*Parameters!$C$20, IF( AND(C224&gt;=Parameters!$C$10, C224&lt;=Parameters!$C$11),  (Parameters!$C$11-C224)*Parameters!$E$20, 0) ) )</f>
        <v>4.7126436781609193</v>
      </c>
    </row>
    <row r="225" spans="2:5" x14ac:dyDescent="0.2">
      <c r="B225">
        <f>C225*Parameters!$C$22</f>
        <v>0.6166666666666667</v>
      </c>
      <c r="C225">
        <f t="shared" si="3"/>
        <v>222</v>
      </c>
      <c r="D225">
        <f>IF(AND(C225&gt;=Parameters!$C$8, 'Calculations and Charts'!C225&lt;=Parameters!$C$9), 10,         Parameters!$C$20* IF(AND(C225&gt;=Parameters!$C$6,C225&lt;=Parameters!$C$7), (C225-Parameters!$C$6), IF( AND(C225&gt;=Parameters!$C$10, C225&lt;=Parameters!$C$11),  (Parameters!$C$11-C225), 0) ) )</f>
        <v>4.8275862068965516</v>
      </c>
      <c r="E225">
        <f>IF(AND(C225&gt;=Parameters!$C$8, 'Calculations and Charts'!C225&lt;=Parameters!$C$9), 10,      IF(AND(C225&gt;=Parameters!$C$6,C225&lt;=Parameters!$C$7), (C225-Parameters!$C$6)*Parameters!$C$20, IF( AND(C225&gt;=Parameters!$C$10, C225&lt;=Parameters!$C$11),  (Parameters!$C$11-C225)*Parameters!$E$20, 0) ) )</f>
        <v>4.8275862068965516</v>
      </c>
    </row>
    <row r="226" spans="2:5" x14ac:dyDescent="0.2">
      <c r="B226">
        <f>C226*Parameters!$C$22</f>
        <v>0.61944444444444446</v>
      </c>
      <c r="C226">
        <f t="shared" si="3"/>
        <v>223</v>
      </c>
      <c r="D226">
        <f>IF(AND(C226&gt;=Parameters!$C$8, 'Calculations and Charts'!C226&lt;=Parameters!$C$9), 10,         Parameters!$C$20* IF(AND(C226&gt;=Parameters!$C$6,C226&lt;=Parameters!$C$7), (C226-Parameters!$C$6), IF( AND(C226&gt;=Parameters!$C$10, C226&lt;=Parameters!$C$11),  (Parameters!$C$11-C226), 0) ) )</f>
        <v>4.9425287356321839</v>
      </c>
      <c r="E226">
        <f>IF(AND(C226&gt;=Parameters!$C$8, 'Calculations and Charts'!C226&lt;=Parameters!$C$9), 10,      IF(AND(C226&gt;=Parameters!$C$6,C226&lt;=Parameters!$C$7), (C226-Parameters!$C$6)*Parameters!$C$20, IF( AND(C226&gt;=Parameters!$C$10, C226&lt;=Parameters!$C$11),  (Parameters!$C$11-C226)*Parameters!$E$20, 0) ) )</f>
        <v>4.9425287356321839</v>
      </c>
    </row>
    <row r="227" spans="2:5" x14ac:dyDescent="0.2">
      <c r="B227">
        <f>C227*Parameters!$C$22</f>
        <v>0.62222222222222223</v>
      </c>
      <c r="C227">
        <f t="shared" si="3"/>
        <v>224</v>
      </c>
      <c r="D227">
        <f>IF(AND(C227&gt;=Parameters!$C$8, 'Calculations and Charts'!C227&lt;=Parameters!$C$9), 10,         Parameters!$C$20* IF(AND(C227&gt;=Parameters!$C$6,C227&lt;=Parameters!$C$7), (C227-Parameters!$C$6), IF( AND(C227&gt;=Parameters!$C$10, C227&lt;=Parameters!$C$11),  (Parameters!$C$11-C227), 0) ) )</f>
        <v>5.0574712643678161</v>
      </c>
      <c r="E227">
        <f>IF(AND(C227&gt;=Parameters!$C$8, 'Calculations and Charts'!C227&lt;=Parameters!$C$9), 10,      IF(AND(C227&gt;=Parameters!$C$6,C227&lt;=Parameters!$C$7), (C227-Parameters!$C$6)*Parameters!$C$20, IF( AND(C227&gt;=Parameters!$C$10, C227&lt;=Parameters!$C$11),  (Parameters!$C$11-C227)*Parameters!$E$20, 0) ) )</f>
        <v>5.0574712643678161</v>
      </c>
    </row>
    <row r="228" spans="2:5" x14ac:dyDescent="0.2">
      <c r="B228">
        <f>C228*Parameters!$C$22</f>
        <v>0.625</v>
      </c>
      <c r="C228">
        <f t="shared" si="3"/>
        <v>225</v>
      </c>
      <c r="D228">
        <f>IF(AND(C228&gt;=Parameters!$C$8, 'Calculations and Charts'!C228&lt;=Parameters!$C$9), 10,         Parameters!$C$20* IF(AND(C228&gt;=Parameters!$C$6,C228&lt;=Parameters!$C$7), (C228-Parameters!$C$6), IF( AND(C228&gt;=Parameters!$C$10, C228&lt;=Parameters!$C$11),  (Parameters!$C$11-C228), 0) ) )</f>
        <v>5.1724137931034484</v>
      </c>
      <c r="E228">
        <f>IF(AND(C228&gt;=Parameters!$C$8, 'Calculations and Charts'!C228&lt;=Parameters!$C$9), 10,      IF(AND(C228&gt;=Parameters!$C$6,C228&lt;=Parameters!$C$7), (C228-Parameters!$C$6)*Parameters!$C$20, IF( AND(C228&gt;=Parameters!$C$10, C228&lt;=Parameters!$C$11),  (Parameters!$C$11-C228)*Parameters!$E$20, 0) ) )</f>
        <v>5.1724137931034484</v>
      </c>
    </row>
    <row r="229" spans="2:5" x14ac:dyDescent="0.2">
      <c r="B229">
        <f>C229*Parameters!$C$22</f>
        <v>0.62777777777777777</v>
      </c>
      <c r="C229">
        <f t="shared" si="3"/>
        <v>226</v>
      </c>
      <c r="D229">
        <f>IF(AND(C229&gt;=Parameters!$C$8, 'Calculations and Charts'!C229&lt;=Parameters!$C$9), 10,         Parameters!$C$20* IF(AND(C229&gt;=Parameters!$C$6,C229&lt;=Parameters!$C$7), (C229-Parameters!$C$6), IF( AND(C229&gt;=Parameters!$C$10, C229&lt;=Parameters!$C$11),  (Parameters!$C$11-C229), 0) ) )</f>
        <v>5.2873563218390807</v>
      </c>
      <c r="E229">
        <f>IF(AND(C229&gt;=Parameters!$C$8, 'Calculations and Charts'!C229&lt;=Parameters!$C$9), 10,      IF(AND(C229&gt;=Parameters!$C$6,C229&lt;=Parameters!$C$7), (C229-Parameters!$C$6)*Parameters!$C$20, IF( AND(C229&gt;=Parameters!$C$10, C229&lt;=Parameters!$C$11),  (Parameters!$C$11-C229)*Parameters!$E$20, 0) ) )</f>
        <v>5.2873563218390807</v>
      </c>
    </row>
    <row r="230" spans="2:5" x14ac:dyDescent="0.2">
      <c r="B230">
        <f>C230*Parameters!$C$22</f>
        <v>0.63055555555555554</v>
      </c>
      <c r="C230">
        <f t="shared" si="3"/>
        <v>227</v>
      </c>
      <c r="D230">
        <f>IF(AND(C230&gt;=Parameters!$C$8, 'Calculations and Charts'!C230&lt;=Parameters!$C$9), 10,         Parameters!$C$20* IF(AND(C230&gt;=Parameters!$C$6,C230&lt;=Parameters!$C$7), (C230-Parameters!$C$6), IF( AND(C230&gt;=Parameters!$C$10, C230&lt;=Parameters!$C$11),  (Parameters!$C$11-C230), 0) ) )</f>
        <v>5.4022988505747129</v>
      </c>
      <c r="E230">
        <f>IF(AND(C230&gt;=Parameters!$C$8, 'Calculations and Charts'!C230&lt;=Parameters!$C$9), 10,      IF(AND(C230&gt;=Parameters!$C$6,C230&lt;=Parameters!$C$7), (C230-Parameters!$C$6)*Parameters!$C$20, IF( AND(C230&gt;=Parameters!$C$10, C230&lt;=Parameters!$C$11),  (Parameters!$C$11-C230)*Parameters!$E$20, 0) ) )</f>
        <v>5.4022988505747129</v>
      </c>
    </row>
    <row r="231" spans="2:5" x14ac:dyDescent="0.2">
      <c r="B231">
        <f>C231*Parameters!$C$22</f>
        <v>0.6333333333333333</v>
      </c>
      <c r="C231">
        <f t="shared" si="3"/>
        <v>228</v>
      </c>
      <c r="D231">
        <f>IF(AND(C231&gt;=Parameters!$C$8, 'Calculations and Charts'!C231&lt;=Parameters!$C$9), 10,         Parameters!$C$20* IF(AND(C231&gt;=Parameters!$C$6,C231&lt;=Parameters!$C$7), (C231-Parameters!$C$6), IF( AND(C231&gt;=Parameters!$C$10, C231&lt;=Parameters!$C$11),  (Parameters!$C$11-C231), 0) ) )</f>
        <v>5.5172413793103452</v>
      </c>
      <c r="E231">
        <f>IF(AND(C231&gt;=Parameters!$C$8, 'Calculations and Charts'!C231&lt;=Parameters!$C$9), 10,      IF(AND(C231&gt;=Parameters!$C$6,C231&lt;=Parameters!$C$7), (C231-Parameters!$C$6)*Parameters!$C$20, IF( AND(C231&gt;=Parameters!$C$10, C231&lt;=Parameters!$C$11),  (Parameters!$C$11-C231)*Parameters!$E$20, 0) ) )</f>
        <v>5.5172413793103452</v>
      </c>
    </row>
    <row r="232" spans="2:5" x14ac:dyDescent="0.2">
      <c r="B232">
        <f>C232*Parameters!$C$22</f>
        <v>0.63611111111111118</v>
      </c>
      <c r="C232">
        <f t="shared" si="3"/>
        <v>229</v>
      </c>
      <c r="D232">
        <f>IF(AND(C232&gt;=Parameters!$C$8, 'Calculations and Charts'!C232&lt;=Parameters!$C$9), 10,         Parameters!$C$20* IF(AND(C232&gt;=Parameters!$C$6,C232&lt;=Parameters!$C$7), (C232-Parameters!$C$6), IF( AND(C232&gt;=Parameters!$C$10, C232&lt;=Parameters!$C$11),  (Parameters!$C$11-C232), 0) ) )</f>
        <v>5.6321839080459766</v>
      </c>
      <c r="E232">
        <f>IF(AND(C232&gt;=Parameters!$C$8, 'Calculations and Charts'!C232&lt;=Parameters!$C$9), 10,      IF(AND(C232&gt;=Parameters!$C$6,C232&lt;=Parameters!$C$7), (C232-Parameters!$C$6)*Parameters!$C$20, IF( AND(C232&gt;=Parameters!$C$10, C232&lt;=Parameters!$C$11),  (Parameters!$C$11-C232)*Parameters!$E$20, 0) ) )</f>
        <v>5.6321839080459766</v>
      </c>
    </row>
    <row r="233" spans="2:5" x14ac:dyDescent="0.2">
      <c r="B233">
        <f>C233*Parameters!$C$22</f>
        <v>0.63888888888888895</v>
      </c>
      <c r="C233">
        <f t="shared" si="3"/>
        <v>230</v>
      </c>
      <c r="D233">
        <f>IF(AND(C233&gt;=Parameters!$C$8, 'Calculations and Charts'!C233&lt;=Parameters!$C$9), 10,         Parameters!$C$20* IF(AND(C233&gt;=Parameters!$C$6,C233&lt;=Parameters!$C$7), (C233-Parameters!$C$6), IF( AND(C233&gt;=Parameters!$C$10, C233&lt;=Parameters!$C$11),  (Parameters!$C$11-C233), 0) ) )</f>
        <v>5.7471264367816088</v>
      </c>
      <c r="E233">
        <f>IF(AND(C233&gt;=Parameters!$C$8, 'Calculations and Charts'!C233&lt;=Parameters!$C$9), 10,      IF(AND(C233&gt;=Parameters!$C$6,C233&lt;=Parameters!$C$7), (C233-Parameters!$C$6)*Parameters!$C$20, IF( AND(C233&gt;=Parameters!$C$10, C233&lt;=Parameters!$C$11),  (Parameters!$C$11-C233)*Parameters!$E$20, 0) ) )</f>
        <v>5.7471264367816088</v>
      </c>
    </row>
    <row r="234" spans="2:5" x14ac:dyDescent="0.2">
      <c r="B234">
        <f>C234*Parameters!$C$22</f>
        <v>0.64166666666666672</v>
      </c>
      <c r="C234">
        <f t="shared" si="3"/>
        <v>231</v>
      </c>
      <c r="D234">
        <f>IF(AND(C234&gt;=Parameters!$C$8, 'Calculations and Charts'!C234&lt;=Parameters!$C$9), 10,         Parameters!$C$20* IF(AND(C234&gt;=Parameters!$C$6,C234&lt;=Parameters!$C$7), (C234-Parameters!$C$6), IF( AND(C234&gt;=Parameters!$C$10, C234&lt;=Parameters!$C$11),  (Parameters!$C$11-C234), 0) ) )</f>
        <v>5.8620689655172411</v>
      </c>
      <c r="E234">
        <f>IF(AND(C234&gt;=Parameters!$C$8, 'Calculations and Charts'!C234&lt;=Parameters!$C$9), 10,      IF(AND(C234&gt;=Parameters!$C$6,C234&lt;=Parameters!$C$7), (C234-Parameters!$C$6)*Parameters!$C$20, IF( AND(C234&gt;=Parameters!$C$10, C234&lt;=Parameters!$C$11),  (Parameters!$C$11-C234)*Parameters!$E$20, 0) ) )</f>
        <v>5.8620689655172411</v>
      </c>
    </row>
    <row r="235" spans="2:5" x14ac:dyDescent="0.2">
      <c r="B235">
        <f>C235*Parameters!$C$22</f>
        <v>0.64444444444444449</v>
      </c>
      <c r="C235">
        <f t="shared" si="3"/>
        <v>232</v>
      </c>
      <c r="D235">
        <f>IF(AND(C235&gt;=Parameters!$C$8, 'Calculations and Charts'!C235&lt;=Parameters!$C$9), 10,         Parameters!$C$20* IF(AND(C235&gt;=Parameters!$C$6,C235&lt;=Parameters!$C$7), (C235-Parameters!$C$6), IF( AND(C235&gt;=Parameters!$C$10, C235&lt;=Parameters!$C$11),  (Parameters!$C$11-C235), 0) ) )</f>
        <v>5.9770114942528734</v>
      </c>
      <c r="E235">
        <f>IF(AND(C235&gt;=Parameters!$C$8, 'Calculations and Charts'!C235&lt;=Parameters!$C$9), 10,      IF(AND(C235&gt;=Parameters!$C$6,C235&lt;=Parameters!$C$7), (C235-Parameters!$C$6)*Parameters!$C$20, IF( AND(C235&gt;=Parameters!$C$10, C235&lt;=Parameters!$C$11),  (Parameters!$C$11-C235)*Parameters!$E$20, 0) ) )</f>
        <v>5.9770114942528734</v>
      </c>
    </row>
    <row r="236" spans="2:5" x14ac:dyDescent="0.2">
      <c r="B236">
        <f>C236*Parameters!$C$22</f>
        <v>0.64722222222222225</v>
      </c>
      <c r="C236">
        <f t="shared" si="3"/>
        <v>233</v>
      </c>
      <c r="D236">
        <f>IF(AND(C236&gt;=Parameters!$C$8, 'Calculations and Charts'!C236&lt;=Parameters!$C$9), 10,         Parameters!$C$20* IF(AND(C236&gt;=Parameters!$C$6,C236&lt;=Parameters!$C$7), (C236-Parameters!$C$6), IF( AND(C236&gt;=Parameters!$C$10, C236&lt;=Parameters!$C$11),  (Parameters!$C$11-C236), 0) ) )</f>
        <v>6.0919540229885056</v>
      </c>
      <c r="E236">
        <f>IF(AND(C236&gt;=Parameters!$C$8, 'Calculations and Charts'!C236&lt;=Parameters!$C$9), 10,      IF(AND(C236&gt;=Parameters!$C$6,C236&lt;=Parameters!$C$7), (C236-Parameters!$C$6)*Parameters!$C$20, IF( AND(C236&gt;=Parameters!$C$10, C236&lt;=Parameters!$C$11),  (Parameters!$C$11-C236)*Parameters!$E$20, 0) ) )</f>
        <v>6.0919540229885056</v>
      </c>
    </row>
    <row r="237" spans="2:5" x14ac:dyDescent="0.2">
      <c r="B237">
        <f>C237*Parameters!$C$22</f>
        <v>0.65</v>
      </c>
      <c r="C237">
        <f t="shared" si="3"/>
        <v>234</v>
      </c>
      <c r="D237">
        <f>IF(AND(C237&gt;=Parameters!$C$8, 'Calculations and Charts'!C237&lt;=Parameters!$C$9), 10,         Parameters!$C$20* IF(AND(C237&gt;=Parameters!$C$6,C237&lt;=Parameters!$C$7), (C237-Parameters!$C$6), IF( AND(C237&gt;=Parameters!$C$10, C237&lt;=Parameters!$C$11),  (Parameters!$C$11-C237), 0) ) )</f>
        <v>6.2068965517241379</v>
      </c>
      <c r="E237">
        <f>IF(AND(C237&gt;=Parameters!$C$8, 'Calculations and Charts'!C237&lt;=Parameters!$C$9), 10,      IF(AND(C237&gt;=Parameters!$C$6,C237&lt;=Parameters!$C$7), (C237-Parameters!$C$6)*Parameters!$C$20, IF( AND(C237&gt;=Parameters!$C$10, C237&lt;=Parameters!$C$11),  (Parameters!$C$11-C237)*Parameters!$E$20, 0) ) )</f>
        <v>6.2068965517241379</v>
      </c>
    </row>
    <row r="238" spans="2:5" x14ac:dyDescent="0.2">
      <c r="B238">
        <f>C238*Parameters!$C$22</f>
        <v>0.65277777777777779</v>
      </c>
      <c r="C238">
        <f t="shared" si="3"/>
        <v>235</v>
      </c>
      <c r="D238">
        <f>IF(AND(C238&gt;=Parameters!$C$8, 'Calculations and Charts'!C238&lt;=Parameters!$C$9), 10,         Parameters!$C$20* IF(AND(C238&gt;=Parameters!$C$6,C238&lt;=Parameters!$C$7), (C238-Parameters!$C$6), IF( AND(C238&gt;=Parameters!$C$10, C238&lt;=Parameters!$C$11),  (Parameters!$C$11-C238), 0) ) )</f>
        <v>6.3218390804597702</v>
      </c>
      <c r="E238">
        <f>IF(AND(C238&gt;=Parameters!$C$8, 'Calculations and Charts'!C238&lt;=Parameters!$C$9), 10,      IF(AND(C238&gt;=Parameters!$C$6,C238&lt;=Parameters!$C$7), (C238-Parameters!$C$6)*Parameters!$C$20, IF( AND(C238&gt;=Parameters!$C$10, C238&lt;=Parameters!$C$11),  (Parameters!$C$11-C238)*Parameters!$E$20, 0) ) )</f>
        <v>6.3218390804597702</v>
      </c>
    </row>
    <row r="239" spans="2:5" x14ac:dyDescent="0.2">
      <c r="B239">
        <f>C239*Parameters!$C$22</f>
        <v>0.65555555555555556</v>
      </c>
      <c r="C239">
        <f t="shared" si="3"/>
        <v>236</v>
      </c>
      <c r="D239">
        <f>IF(AND(C239&gt;=Parameters!$C$8, 'Calculations and Charts'!C239&lt;=Parameters!$C$9), 10,         Parameters!$C$20* IF(AND(C239&gt;=Parameters!$C$6,C239&lt;=Parameters!$C$7), (C239-Parameters!$C$6), IF( AND(C239&gt;=Parameters!$C$10, C239&lt;=Parameters!$C$11),  (Parameters!$C$11-C239), 0) ) )</f>
        <v>6.4367816091954024</v>
      </c>
      <c r="E239">
        <f>IF(AND(C239&gt;=Parameters!$C$8, 'Calculations and Charts'!C239&lt;=Parameters!$C$9), 10,      IF(AND(C239&gt;=Parameters!$C$6,C239&lt;=Parameters!$C$7), (C239-Parameters!$C$6)*Parameters!$C$20, IF( AND(C239&gt;=Parameters!$C$10, C239&lt;=Parameters!$C$11),  (Parameters!$C$11-C239)*Parameters!$E$20, 0) ) )</f>
        <v>6.4367816091954024</v>
      </c>
    </row>
    <row r="240" spans="2:5" x14ac:dyDescent="0.2">
      <c r="B240">
        <f>C240*Parameters!$C$22</f>
        <v>0.65833333333333333</v>
      </c>
      <c r="C240">
        <f t="shared" si="3"/>
        <v>237</v>
      </c>
      <c r="D240">
        <f>IF(AND(C240&gt;=Parameters!$C$8, 'Calculations and Charts'!C240&lt;=Parameters!$C$9), 10,         Parameters!$C$20* IF(AND(C240&gt;=Parameters!$C$6,C240&lt;=Parameters!$C$7), (C240-Parameters!$C$6), IF( AND(C240&gt;=Parameters!$C$10, C240&lt;=Parameters!$C$11),  (Parameters!$C$11-C240), 0) ) )</f>
        <v>6.5517241379310347</v>
      </c>
      <c r="E240">
        <f>IF(AND(C240&gt;=Parameters!$C$8, 'Calculations and Charts'!C240&lt;=Parameters!$C$9), 10,      IF(AND(C240&gt;=Parameters!$C$6,C240&lt;=Parameters!$C$7), (C240-Parameters!$C$6)*Parameters!$C$20, IF( AND(C240&gt;=Parameters!$C$10, C240&lt;=Parameters!$C$11),  (Parameters!$C$11-C240)*Parameters!$E$20, 0) ) )</f>
        <v>6.5517241379310347</v>
      </c>
    </row>
    <row r="241" spans="2:5" x14ac:dyDescent="0.2">
      <c r="B241">
        <f>C241*Parameters!$C$22</f>
        <v>0.66111111111111109</v>
      </c>
      <c r="C241">
        <f t="shared" si="3"/>
        <v>238</v>
      </c>
      <c r="D241">
        <f>IF(AND(C241&gt;=Parameters!$C$8, 'Calculations and Charts'!C241&lt;=Parameters!$C$9), 10,         Parameters!$C$20* IF(AND(C241&gt;=Parameters!$C$6,C241&lt;=Parameters!$C$7), (C241-Parameters!$C$6), IF( AND(C241&gt;=Parameters!$C$10, C241&lt;=Parameters!$C$11),  (Parameters!$C$11-C241), 0) ) )</f>
        <v>6.666666666666667</v>
      </c>
      <c r="E241">
        <f>IF(AND(C241&gt;=Parameters!$C$8, 'Calculations and Charts'!C241&lt;=Parameters!$C$9), 10,      IF(AND(C241&gt;=Parameters!$C$6,C241&lt;=Parameters!$C$7), (C241-Parameters!$C$6)*Parameters!$C$20, IF( AND(C241&gt;=Parameters!$C$10, C241&lt;=Parameters!$C$11),  (Parameters!$C$11-C241)*Parameters!$E$20, 0) ) )</f>
        <v>6.666666666666667</v>
      </c>
    </row>
    <row r="242" spans="2:5" x14ac:dyDescent="0.2">
      <c r="B242">
        <f>C242*Parameters!$C$22</f>
        <v>0.66388888888888886</v>
      </c>
      <c r="C242">
        <f t="shared" si="3"/>
        <v>239</v>
      </c>
      <c r="D242">
        <f>IF(AND(C242&gt;=Parameters!$C$8, 'Calculations and Charts'!C242&lt;=Parameters!$C$9), 10,         Parameters!$C$20* IF(AND(C242&gt;=Parameters!$C$6,C242&lt;=Parameters!$C$7), (C242-Parameters!$C$6), IF( AND(C242&gt;=Parameters!$C$10, C242&lt;=Parameters!$C$11),  (Parameters!$C$11-C242), 0) ) )</f>
        <v>6.7816091954022983</v>
      </c>
      <c r="E242">
        <f>IF(AND(C242&gt;=Parameters!$C$8, 'Calculations and Charts'!C242&lt;=Parameters!$C$9), 10,      IF(AND(C242&gt;=Parameters!$C$6,C242&lt;=Parameters!$C$7), (C242-Parameters!$C$6)*Parameters!$C$20, IF( AND(C242&gt;=Parameters!$C$10, C242&lt;=Parameters!$C$11),  (Parameters!$C$11-C242)*Parameters!$E$20, 0) ) )</f>
        <v>6.7816091954022983</v>
      </c>
    </row>
    <row r="243" spans="2:5" x14ac:dyDescent="0.2">
      <c r="B243">
        <f>C243*Parameters!$C$22</f>
        <v>0.66666666666666674</v>
      </c>
      <c r="C243">
        <f t="shared" si="3"/>
        <v>240</v>
      </c>
      <c r="D243">
        <f>IF(AND(C243&gt;=Parameters!$C$8, 'Calculations and Charts'!C243&lt;=Parameters!$C$9), 10,         Parameters!$C$20* IF(AND(C243&gt;=Parameters!$C$6,C243&lt;=Parameters!$C$7), (C243-Parameters!$C$6), IF( AND(C243&gt;=Parameters!$C$10, C243&lt;=Parameters!$C$11),  (Parameters!$C$11-C243), 0) ) )</f>
        <v>6.8965517241379306</v>
      </c>
      <c r="E243">
        <f>IF(AND(C243&gt;=Parameters!$C$8, 'Calculations and Charts'!C243&lt;=Parameters!$C$9), 10,      IF(AND(C243&gt;=Parameters!$C$6,C243&lt;=Parameters!$C$7), (C243-Parameters!$C$6)*Parameters!$C$20, IF( AND(C243&gt;=Parameters!$C$10, C243&lt;=Parameters!$C$11),  (Parameters!$C$11-C243)*Parameters!$E$20, 0) ) )</f>
        <v>6.8965517241379306</v>
      </c>
    </row>
    <row r="244" spans="2:5" x14ac:dyDescent="0.2">
      <c r="B244">
        <f>C244*Parameters!$C$22</f>
        <v>0.66944444444444451</v>
      </c>
      <c r="C244">
        <f t="shared" si="3"/>
        <v>241</v>
      </c>
      <c r="D244">
        <f>IF(AND(C244&gt;=Parameters!$C$8, 'Calculations and Charts'!C244&lt;=Parameters!$C$9), 10,         Parameters!$C$20* IF(AND(C244&gt;=Parameters!$C$6,C244&lt;=Parameters!$C$7), (C244-Parameters!$C$6), IF( AND(C244&gt;=Parameters!$C$10, C244&lt;=Parameters!$C$11),  (Parameters!$C$11-C244), 0) ) )</f>
        <v>7.0114942528735629</v>
      </c>
      <c r="E244">
        <f>IF(AND(C244&gt;=Parameters!$C$8, 'Calculations and Charts'!C244&lt;=Parameters!$C$9), 10,      IF(AND(C244&gt;=Parameters!$C$6,C244&lt;=Parameters!$C$7), (C244-Parameters!$C$6)*Parameters!$C$20, IF( AND(C244&gt;=Parameters!$C$10, C244&lt;=Parameters!$C$11),  (Parameters!$C$11-C244)*Parameters!$E$20, 0) ) )</f>
        <v>7.0114942528735629</v>
      </c>
    </row>
    <row r="245" spans="2:5" x14ac:dyDescent="0.2">
      <c r="B245">
        <f>C245*Parameters!$C$22</f>
        <v>0.67222222222222228</v>
      </c>
      <c r="C245">
        <f t="shared" si="3"/>
        <v>242</v>
      </c>
      <c r="D245">
        <f>IF(AND(C245&gt;=Parameters!$C$8, 'Calculations and Charts'!C245&lt;=Parameters!$C$9), 10,         Parameters!$C$20* IF(AND(C245&gt;=Parameters!$C$6,C245&lt;=Parameters!$C$7), (C245-Parameters!$C$6), IF( AND(C245&gt;=Parameters!$C$10, C245&lt;=Parameters!$C$11),  (Parameters!$C$11-C245), 0) ) )</f>
        <v>7.1264367816091951</v>
      </c>
      <c r="E245">
        <f>IF(AND(C245&gt;=Parameters!$C$8, 'Calculations and Charts'!C245&lt;=Parameters!$C$9), 10,      IF(AND(C245&gt;=Parameters!$C$6,C245&lt;=Parameters!$C$7), (C245-Parameters!$C$6)*Parameters!$C$20, IF( AND(C245&gt;=Parameters!$C$10, C245&lt;=Parameters!$C$11),  (Parameters!$C$11-C245)*Parameters!$E$20, 0) ) )</f>
        <v>7.1264367816091951</v>
      </c>
    </row>
    <row r="246" spans="2:5" x14ac:dyDescent="0.2">
      <c r="B246">
        <f>C246*Parameters!$C$22</f>
        <v>0.67500000000000004</v>
      </c>
      <c r="C246">
        <f t="shared" si="3"/>
        <v>243</v>
      </c>
      <c r="D246">
        <f>IF(AND(C246&gt;=Parameters!$C$8, 'Calculations and Charts'!C246&lt;=Parameters!$C$9), 10,         Parameters!$C$20* IF(AND(C246&gt;=Parameters!$C$6,C246&lt;=Parameters!$C$7), (C246-Parameters!$C$6), IF( AND(C246&gt;=Parameters!$C$10, C246&lt;=Parameters!$C$11),  (Parameters!$C$11-C246), 0) ) )</f>
        <v>7.2413793103448274</v>
      </c>
      <c r="E246">
        <f>IF(AND(C246&gt;=Parameters!$C$8, 'Calculations and Charts'!C246&lt;=Parameters!$C$9), 10,      IF(AND(C246&gt;=Parameters!$C$6,C246&lt;=Parameters!$C$7), (C246-Parameters!$C$6)*Parameters!$C$20, IF( AND(C246&gt;=Parameters!$C$10, C246&lt;=Parameters!$C$11),  (Parameters!$C$11-C246)*Parameters!$E$20, 0) ) )</f>
        <v>7.2413793103448274</v>
      </c>
    </row>
    <row r="247" spans="2:5" x14ac:dyDescent="0.2">
      <c r="B247">
        <f>C247*Parameters!$C$22</f>
        <v>0.67777777777777781</v>
      </c>
      <c r="C247">
        <f t="shared" si="3"/>
        <v>244</v>
      </c>
      <c r="D247">
        <f>IF(AND(C247&gt;=Parameters!$C$8, 'Calculations and Charts'!C247&lt;=Parameters!$C$9), 10,         Parameters!$C$20* IF(AND(C247&gt;=Parameters!$C$6,C247&lt;=Parameters!$C$7), (C247-Parameters!$C$6), IF( AND(C247&gt;=Parameters!$C$10, C247&lt;=Parameters!$C$11),  (Parameters!$C$11-C247), 0) ) )</f>
        <v>7.3563218390804597</v>
      </c>
      <c r="E247">
        <f>IF(AND(C247&gt;=Parameters!$C$8, 'Calculations and Charts'!C247&lt;=Parameters!$C$9), 10,      IF(AND(C247&gt;=Parameters!$C$6,C247&lt;=Parameters!$C$7), (C247-Parameters!$C$6)*Parameters!$C$20, IF( AND(C247&gt;=Parameters!$C$10, C247&lt;=Parameters!$C$11),  (Parameters!$C$11-C247)*Parameters!$E$20, 0) ) )</f>
        <v>7.3563218390804597</v>
      </c>
    </row>
    <row r="248" spans="2:5" x14ac:dyDescent="0.2">
      <c r="B248">
        <f>C248*Parameters!$C$22</f>
        <v>0.68055555555555558</v>
      </c>
      <c r="C248">
        <f t="shared" si="3"/>
        <v>245</v>
      </c>
      <c r="D248">
        <f>IF(AND(C248&gt;=Parameters!$C$8, 'Calculations and Charts'!C248&lt;=Parameters!$C$9), 10,         Parameters!$C$20* IF(AND(C248&gt;=Parameters!$C$6,C248&lt;=Parameters!$C$7), (C248-Parameters!$C$6), IF( AND(C248&gt;=Parameters!$C$10, C248&lt;=Parameters!$C$11),  (Parameters!$C$11-C248), 0) ) )</f>
        <v>7.4712643678160919</v>
      </c>
      <c r="E248">
        <f>IF(AND(C248&gt;=Parameters!$C$8, 'Calculations and Charts'!C248&lt;=Parameters!$C$9), 10,      IF(AND(C248&gt;=Parameters!$C$6,C248&lt;=Parameters!$C$7), (C248-Parameters!$C$6)*Parameters!$C$20, IF( AND(C248&gt;=Parameters!$C$10, C248&lt;=Parameters!$C$11),  (Parameters!$C$11-C248)*Parameters!$E$20, 0) ) )</f>
        <v>7.4712643678160919</v>
      </c>
    </row>
    <row r="249" spans="2:5" x14ac:dyDescent="0.2">
      <c r="B249">
        <f>C249*Parameters!$C$22</f>
        <v>0.68333333333333335</v>
      </c>
      <c r="C249">
        <f t="shared" si="3"/>
        <v>246</v>
      </c>
      <c r="D249">
        <f>IF(AND(C249&gt;=Parameters!$C$8, 'Calculations and Charts'!C249&lt;=Parameters!$C$9), 10,         Parameters!$C$20* IF(AND(C249&gt;=Parameters!$C$6,C249&lt;=Parameters!$C$7), (C249-Parameters!$C$6), IF( AND(C249&gt;=Parameters!$C$10, C249&lt;=Parameters!$C$11),  (Parameters!$C$11-C249), 0) ) )</f>
        <v>7.5862068965517242</v>
      </c>
      <c r="E249">
        <f>IF(AND(C249&gt;=Parameters!$C$8, 'Calculations and Charts'!C249&lt;=Parameters!$C$9), 10,      IF(AND(C249&gt;=Parameters!$C$6,C249&lt;=Parameters!$C$7), (C249-Parameters!$C$6)*Parameters!$C$20, IF( AND(C249&gt;=Parameters!$C$10, C249&lt;=Parameters!$C$11),  (Parameters!$C$11-C249)*Parameters!$E$20, 0) ) )</f>
        <v>7.5862068965517242</v>
      </c>
    </row>
    <row r="250" spans="2:5" x14ac:dyDescent="0.2">
      <c r="B250">
        <f>C250*Parameters!$C$22</f>
        <v>0.68611111111111112</v>
      </c>
      <c r="C250">
        <f t="shared" si="3"/>
        <v>247</v>
      </c>
      <c r="D250">
        <f>IF(AND(C250&gt;=Parameters!$C$8, 'Calculations and Charts'!C250&lt;=Parameters!$C$9), 10,         Parameters!$C$20* IF(AND(C250&gt;=Parameters!$C$6,C250&lt;=Parameters!$C$7), (C250-Parameters!$C$6), IF( AND(C250&gt;=Parameters!$C$10, C250&lt;=Parameters!$C$11),  (Parameters!$C$11-C250), 0) ) )</f>
        <v>7.7011494252873565</v>
      </c>
      <c r="E250">
        <f>IF(AND(C250&gt;=Parameters!$C$8, 'Calculations and Charts'!C250&lt;=Parameters!$C$9), 10,      IF(AND(C250&gt;=Parameters!$C$6,C250&lt;=Parameters!$C$7), (C250-Parameters!$C$6)*Parameters!$C$20, IF( AND(C250&gt;=Parameters!$C$10, C250&lt;=Parameters!$C$11),  (Parameters!$C$11-C250)*Parameters!$E$20, 0) ) )</f>
        <v>7.7011494252873565</v>
      </c>
    </row>
    <row r="251" spans="2:5" x14ac:dyDescent="0.2">
      <c r="B251">
        <f>C251*Parameters!$C$22</f>
        <v>0.68888888888888888</v>
      </c>
      <c r="C251">
        <f t="shared" si="3"/>
        <v>248</v>
      </c>
      <c r="D251">
        <f>IF(AND(C251&gt;=Parameters!$C$8, 'Calculations and Charts'!C251&lt;=Parameters!$C$9), 10,         Parameters!$C$20* IF(AND(C251&gt;=Parameters!$C$6,C251&lt;=Parameters!$C$7), (C251-Parameters!$C$6), IF( AND(C251&gt;=Parameters!$C$10, C251&lt;=Parameters!$C$11),  (Parameters!$C$11-C251), 0) ) )</f>
        <v>7.8160919540229887</v>
      </c>
      <c r="E251">
        <f>IF(AND(C251&gt;=Parameters!$C$8, 'Calculations and Charts'!C251&lt;=Parameters!$C$9), 10,      IF(AND(C251&gt;=Parameters!$C$6,C251&lt;=Parameters!$C$7), (C251-Parameters!$C$6)*Parameters!$C$20, IF( AND(C251&gt;=Parameters!$C$10, C251&lt;=Parameters!$C$11),  (Parameters!$C$11-C251)*Parameters!$E$20, 0) ) )</f>
        <v>7.8160919540229887</v>
      </c>
    </row>
    <row r="252" spans="2:5" x14ac:dyDescent="0.2">
      <c r="B252">
        <f>C252*Parameters!$C$22</f>
        <v>0.69166666666666665</v>
      </c>
      <c r="C252">
        <f t="shared" si="3"/>
        <v>249</v>
      </c>
      <c r="D252">
        <f>IF(AND(C252&gt;=Parameters!$C$8, 'Calculations and Charts'!C252&lt;=Parameters!$C$9), 10,         Parameters!$C$20* IF(AND(C252&gt;=Parameters!$C$6,C252&lt;=Parameters!$C$7), (C252-Parameters!$C$6), IF( AND(C252&gt;=Parameters!$C$10, C252&lt;=Parameters!$C$11),  (Parameters!$C$11-C252), 0) ) )</f>
        <v>7.931034482758621</v>
      </c>
      <c r="E252">
        <f>IF(AND(C252&gt;=Parameters!$C$8, 'Calculations and Charts'!C252&lt;=Parameters!$C$9), 10,      IF(AND(C252&gt;=Parameters!$C$6,C252&lt;=Parameters!$C$7), (C252-Parameters!$C$6)*Parameters!$C$20, IF( AND(C252&gt;=Parameters!$C$10, C252&lt;=Parameters!$C$11),  (Parameters!$C$11-C252)*Parameters!$E$20, 0) ) )</f>
        <v>7.931034482758621</v>
      </c>
    </row>
    <row r="253" spans="2:5" x14ac:dyDescent="0.2">
      <c r="B253">
        <f>C253*Parameters!$C$22</f>
        <v>0.69444444444444442</v>
      </c>
      <c r="C253">
        <f t="shared" si="3"/>
        <v>250</v>
      </c>
      <c r="D253">
        <f>IF(AND(C253&gt;=Parameters!$C$8, 'Calculations and Charts'!C253&lt;=Parameters!$C$9), 10,         Parameters!$C$20* IF(AND(C253&gt;=Parameters!$C$6,C253&lt;=Parameters!$C$7), (C253-Parameters!$C$6), IF( AND(C253&gt;=Parameters!$C$10, C253&lt;=Parameters!$C$11),  (Parameters!$C$11-C253), 0) ) )</f>
        <v>8.0459770114942533</v>
      </c>
      <c r="E253">
        <f>IF(AND(C253&gt;=Parameters!$C$8, 'Calculations and Charts'!C253&lt;=Parameters!$C$9), 10,      IF(AND(C253&gt;=Parameters!$C$6,C253&lt;=Parameters!$C$7), (C253-Parameters!$C$6)*Parameters!$C$20, IF( AND(C253&gt;=Parameters!$C$10, C253&lt;=Parameters!$C$11),  (Parameters!$C$11-C253)*Parameters!$E$20, 0) ) )</f>
        <v>8.0459770114942533</v>
      </c>
    </row>
    <row r="254" spans="2:5" x14ac:dyDescent="0.2">
      <c r="B254">
        <f>C254*Parameters!$C$22</f>
        <v>0.6972222222222223</v>
      </c>
      <c r="C254">
        <f t="shared" si="3"/>
        <v>251</v>
      </c>
      <c r="D254">
        <f>IF(AND(C254&gt;=Parameters!$C$8, 'Calculations and Charts'!C254&lt;=Parameters!$C$9), 10,         Parameters!$C$20* IF(AND(C254&gt;=Parameters!$C$6,C254&lt;=Parameters!$C$7), (C254-Parameters!$C$6), IF( AND(C254&gt;=Parameters!$C$10, C254&lt;=Parameters!$C$11),  (Parameters!$C$11-C254), 0) ) )</f>
        <v>8.1609195402298855</v>
      </c>
      <c r="E254">
        <f>IF(AND(C254&gt;=Parameters!$C$8, 'Calculations and Charts'!C254&lt;=Parameters!$C$9), 10,      IF(AND(C254&gt;=Parameters!$C$6,C254&lt;=Parameters!$C$7), (C254-Parameters!$C$6)*Parameters!$C$20, IF( AND(C254&gt;=Parameters!$C$10, C254&lt;=Parameters!$C$11),  (Parameters!$C$11-C254)*Parameters!$E$20, 0) ) )</f>
        <v>8.1609195402298855</v>
      </c>
    </row>
    <row r="255" spans="2:5" x14ac:dyDescent="0.2">
      <c r="B255">
        <f>C255*Parameters!$C$22</f>
        <v>0.70000000000000007</v>
      </c>
      <c r="C255">
        <f t="shared" si="3"/>
        <v>252</v>
      </c>
      <c r="D255">
        <f>IF(AND(C255&gt;=Parameters!$C$8, 'Calculations and Charts'!C255&lt;=Parameters!$C$9), 10,         Parameters!$C$20* IF(AND(C255&gt;=Parameters!$C$6,C255&lt;=Parameters!$C$7), (C255-Parameters!$C$6), IF( AND(C255&gt;=Parameters!$C$10, C255&lt;=Parameters!$C$11),  (Parameters!$C$11-C255), 0) ) )</f>
        <v>8.2758620689655178</v>
      </c>
      <c r="E255">
        <f>IF(AND(C255&gt;=Parameters!$C$8, 'Calculations and Charts'!C255&lt;=Parameters!$C$9), 10,      IF(AND(C255&gt;=Parameters!$C$6,C255&lt;=Parameters!$C$7), (C255-Parameters!$C$6)*Parameters!$C$20, IF( AND(C255&gt;=Parameters!$C$10, C255&lt;=Parameters!$C$11),  (Parameters!$C$11-C255)*Parameters!$E$20, 0) ) )</f>
        <v>8.2758620689655178</v>
      </c>
    </row>
    <row r="256" spans="2:5" x14ac:dyDescent="0.2">
      <c r="B256">
        <f>C256*Parameters!$C$22</f>
        <v>0.70277777777777783</v>
      </c>
      <c r="C256">
        <f t="shared" si="3"/>
        <v>253</v>
      </c>
      <c r="D256">
        <f>IF(AND(C256&gt;=Parameters!$C$8, 'Calculations and Charts'!C256&lt;=Parameters!$C$9), 10,         Parameters!$C$20* IF(AND(C256&gt;=Parameters!$C$6,C256&lt;=Parameters!$C$7), (C256-Parameters!$C$6), IF( AND(C256&gt;=Parameters!$C$10, C256&lt;=Parameters!$C$11),  (Parameters!$C$11-C256), 0) ) )</f>
        <v>8.3908045977011501</v>
      </c>
      <c r="E256">
        <f>IF(AND(C256&gt;=Parameters!$C$8, 'Calculations and Charts'!C256&lt;=Parameters!$C$9), 10,      IF(AND(C256&gt;=Parameters!$C$6,C256&lt;=Parameters!$C$7), (C256-Parameters!$C$6)*Parameters!$C$20, IF( AND(C256&gt;=Parameters!$C$10, C256&lt;=Parameters!$C$11),  (Parameters!$C$11-C256)*Parameters!$E$20, 0) ) )</f>
        <v>8.3908045977011501</v>
      </c>
    </row>
    <row r="257" spans="2:5" x14ac:dyDescent="0.2">
      <c r="B257">
        <f>C257*Parameters!$C$22</f>
        <v>0.7055555555555556</v>
      </c>
      <c r="C257">
        <f t="shared" si="3"/>
        <v>254</v>
      </c>
      <c r="D257">
        <f>IF(AND(C257&gt;=Parameters!$C$8, 'Calculations and Charts'!C257&lt;=Parameters!$C$9), 10,         Parameters!$C$20* IF(AND(C257&gt;=Parameters!$C$6,C257&lt;=Parameters!$C$7), (C257-Parameters!$C$6), IF( AND(C257&gt;=Parameters!$C$10, C257&lt;=Parameters!$C$11),  (Parameters!$C$11-C257), 0) ) )</f>
        <v>8.5057471264367823</v>
      </c>
      <c r="E257">
        <f>IF(AND(C257&gt;=Parameters!$C$8, 'Calculations and Charts'!C257&lt;=Parameters!$C$9), 10,      IF(AND(C257&gt;=Parameters!$C$6,C257&lt;=Parameters!$C$7), (C257-Parameters!$C$6)*Parameters!$C$20, IF( AND(C257&gt;=Parameters!$C$10, C257&lt;=Parameters!$C$11),  (Parameters!$C$11-C257)*Parameters!$E$20, 0) ) )</f>
        <v>8.5057471264367823</v>
      </c>
    </row>
    <row r="258" spans="2:5" x14ac:dyDescent="0.2">
      <c r="B258">
        <f>C258*Parameters!$C$22</f>
        <v>0.70833333333333337</v>
      </c>
      <c r="C258">
        <f t="shared" si="3"/>
        <v>255</v>
      </c>
      <c r="D258">
        <f>IF(AND(C258&gt;=Parameters!$C$8, 'Calculations and Charts'!C258&lt;=Parameters!$C$9), 10,         Parameters!$C$20* IF(AND(C258&gt;=Parameters!$C$6,C258&lt;=Parameters!$C$7), (C258-Parameters!$C$6), IF( AND(C258&gt;=Parameters!$C$10, C258&lt;=Parameters!$C$11),  (Parameters!$C$11-C258), 0) ) )</f>
        <v>8.6206896551724128</v>
      </c>
      <c r="E258">
        <f>IF(AND(C258&gt;=Parameters!$C$8, 'Calculations and Charts'!C258&lt;=Parameters!$C$9), 10,      IF(AND(C258&gt;=Parameters!$C$6,C258&lt;=Parameters!$C$7), (C258-Parameters!$C$6)*Parameters!$C$20, IF( AND(C258&gt;=Parameters!$C$10, C258&lt;=Parameters!$C$11),  (Parameters!$C$11-C258)*Parameters!$E$20, 0) ) )</f>
        <v>8.6206896551724128</v>
      </c>
    </row>
    <row r="259" spans="2:5" x14ac:dyDescent="0.2">
      <c r="B259">
        <f>C259*Parameters!$C$22</f>
        <v>0.71111111111111114</v>
      </c>
      <c r="C259">
        <f t="shared" si="3"/>
        <v>256</v>
      </c>
      <c r="D259">
        <f>IF(AND(C259&gt;=Parameters!$C$8, 'Calculations and Charts'!C259&lt;=Parameters!$C$9), 10,         Parameters!$C$20* IF(AND(C259&gt;=Parameters!$C$6,C259&lt;=Parameters!$C$7), (C259-Parameters!$C$6), IF( AND(C259&gt;=Parameters!$C$10, C259&lt;=Parameters!$C$11),  (Parameters!$C$11-C259), 0) ) )</f>
        <v>8.7356321839080451</v>
      </c>
      <c r="E259">
        <f>IF(AND(C259&gt;=Parameters!$C$8, 'Calculations and Charts'!C259&lt;=Parameters!$C$9), 10,      IF(AND(C259&gt;=Parameters!$C$6,C259&lt;=Parameters!$C$7), (C259-Parameters!$C$6)*Parameters!$C$20, IF( AND(C259&gt;=Parameters!$C$10, C259&lt;=Parameters!$C$11),  (Parameters!$C$11-C259)*Parameters!$E$20, 0) ) )</f>
        <v>8.7356321839080451</v>
      </c>
    </row>
    <row r="260" spans="2:5" x14ac:dyDescent="0.2">
      <c r="B260">
        <f>C260*Parameters!$C$22</f>
        <v>0.71388888888888891</v>
      </c>
      <c r="C260">
        <f t="shared" si="3"/>
        <v>257</v>
      </c>
      <c r="D260">
        <f>IF(AND(C260&gt;=Parameters!$C$8, 'Calculations and Charts'!C260&lt;=Parameters!$C$9), 10,         Parameters!$C$20* IF(AND(C260&gt;=Parameters!$C$6,C260&lt;=Parameters!$C$7), (C260-Parameters!$C$6), IF( AND(C260&gt;=Parameters!$C$10, C260&lt;=Parameters!$C$11),  (Parameters!$C$11-C260), 0) ) )</f>
        <v>8.8505747126436773</v>
      </c>
      <c r="E260">
        <f>IF(AND(C260&gt;=Parameters!$C$8, 'Calculations and Charts'!C260&lt;=Parameters!$C$9), 10,      IF(AND(C260&gt;=Parameters!$C$6,C260&lt;=Parameters!$C$7), (C260-Parameters!$C$6)*Parameters!$C$20, IF( AND(C260&gt;=Parameters!$C$10, C260&lt;=Parameters!$C$11),  (Parameters!$C$11-C260)*Parameters!$E$20, 0) ) )</f>
        <v>8.8505747126436773</v>
      </c>
    </row>
    <row r="261" spans="2:5" x14ac:dyDescent="0.2">
      <c r="B261">
        <f>C261*Parameters!$C$22</f>
        <v>0.71666666666666667</v>
      </c>
      <c r="C261">
        <f t="shared" ref="C261:C324" si="4">C260+1</f>
        <v>258</v>
      </c>
      <c r="D261">
        <f>IF(AND(C261&gt;=Parameters!$C$8, 'Calculations and Charts'!C261&lt;=Parameters!$C$9), 10,         Parameters!$C$20* IF(AND(C261&gt;=Parameters!$C$6,C261&lt;=Parameters!$C$7), (C261-Parameters!$C$6), IF( AND(C261&gt;=Parameters!$C$10, C261&lt;=Parameters!$C$11),  (Parameters!$C$11-C261), 0) ) )</f>
        <v>8.9655172413793096</v>
      </c>
      <c r="E261">
        <f>IF(AND(C261&gt;=Parameters!$C$8, 'Calculations and Charts'!C261&lt;=Parameters!$C$9), 10,      IF(AND(C261&gt;=Parameters!$C$6,C261&lt;=Parameters!$C$7), (C261-Parameters!$C$6)*Parameters!$C$20, IF( AND(C261&gt;=Parameters!$C$10, C261&lt;=Parameters!$C$11),  (Parameters!$C$11-C261)*Parameters!$E$20, 0) ) )</f>
        <v>8.9655172413793096</v>
      </c>
    </row>
    <row r="262" spans="2:5" x14ac:dyDescent="0.2">
      <c r="B262">
        <f>C262*Parameters!$C$22</f>
        <v>0.71944444444444444</v>
      </c>
      <c r="C262">
        <f t="shared" si="4"/>
        <v>259</v>
      </c>
      <c r="D262">
        <f>IF(AND(C262&gt;=Parameters!$C$8, 'Calculations and Charts'!C262&lt;=Parameters!$C$9), 10,         Parameters!$C$20* IF(AND(C262&gt;=Parameters!$C$6,C262&lt;=Parameters!$C$7), (C262-Parameters!$C$6), IF( AND(C262&gt;=Parameters!$C$10, C262&lt;=Parameters!$C$11),  (Parameters!$C$11-C262), 0) ) )</f>
        <v>9.0804597701149419</v>
      </c>
      <c r="E262">
        <f>IF(AND(C262&gt;=Parameters!$C$8, 'Calculations and Charts'!C262&lt;=Parameters!$C$9), 10,      IF(AND(C262&gt;=Parameters!$C$6,C262&lt;=Parameters!$C$7), (C262-Parameters!$C$6)*Parameters!$C$20, IF( AND(C262&gt;=Parameters!$C$10, C262&lt;=Parameters!$C$11),  (Parameters!$C$11-C262)*Parameters!$E$20, 0) ) )</f>
        <v>9.0804597701149419</v>
      </c>
    </row>
    <row r="263" spans="2:5" x14ac:dyDescent="0.2">
      <c r="B263">
        <f>C263*Parameters!$C$22</f>
        <v>0.72222222222222221</v>
      </c>
      <c r="C263">
        <f t="shared" si="4"/>
        <v>260</v>
      </c>
      <c r="D263">
        <f>IF(AND(C263&gt;=Parameters!$C$8, 'Calculations and Charts'!C263&lt;=Parameters!$C$9), 10,         Parameters!$C$20* IF(AND(C263&gt;=Parameters!$C$6,C263&lt;=Parameters!$C$7), (C263-Parameters!$C$6), IF( AND(C263&gt;=Parameters!$C$10, C263&lt;=Parameters!$C$11),  (Parameters!$C$11-C263), 0) ) )</f>
        <v>9.1954022988505741</v>
      </c>
      <c r="E263">
        <f>IF(AND(C263&gt;=Parameters!$C$8, 'Calculations and Charts'!C263&lt;=Parameters!$C$9), 10,      IF(AND(C263&gt;=Parameters!$C$6,C263&lt;=Parameters!$C$7), (C263-Parameters!$C$6)*Parameters!$C$20, IF( AND(C263&gt;=Parameters!$C$10, C263&lt;=Parameters!$C$11),  (Parameters!$C$11-C263)*Parameters!$E$20, 0) ) )</f>
        <v>9.1954022988505741</v>
      </c>
    </row>
    <row r="264" spans="2:5" x14ac:dyDescent="0.2">
      <c r="B264">
        <f>C264*Parameters!$C$22</f>
        <v>0.72499999999999998</v>
      </c>
      <c r="C264">
        <f t="shared" si="4"/>
        <v>261</v>
      </c>
      <c r="D264">
        <f>IF(AND(C264&gt;=Parameters!$C$8, 'Calculations and Charts'!C264&lt;=Parameters!$C$9), 10,         Parameters!$C$20* IF(AND(C264&gt;=Parameters!$C$6,C264&lt;=Parameters!$C$7), (C264-Parameters!$C$6), IF( AND(C264&gt;=Parameters!$C$10, C264&lt;=Parameters!$C$11),  (Parameters!$C$11-C264), 0) ) )</f>
        <v>9.3103448275862064</v>
      </c>
      <c r="E264">
        <f>IF(AND(C264&gt;=Parameters!$C$8, 'Calculations and Charts'!C264&lt;=Parameters!$C$9), 10,      IF(AND(C264&gt;=Parameters!$C$6,C264&lt;=Parameters!$C$7), (C264-Parameters!$C$6)*Parameters!$C$20, IF( AND(C264&gt;=Parameters!$C$10, C264&lt;=Parameters!$C$11),  (Parameters!$C$11-C264)*Parameters!$E$20, 0) ) )</f>
        <v>9.3103448275862064</v>
      </c>
    </row>
    <row r="265" spans="2:5" x14ac:dyDescent="0.2">
      <c r="B265">
        <f>C265*Parameters!$C$22</f>
        <v>0.72777777777777786</v>
      </c>
      <c r="C265">
        <f t="shared" si="4"/>
        <v>262</v>
      </c>
      <c r="D265">
        <f>IF(AND(C265&gt;=Parameters!$C$8, 'Calculations and Charts'!C265&lt;=Parameters!$C$9), 10,         Parameters!$C$20* IF(AND(C265&gt;=Parameters!$C$6,C265&lt;=Parameters!$C$7), (C265-Parameters!$C$6), IF( AND(C265&gt;=Parameters!$C$10, C265&lt;=Parameters!$C$11),  (Parameters!$C$11-C265), 0) ) )</f>
        <v>9.4252873563218387</v>
      </c>
      <c r="E265">
        <f>IF(AND(C265&gt;=Parameters!$C$8, 'Calculations and Charts'!C265&lt;=Parameters!$C$9), 10,      IF(AND(C265&gt;=Parameters!$C$6,C265&lt;=Parameters!$C$7), (C265-Parameters!$C$6)*Parameters!$C$20, IF( AND(C265&gt;=Parameters!$C$10, C265&lt;=Parameters!$C$11),  (Parameters!$C$11-C265)*Parameters!$E$20, 0) ) )</f>
        <v>9.4252873563218387</v>
      </c>
    </row>
    <row r="266" spans="2:5" x14ac:dyDescent="0.2">
      <c r="B266">
        <f>C266*Parameters!$C$22</f>
        <v>0.73055555555555562</v>
      </c>
      <c r="C266">
        <f t="shared" si="4"/>
        <v>263</v>
      </c>
      <c r="D266">
        <f>IF(AND(C266&gt;=Parameters!$C$8, 'Calculations and Charts'!C266&lt;=Parameters!$C$9), 10,         Parameters!$C$20* IF(AND(C266&gt;=Parameters!$C$6,C266&lt;=Parameters!$C$7), (C266-Parameters!$C$6), IF( AND(C266&gt;=Parameters!$C$10, C266&lt;=Parameters!$C$11),  (Parameters!$C$11-C266), 0) ) )</f>
        <v>9.5402298850574709</v>
      </c>
      <c r="E266">
        <f>IF(AND(C266&gt;=Parameters!$C$8, 'Calculations and Charts'!C266&lt;=Parameters!$C$9), 10,      IF(AND(C266&gt;=Parameters!$C$6,C266&lt;=Parameters!$C$7), (C266-Parameters!$C$6)*Parameters!$C$20, IF( AND(C266&gt;=Parameters!$C$10, C266&lt;=Parameters!$C$11),  (Parameters!$C$11-C266)*Parameters!$E$20, 0) ) )</f>
        <v>9.5402298850574709</v>
      </c>
    </row>
    <row r="267" spans="2:5" x14ac:dyDescent="0.2">
      <c r="B267">
        <f>C267*Parameters!$C$22</f>
        <v>0.73333333333333339</v>
      </c>
      <c r="C267">
        <f t="shared" si="4"/>
        <v>264</v>
      </c>
      <c r="D267">
        <f>IF(AND(C267&gt;=Parameters!$C$8, 'Calculations and Charts'!C267&lt;=Parameters!$C$9), 10,         Parameters!$C$20* IF(AND(C267&gt;=Parameters!$C$6,C267&lt;=Parameters!$C$7), (C267-Parameters!$C$6), IF( AND(C267&gt;=Parameters!$C$10, C267&lt;=Parameters!$C$11),  (Parameters!$C$11-C267), 0) ) )</f>
        <v>9.6551724137931032</v>
      </c>
      <c r="E267">
        <f>IF(AND(C267&gt;=Parameters!$C$8, 'Calculations and Charts'!C267&lt;=Parameters!$C$9), 10,      IF(AND(C267&gt;=Parameters!$C$6,C267&lt;=Parameters!$C$7), (C267-Parameters!$C$6)*Parameters!$C$20, IF( AND(C267&gt;=Parameters!$C$10, C267&lt;=Parameters!$C$11),  (Parameters!$C$11-C267)*Parameters!$E$20, 0) ) )</f>
        <v>9.6551724137931032</v>
      </c>
    </row>
    <row r="268" spans="2:5" x14ac:dyDescent="0.2">
      <c r="B268">
        <f>C268*Parameters!$C$22</f>
        <v>0.73611111111111116</v>
      </c>
      <c r="C268">
        <f t="shared" si="4"/>
        <v>265</v>
      </c>
      <c r="D268">
        <f>IF(AND(C268&gt;=Parameters!$C$8, 'Calculations and Charts'!C268&lt;=Parameters!$C$9), 10,         Parameters!$C$20* IF(AND(C268&gt;=Parameters!$C$6,C268&lt;=Parameters!$C$7), (C268-Parameters!$C$6), IF( AND(C268&gt;=Parameters!$C$10, C268&lt;=Parameters!$C$11),  (Parameters!$C$11-C268), 0) ) )</f>
        <v>9.7701149425287355</v>
      </c>
      <c r="E268">
        <f>IF(AND(C268&gt;=Parameters!$C$8, 'Calculations and Charts'!C268&lt;=Parameters!$C$9), 10,      IF(AND(C268&gt;=Parameters!$C$6,C268&lt;=Parameters!$C$7), (C268-Parameters!$C$6)*Parameters!$C$20, IF( AND(C268&gt;=Parameters!$C$10, C268&lt;=Parameters!$C$11),  (Parameters!$C$11-C268)*Parameters!$E$20, 0) ) )</f>
        <v>9.7701149425287355</v>
      </c>
    </row>
    <row r="269" spans="2:5" x14ac:dyDescent="0.2">
      <c r="B269">
        <f>C269*Parameters!$C$22</f>
        <v>0.73888888888888893</v>
      </c>
      <c r="C269">
        <f t="shared" si="4"/>
        <v>266</v>
      </c>
      <c r="D269">
        <f>IF(AND(C269&gt;=Parameters!$C$8, 'Calculations and Charts'!C269&lt;=Parameters!$C$9), 10,         Parameters!$C$20* IF(AND(C269&gt;=Parameters!$C$6,C269&lt;=Parameters!$C$7), (C269-Parameters!$C$6), IF( AND(C269&gt;=Parameters!$C$10, C269&lt;=Parameters!$C$11),  (Parameters!$C$11-C269), 0) ) )</f>
        <v>9.8850574712643677</v>
      </c>
      <c r="E269">
        <f>IF(AND(C269&gt;=Parameters!$C$8, 'Calculations and Charts'!C269&lt;=Parameters!$C$9), 10,      IF(AND(C269&gt;=Parameters!$C$6,C269&lt;=Parameters!$C$7), (C269-Parameters!$C$6)*Parameters!$C$20, IF( AND(C269&gt;=Parameters!$C$10, C269&lt;=Parameters!$C$11),  (Parameters!$C$11-C269)*Parameters!$E$20, 0) ) )</f>
        <v>9.8850574712643677</v>
      </c>
    </row>
    <row r="270" spans="2:5" x14ac:dyDescent="0.2">
      <c r="B270">
        <f>C270*Parameters!$C$22</f>
        <v>0.7416666666666667</v>
      </c>
      <c r="C270">
        <f t="shared" si="4"/>
        <v>267</v>
      </c>
      <c r="D270">
        <f>IF(AND(C270&gt;=Parameters!$C$8, 'Calculations and Charts'!C270&lt;=Parameters!$C$9), 10,         Parameters!$C$20* IF(AND(C270&gt;=Parameters!$C$6,C270&lt;=Parameters!$C$7), (C270-Parameters!$C$6), IF( AND(C270&gt;=Parameters!$C$10, C270&lt;=Parameters!$C$11),  (Parameters!$C$11-C270), 0) ) )</f>
        <v>10</v>
      </c>
      <c r="E270">
        <f>IF(AND(C270&gt;=Parameters!$C$8, 'Calculations and Charts'!C270&lt;=Parameters!$C$9), 10,      IF(AND(C270&gt;=Parameters!$C$6,C270&lt;=Parameters!$C$7), (C270-Parameters!$C$6)*Parameters!$C$20, IF( AND(C270&gt;=Parameters!$C$10, C270&lt;=Parameters!$C$11),  (Parameters!$C$11-C270)*Parameters!$E$20, 0) ) )</f>
        <v>10</v>
      </c>
    </row>
    <row r="271" spans="2:5" x14ac:dyDescent="0.2">
      <c r="B271">
        <f>C271*Parameters!$C$22</f>
        <v>0.74444444444444446</v>
      </c>
      <c r="C271">
        <f t="shared" si="4"/>
        <v>268</v>
      </c>
      <c r="D271">
        <f>IF(AND(C271&gt;=Parameters!$C$8, 'Calculations and Charts'!C271&lt;=Parameters!$C$9), 10,         Parameters!$C$20* IF(AND(C271&gt;=Parameters!$C$6,C271&lt;=Parameters!$C$7), (C271-Parameters!$C$6), IF( AND(C271&gt;=Parameters!$C$10, C271&lt;=Parameters!$C$11),  (Parameters!$C$11-C271), 0) ) )</f>
        <v>10</v>
      </c>
      <c r="E271">
        <f>IF(AND(C271&gt;=Parameters!$C$8, 'Calculations and Charts'!C271&lt;=Parameters!$C$9), 10,      IF(AND(C271&gt;=Parameters!$C$6,C271&lt;=Parameters!$C$7), (C271-Parameters!$C$6)*Parameters!$C$20, IF( AND(C271&gt;=Parameters!$C$10, C271&lt;=Parameters!$C$11),  (Parameters!$C$11-C271)*Parameters!$E$20, 0) ) )</f>
        <v>10</v>
      </c>
    </row>
    <row r="272" spans="2:5" x14ac:dyDescent="0.2">
      <c r="B272">
        <f>C272*Parameters!$C$22</f>
        <v>0.74722222222222223</v>
      </c>
      <c r="C272">
        <f t="shared" si="4"/>
        <v>269</v>
      </c>
      <c r="D272">
        <f>IF(AND(C272&gt;=Parameters!$C$8, 'Calculations and Charts'!C272&lt;=Parameters!$C$9), 10,         Parameters!$C$20* IF(AND(C272&gt;=Parameters!$C$6,C272&lt;=Parameters!$C$7), (C272-Parameters!$C$6), IF( AND(C272&gt;=Parameters!$C$10, C272&lt;=Parameters!$C$11),  (Parameters!$C$11-C272), 0) ) )</f>
        <v>10</v>
      </c>
      <c r="E272">
        <f>IF(AND(C272&gt;=Parameters!$C$8, 'Calculations and Charts'!C272&lt;=Parameters!$C$9), 10,      IF(AND(C272&gt;=Parameters!$C$6,C272&lt;=Parameters!$C$7), (C272-Parameters!$C$6)*Parameters!$C$20, IF( AND(C272&gt;=Parameters!$C$10, C272&lt;=Parameters!$C$11),  (Parameters!$C$11-C272)*Parameters!$E$20, 0) ) )</f>
        <v>10</v>
      </c>
    </row>
    <row r="273" spans="2:5" x14ac:dyDescent="0.2">
      <c r="B273">
        <f>C273*Parameters!$C$22</f>
        <v>0.75</v>
      </c>
      <c r="C273">
        <f t="shared" si="4"/>
        <v>270</v>
      </c>
      <c r="D273">
        <f>IF(AND(C273&gt;=Parameters!$C$8, 'Calculations and Charts'!C273&lt;=Parameters!$C$9), 10,         Parameters!$C$20* IF(AND(C273&gt;=Parameters!$C$6,C273&lt;=Parameters!$C$7), (C273-Parameters!$C$6), IF( AND(C273&gt;=Parameters!$C$10, C273&lt;=Parameters!$C$11),  (Parameters!$C$11-C273), 0) ) )</f>
        <v>10</v>
      </c>
      <c r="E273">
        <f>IF(AND(C273&gt;=Parameters!$C$8, 'Calculations and Charts'!C273&lt;=Parameters!$C$9), 10,      IF(AND(C273&gt;=Parameters!$C$6,C273&lt;=Parameters!$C$7), (C273-Parameters!$C$6)*Parameters!$C$20, IF( AND(C273&gt;=Parameters!$C$10, C273&lt;=Parameters!$C$11),  (Parameters!$C$11-C273)*Parameters!$E$20, 0) ) )</f>
        <v>10</v>
      </c>
    </row>
    <row r="274" spans="2:5" x14ac:dyDescent="0.2">
      <c r="B274">
        <f>C274*Parameters!$C$22</f>
        <v>0.75277777777777777</v>
      </c>
      <c r="C274">
        <f t="shared" si="4"/>
        <v>271</v>
      </c>
      <c r="D274">
        <f>IF(AND(C274&gt;=Parameters!$C$8, 'Calculations and Charts'!C274&lt;=Parameters!$C$9), 10,         Parameters!$C$20* IF(AND(C274&gt;=Parameters!$C$6,C274&lt;=Parameters!$C$7), (C274-Parameters!$C$6), IF( AND(C274&gt;=Parameters!$C$10, C274&lt;=Parameters!$C$11),  (Parameters!$C$11-C274), 0) ) )</f>
        <v>10</v>
      </c>
      <c r="E274">
        <f>IF(AND(C274&gt;=Parameters!$C$8, 'Calculations and Charts'!C274&lt;=Parameters!$C$9), 10,      IF(AND(C274&gt;=Parameters!$C$6,C274&lt;=Parameters!$C$7), (C274-Parameters!$C$6)*Parameters!$C$20, IF( AND(C274&gt;=Parameters!$C$10, C274&lt;=Parameters!$C$11),  (Parameters!$C$11-C274)*Parameters!$E$20, 0) ) )</f>
        <v>10</v>
      </c>
    </row>
    <row r="275" spans="2:5" x14ac:dyDescent="0.2">
      <c r="B275">
        <f>C275*Parameters!$C$22</f>
        <v>0.75555555555555554</v>
      </c>
      <c r="C275">
        <f t="shared" si="4"/>
        <v>272</v>
      </c>
      <c r="D275">
        <f>IF(AND(C275&gt;=Parameters!$C$8, 'Calculations and Charts'!C275&lt;=Parameters!$C$9), 10,         Parameters!$C$20* IF(AND(C275&gt;=Parameters!$C$6,C275&lt;=Parameters!$C$7), (C275-Parameters!$C$6), IF( AND(C275&gt;=Parameters!$C$10, C275&lt;=Parameters!$C$11),  (Parameters!$C$11-C275), 0) ) )</f>
        <v>10</v>
      </c>
      <c r="E275">
        <f>IF(AND(C275&gt;=Parameters!$C$8, 'Calculations and Charts'!C275&lt;=Parameters!$C$9), 10,      IF(AND(C275&gt;=Parameters!$C$6,C275&lt;=Parameters!$C$7), (C275-Parameters!$C$6)*Parameters!$C$20, IF( AND(C275&gt;=Parameters!$C$10, C275&lt;=Parameters!$C$11),  (Parameters!$C$11-C275)*Parameters!$E$20, 0) ) )</f>
        <v>10</v>
      </c>
    </row>
    <row r="276" spans="2:5" x14ac:dyDescent="0.2">
      <c r="B276">
        <f>C276*Parameters!$C$22</f>
        <v>0.75833333333333341</v>
      </c>
      <c r="C276">
        <f t="shared" si="4"/>
        <v>273</v>
      </c>
      <c r="D276">
        <f>IF(AND(C276&gt;=Parameters!$C$8, 'Calculations and Charts'!C276&lt;=Parameters!$C$9), 10,         Parameters!$C$20* IF(AND(C276&gt;=Parameters!$C$6,C276&lt;=Parameters!$C$7), (C276-Parameters!$C$6), IF( AND(C276&gt;=Parameters!$C$10, C276&lt;=Parameters!$C$11),  (Parameters!$C$11-C276), 0) ) )</f>
        <v>10</v>
      </c>
      <c r="E276">
        <f>IF(AND(C276&gt;=Parameters!$C$8, 'Calculations and Charts'!C276&lt;=Parameters!$C$9), 10,      IF(AND(C276&gt;=Parameters!$C$6,C276&lt;=Parameters!$C$7), (C276-Parameters!$C$6)*Parameters!$C$20, IF( AND(C276&gt;=Parameters!$C$10, C276&lt;=Parameters!$C$11),  (Parameters!$C$11-C276)*Parameters!$E$20, 0) ) )</f>
        <v>10</v>
      </c>
    </row>
    <row r="277" spans="2:5" x14ac:dyDescent="0.2">
      <c r="B277">
        <f>C277*Parameters!$C$22</f>
        <v>0.76111111111111118</v>
      </c>
      <c r="C277">
        <f t="shared" si="4"/>
        <v>274</v>
      </c>
      <c r="D277">
        <f>IF(AND(C277&gt;=Parameters!$C$8, 'Calculations and Charts'!C277&lt;=Parameters!$C$9), 10,         Parameters!$C$20* IF(AND(C277&gt;=Parameters!$C$6,C277&lt;=Parameters!$C$7), (C277-Parameters!$C$6), IF( AND(C277&gt;=Parameters!$C$10, C277&lt;=Parameters!$C$11),  (Parameters!$C$11-C277), 0) ) )</f>
        <v>9.8850574712643677</v>
      </c>
      <c r="E277">
        <f>IF(AND(C277&gt;=Parameters!$C$8, 'Calculations and Charts'!C277&lt;=Parameters!$C$9), 10,      IF(AND(C277&gt;=Parameters!$C$6,C277&lt;=Parameters!$C$7), (C277-Parameters!$C$6)*Parameters!$C$20, IF( AND(C277&gt;=Parameters!$C$10, C277&lt;=Parameters!$C$11),  (Parameters!$C$11-C277)*Parameters!$E$20, 0) ) )</f>
        <v>9.8850574712643677</v>
      </c>
    </row>
    <row r="278" spans="2:5" x14ac:dyDescent="0.2">
      <c r="B278">
        <f>C278*Parameters!$C$22</f>
        <v>0.76388888888888895</v>
      </c>
      <c r="C278">
        <f t="shared" si="4"/>
        <v>275</v>
      </c>
      <c r="D278">
        <f>IF(AND(C278&gt;=Parameters!$C$8, 'Calculations and Charts'!C278&lt;=Parameters!$C$9), 10,         Parameters!$C$20* IF(AND(C278&gt;=Parameters!$C$6,C278&lt;=Parameters!$C$7), (C278-Parameters!$C$6), IF( AND(C278&gt;=Parameters!$C$10, C278&lt;=Parameters!$C$11),  (Parameters!$C$11-C278), 0) ) )</f>
        <v>9.7701149425287355</v>
      </c>
      <c r="E278">
        <f>IF(AND(C278&gt;=Parameters!$C$8, 'Calculations and Charts'!C278&lt;=Parameters!$C$9), 10,      IF(AND(C278&gt;=Parameters!$C$6,C278&lt;=Parameters!$C$7), (C278-Parameters!$C$6)*Parameters!$C$20, IF( AND(C278&gt;=Parameters!$C$10, C278&lt;=Parameters!$C$11),  (Parameters!$C$11-C278)*Parameters!$E$20, 0) ) )</f>
        <v>9.7701149425287355</v>
      </c>
    </row>
    <row r="279" spans="2:5" x14ac:dyDescent="0.2">
      <c r="B279">
        <f>C279*Parameters!$C$22</f>
        <v>0.76666666666666672</v>
      </c>
      <c r="C279">
        <f t="shared" si="4"/>
        <v>276</v>
      </c>
      <c r="D279">
        <f>IF(AND(C279&gt;=Parameters!$C$8, 'Calculations and Charts'!C279&lt;=Parameters!$C$9), 10,         Parameters!$C$20* IF(AND(C279&gt;=Parameters!$C$6,C279&lt;=Parameters!$C$7), (C279-Parameters!$C$6), IF( AND(C279&gt;=Parameters!$C$10, C279&lt;=Parameters!$C$11),  (Parameters!$C$11-C279), 0) ) )</f>
        <v>9.6551724137931032</v>
      </c>
      <c r="E279">
        <f>IF(AND(C279&gt;=Parameters!$C$8, 'Calculations and Charts'!C279&lt;=Parameters!$C$9), 10,      IF(AND(C279&gt;=Parameters!$C$6,C279&lt;=Parameters!$C$7), (C279-Parameters!$C$6)*Parameters!$C$20, IF( AND(C279&gt;=Parameters!$C$10, C279&lt;=Parameters!$C$11),  (Parameters!$C$11-C279)*Parameters!$E$20, 0) ) )</f>
        <v>9.6551724137931032</v>
      </c>
    </row>
    <row r="280" spans="2:5" x14ac:dyDescent="0.2">
      <c r="B280">
        <f>C280*Parameters!$C$22</f>
        <v>0.76944444444444449</v>
      </c>
      <c r="C280">
        <f t="shared" si="4"/>
        <v>277</v>
      </c>
      <c r="D280">
        <f>IF(AND(C280&gt;=Parameters!$C$8, 'Calculations and Charts'!C280&lt;=Parameters!$C$9), 10,         Parameters!$C$20* IF(AND(C280&gt;=Parameters!$C$6,C280&lt;=Parameters!$C$7), (C280-Parameters!$C$6), IF( AND(C280&gt;=Parameters!$C$10, C280&lt;=Parameters!$C$11),  (Parameters!$C$11-C280), 0) ) )</f>
        <v>9.5402298850574709</v>
      </c>
      <c r="E280">
        <f>IF(AND(C280&gt;=Parameters!$C$8, 'Calculations and Charts'!C280&lt;=Parameters!$C$9), 10,      IF(AND(C280&gt;=Parameters!$C$6,C280&lt;=Parameters!$C$7), (C280-Parameters!$C$6)*Parameters!$C$20, IF( AND(C280&gt;=Parameters!$C$10, C280&lt;=Parameters!$C$11),  (Parameters!$C$11-C280)*Parameters!$E$20, 0) ) )</f>
        <v>9.5402298850574709</v>
      </c>
    </row>
    <row r="281" spans="2:5" x14ac:dyDescent="0.2">
      <c r="B281">
        <f>C281*Parameters!$C$22</f>
        <v>0.77222222222222225</v>
      </c>
      <c r="C281">
        <f t="shared" si="4"/>
        <v>278</v>
      </c>
      <c r="D281">
        <f>IF(AND(C281&gt;=Parameters!$C$8, 'Calculations and Charts'!C281&lt;=Parameters!$C$9), 10,         Parameters!$C$20* IF(AND(C281&gt;=Parameters!$C$6,C281&lt;=Parameters!$C$7), (C281-Parameters!$C$6), IF( AND(C281&gt;=Parameters!$C$10, C281&lt;=Parameters!$C$11),  (Parameters!$C$11-C281), 0) ) )</f>
        <v>9.4252873563218387</v>
      </c>
      <c r="E281">
        <f>IF(AND(C281&gt;=Parameters!$C$8, 'Calculations and Charts'!C281&lt;=Parameters!$C$9), 10,      IF(AND(C281&gt;=Parameters!$C$6,C281&lt;=Parameters!$C$7), (C281-Parameters!$C$6)*Parameters!$C$20, IF( AND(C281&gt;=Parameters!$C$10, C281&lt;=Parameters!$C$11),  (Parameters!$C$11-C281)*Parameters!$E$20, 0) ) )</f>
        <v>9.4252873563218387</v>
      </c>
    </row>
    <row r="282" spans="2:5" x14ac:dyDescent="0.2">
      <c r="B282">
        <f>C282*Parameters!$C$22</f>
        <v>0.77500000000000002</v>
      </c>
      <c r="C282">
        <f t="shared" si="4"/>
        <v>279</v>
      </c>
      <c r="D282">
        <f>IF(AND(C282&gt;=Parameters!$C$8, 'Calculations and Charts'!C282&lt;=Parameters!$C$9), 10,         Parameters!$C$20* IF(AND(C282&gt;=Parameters!$C$6,C282&lt;=Parameters!$C$7), (C282-Parameters!$C$6), IF( AND(C282&gt;=Parameters!$C$10, C282&lt;=Parameters!$C$11),  (Parameters!$C$11-C282), 0) ) )</f>
        <v>9.3103448275862064</v>
      </c>
      <c r="E282">
        <f>IF(AND(C282&gt;=Parameters!$C$8, 'Calculations and Charts'!C282&lt;=Parameters!$C$9), 10,      IF(AND(C282&gt;=Parameters!$C$6,C282&lt;=Parameters!$C$7), (C282-Parameters!$C$6)*Parameters!$C$20, IF( AND(C282&gt;=Parameters!$C$10, C282&lt;=Parameters!$C$11),  (Parameters!$C$11-C282)*Parameters!$E$20, 0) ) )</f>
        <v>9.3103448275862064</v>
      </c>
    </row>
    <row r="283" spans="2:5" x14ac:dyDescent="0.2">
      <c r="B283">
        <f>C283*Parameters!$C$22</f>
        <v>0.77777777777777779</v>
      </c>
      <c r="C283">
        <f t="shared" si="4"/>
        <v>280</v>
      </c>
      <c r="D283">
        <f>IF(AND(C283&gt;=Parameters!$C$8, 'Calculations and Charts'!C283&lt;=Parameters!$C$9), 10,         Parameters!$C$20* IF(AND(C283&gt;=Parameters!$C$6,C283&lt;=Parameters!$C$7), (C283-Parameters!$C$6), IF( AND(C283&gt;=Parameters!$C$10, C283&lt;=Parameters!$C$11),  (Parameters!$C$11-C283), 0) ) )</f>
        <v>9.1954022988505741</v>
      </c>
      <c r="E283">
        <f>IF(AND(C283&gt;=Parameters!$C$8, 'Calculations and Charts'!C283&lt;=Parameters!$C$9), 10,      IF(AND(C283&gt;=Parameters!$C$6,C283&lt;=Parameters!$C$7), (C283-Parameters!$C$6)*Parameters!$C$20, IF( AND(C283&gt;=Parameters!$C$10, C283&lt;=Parameters!$C$11),  (Parameters!$C$11-C283)*Parameters!$E$20, 0) ) )</f>
        <v>9.1954022988505741</v>
      </c>
    </row>
    <row r="284" spans="2:5" x14ac:dyDescent="0.2">
      <c r="B284">
        <f>C284*Parameters!$C$22</f>
        <v>0.78055555555555556</v>
      </c>
      <c r="C284">
        <f t="shared" si="4"/>
        <v>281</v>
      </c>
      <c r="D284">
        <f>IF(AND(C284&gt;=Parameters!$C$8, 'Calculations and Charts'!C284&lt;=Parameters!$C$9), 10,         Parameters!$C$20* IF(AND(C284&gt;=Parameters!$C$6,C284&lt;=Parameters!$C$7), (C284-Parameters!$C$6), IF( AND(C284&gt;=Parameters!$C$10, C284&lt;=Parameters!$C$11),  (Parameters!$C$11-C284), 0) ) )</f>
        <v>9.0804597701149419</v>
      </c>
      <c r="E284">
        <f>IF(AND(C284&gt;=Parameters!$C$8, 'Calculations and Charts'!C284&lt;=Parameters!$C$9), 10,      IF(AND(C284&gt;=Parameters!$C$6,C284&lt;=Parameters!$C$7), (C284-Parameters!$C$6)*Parameters!$C$20, IF( AND(C284&gt;=Parameters!$C$10, C284&lt;=Parameters!$C$11),  (Parameters!$C$11-C284)*Parameters!$E$20, 0) ) )</f>
        <v>9.0804597701149419</v>
      </c>
    </row>
    <row r="285" spans="2:5" x14ac:dyDescent="0.2">
      <c r="B285">
        <f>C285*Parameters!$C$22</f>
        <v>0.78333333333333333</v>
      </c>
      <c r="C285">
        <f t="shared" si="4"/>
        <v>282</v>
      </c>
      <c r="D285">
        <f>IF(AND(C285&gt;=Parameters!$C$8, 'Calculations and Charts'!C285&lt;=Parameters!$C$9), 10,         Parameters!$C$20* IF(AND(C285&gt;=Parameters!$C$6,C285&lt;=Parameters!$C$7), (C285-Parameters!$C$6), IF( AND(C285&gt;=Parameters!$C$10, C285&lt;=Parameters!$C$11),  (Parameters!$C$11-C285), 0) ) )</f>
        <v>8.9655172413793096</v>
      </c>
      <c r="E285">
        <f>IF(AND(C285&gt;=Parameters!$C$8, 'Calculations and Charts'!C285&lt;=Parameters!$C$9), 10,      IF(AND(C285&gt;=Parameters!$C$6,C285&lt;=Parameters!$C$7), (C285-Parameters!$C$6)*Parameters!$C$20, IF( AND(C285&gt;=Parameters!$C$10, C285&lt;=Parameters!$C$11),  (Parameters!$C$11-C285)*Parameters!$E$20, 0) ) )</f>
        <v>8.9655172413793096</v>
      </c>
    </row>
    <row r="286" spans="2:5" x14ac:dyDescent="0.2">
      <c r="B286">
        <f>C286*Parameters!$C$22</f>
        <v>0.78611111111111109</v>
      </c>
      <c r="C286">
        <f t="shared" si="4"/>
        <v>283</v>
      </c>
      <c r="D286">
        <f>IF(AND(C286&gt;=Parameters!$C$8, 'Calculations and Charts'!C286&lt;=Parameters!$C$9), 10,         Parameters!$C$20* IF(AND(C286&gt;=Parameters!$C$6,C286&lt;=Parameters!$C$7), (C286-Parameters!$C$6), IF( AND(C286&gt;=Parameters!$C$10, C286&lt;=Parameters!$C$11),  (Parameters!$C$11-C286), 0) ) )</f>
        <v>8.8505747126436773</v>
      </c>
      <c r="E286">
        <f>IF(AND(C286&gt;=Parameters!$C$8, 'Calculations and Charts'!C286&lt;=Parameters!$C$9), 10,      IF(AND(C286&gt;=Parameters!$C$6,C286&lt;=Parameters!$C$7), (C286-Parameters!$C$6)*Parameters!$C$20, IF( AND(C286&gt;=Parameters!$C$10, C286&lt;=Parameters!$C$11),  (Parameters!$C$11-C286)*Parameters!$E$20, 0) ) )</f>
        <v>8.8505747126436773</v>
      </c>
    </row>
    <row r="287" spans="2:5" x14ac:dyDescent="0.2">
      <c r="B287">
        <f>C287*Parameters!$C$22</f>
        <v>0.78888888888888897</v>
      </c>
      <c r="C287">
        <f t="shared" si="4"/>
        <v>284</v>
      </c>
      <c r="D287">
        <f>IF(AND(C287&gt;=Parameters!$C$8, 'Calculations and Charts'!C287&lt;=Parameters!$C$9), 10,         Parameters!$C$20* IF(AND(C287&gt;=Parameters!$C$6,C287&lt;=Parameters!$C$7), (C287-Parameters!$C$6), IF( AND(C287&gt;=Parameters!$C$10, C287&lt;=Parameters!$C$11),  (Parameters!$C$11-C287), 0) ) )</f>
        <v>8.7356321839080451</v>
      </c>
      <c r="E287">
        <f>IF(AND(C287&gt;=Parameters!$C$8, 'Calculations and Charts'!C287&lt;=Parameters!$C$9), 10,      IF(AND(C287&gt;=Parameters!$C$6,C287&lt;=Parameters!$C$7), (C287-Parameters!$C$6)*Parameters!$C$20, IF( AND(C287&gt;=Parameters!$C$10, C287&lt;=Parameters!$C$11),  (Parameters!$C$11-C287)*Parameters!$E$20, 0) ) )</f>
        <v>8.7356321839080451</v>
      </c>
    </row>
    <row r="288" spans="2:5" x14ac:dyDescent="0.2">
      <c r="B288">
        <f>C288*Parameters!$C$22</f>
        <v>0.79166666666666674</v>
      </c>
      <c r="C288">
        <f t="shared" si="4"/>
        <v>285</v>
      </c>
      <c r="D288">
        <f>IF(AND(C288&gt;=Parameters!$C$8, 'Calculations and Charts'!C288&lt;=Parameters!$C$9), 10,         Parameters!$C$20* IF(AND(C288&gt;=Parameters!$C$6,C288&lt;=Parameters!$C$7), (C288-Parameters!$C$6), IF( AND(C288&gt;=Parameters!$C$10, C288&lt;=Parameters!$C$11),  (Parameters!$C$11-C288), 0) ) )</f>
        <v>8.6206896551724128</v>
      </c>
      <c r="E288">
        <f>IF(AND(C288&gt;=Parameters!$C$8, 'Calculations and Charts'!C288&lt;=Parameters!$C$9), 10,      IF(AND(C288&gt;=Parameters!$C$6,C288&lt;=Parameters!$C$7), (C288-Parameters!$C$6)*Parameters!$C$20, IF( AND(C288&gt;=Parameters!$C$10, C288&lt;=Parameters!$C$11),  (Parameters!$C$11-C288)*Parameters!$E$20, 0) ) )</f>
        <v>8.6206896551724128</v>
      </c>
    </row>
    <row r="289" spans="2:5" x14ac:dyDescent="0.2">
      <c r="B289">
        <f>C289*Parameters!$C$22</f>
        <v>0.79444444444444451</v>
      </c>
      <c r="C289">
        <f t="shared" si="4"/>
        <v>286</v>
      </c>
      <c r="D289">
        <f>IF(AND(C289&gt;=Parameters!$C$8, 'Calculations and Charts'!C289&lt;=Parameters!$C$9), 10,         Parameters!$C$20* IF(AND(C289&gt;=Parameters!$C$6,C289&lt;=Parameters!$C$7), (C289-Parameters!$C$6), IF( AND(C289&gt;=Parameters!$C$10, C289&lt;=Parameters!$C$11),  (Parameters!$C$11-C289), 0) ) )</f>
        <v>8.5057471264367823</v>
      </c>
      <c r="E289">
        <f>IF(AND(C289&gt;=Parameters!$C$8, 'Calculations and Charts'!C289&lt;=Parameters!$C$9), 10,      IF(AND(C289&gt;=Parameters!$C$6,C289&lt;=Parameters!$C$7), (C289-Parameters!$C$6)*Parameters!$C$20, IF( AND(C289&gt;=Parameters!$C$10, C289&lt;=Parameters!$C$11),  (Parameters!$C$11-C289)*Parameters!$E$20, 0) ) )</f>
        <v>8.5057471264367823</v>
      </c>
    </row>
    <row r="290" spans="2:5" x14ac:dyDescent="0.2">
      <c r="B290">
        <f>C290*Parameters!$C$22</f>
        <v>0.79722222222222228</v>
      </c>
      <c r="C290">
        <f t="shared" si="4"/>
        <v>287</v>
      </c>
      <c r="D290">
        <f>IF(AND(C290&gt;=Parameters!$C$8, 'Calculations and Charts'!C290&lt;=Parameters!$C$9), 10,         Parameters!$C$20* IF(AND(C290&gt;=Parameters!$C$6,C290&lt;=Parameters!$C$7), (C290-Parameters!$C$6), IF( AND(C290&gt;=Parameters!$C$10, C290&lt;=Parameters!$C$11),  (Parameters!$C$11-C290), 0) ) )</f>
        <v>8.3908045977011501</v>
      </c>
      <c r="E290">
        <f>IF(AND(C290&gt;=Parameters!$C$8, 'Calculations and Charts'!C290&lt;=Parameters!$C$9), 10,      IF(AND(C290&gt;=Parameters!$C$6,C290&lt;=Parameters!$C$7), (C290-Parameters!$C$6)*Parameters!$C$20, IF( AND(C290&gt;=Parameters!$C$10, C290&lt;=Parameters!$C$11),  (Parameters!$C$11-C290)*Parameters!$E$20, 0) ) )</f>
        <v>8.3908045977011501</v>
      </c>
    </row>
    <row r="291" spans="2:5" x14ac:dyDescent="0.2">
      <c r="B291">
        <f>C291*Parameters!$C$22</f>
        <v>0.8</v>
      </c>
      <c r="C291">
        <f t="shared" si="4"/>
        <v>288</v>
      </c>
      <c r="D291">
        <f>IF(AND(C291&gt;=Parameters!$C$8, 'Calculations and Charts'!C291&lt;=Parameters!$C$9), 10,         Parameters!$C$20* IF(AND(C291&gt;=Parameters!$C$6,C291&lt;=Parameters!$C$7), (C291-Parameters!$C$6), IF( AND(C291&gt;=Parameters!$C$10, C291&lt;=Parameters!$C$11),  (Parameters!$C$11-C291), 0) ) )</f>
        <v>8.2758620689655178</v>
      </c>
      <c r="E291">
        <f>IF(AND(C291&gt;=Parameters!$C$8, 'Calculations and Charts'!C291&lt;=Parameters!$C$9), 10,      IF(AND(C291&gt;=Parameters!$C$6,C291&lt;=Parameters!$C$7), (C291-Parameters!$C$6)*Parameters!$C$20, IF( AND(C291&gt;=Parameters!$C$10, C291&lt;=Parameters!$C$11),  (Parameters!$C$11-C291)*Parameters!$E$20, 0) ) )</f>
        <v>8.2758620689655178</v>
      </c>
    </row>
    <row r="292" spans="2:5" x14ac:dyDescent="0.2">
      <c r="B292">
        <f>C292*Parameters!$C$22</f>
        <v>0.80277777777777781</v>
      </c>
      <c r="C292">
        <f t="shared" si="4"/>
        <v>289</v>
      </c>
      <c r="D292">
        <f>IF(AND(C292&gt;=Parameters!$C$8, 'Calculations and Charts'!C292&lt;=Parameters!$C$9), 10,         Parameters!$C$20* IF(AND(C292&gt;=Parameters!$C$6,C292&lt;=Parameters!$C$7), (C292-Parameters!$C$6), IF( AND(C292&gt;=Parameters!$C$10, C292&lt;=Parameters!$C$11),  (Parameters!$C$11-C292), 0) ) )</f>
        <v>8.1609195402298855</v>
      </c>
      <c r="E292">
        <f>IF(AND(C292&gt;=Parameters!$C$8, 'Calculations and Charts'!C292&lt;=Parameters!$C$9), 10,      IF(AND(C292&gt;=Parameters!$C$6,C292&lt;=Parameters!$C$7), (C292-Parameters!$C$6)*Parameters!$C$20, IF( AND(C292&gt;=Parameters!$C$10, C292&lt;=Parameters!$C$11),  (Parameters!$C$11-C292)*Parameters!$E$20, 0) ) )</f>
        <v>8.1609195402298855</v>
      </c>
    </row>
    <row r="293" spans="2:5" x14ac:dyDescent="0.2">
      <c r="B293">
        <f>C293*Parameters!$C$22</f>
        <v>0.80555555555555558</v>
      </c>
      <c r="C293">
        <f t="shared" si="4"/>
        <v>290</v>
      </c>
      <c r="D293">
        <f>IF(AND(C293&gt;=Parameters!$C$8, 'Calculations and Charts'!C293&lt;=Parameters!$C$9), 10,         Parameters!$C$20* IF(AND(C293&gt;=Parameters!$C$6,C293&lt;=Parameters!$C$7), (C293-Parameters!$C$6), IF( AND(C293&gt;=Parameters!$C$10, C293&lt;=Parameters!$C$11),  (Parameters!$C$11-C293), 0) ) )</f>
        <v>8.0459770114942533</v>
      </c>
      <c r="E293">
        <f>IF(AND(C293&gt;=Parameters!$C$8, 'Calculations and Charts'!C293&lt;=Parameters!$C$9), 10,      IF(AND(C293&gt;=Parameters!$C$6,C293&lt;=Parameters!$C$7), (C293-Parameters!$C$6)*Parameters!$C$20, IF( AND(C293&gt;=Parameters!$C$10, C293&lt;=Parameters!$C$11),  (Parameters!$C$11-C293)*Parameters!$E$20, 0) ) )</f>
        <v>8.0459770114942533</v>
      </c>
    </row>
    <row r="294" spans="2:5" x14ac:dyDescent="0.2">
      <c r="B294">
        <f>C294*Parameters!$C$22</f>
        <v>0.80833333333333335</v>
      </c>
      <c r="C294">
        <f t="shared" si="4"/>
        <v>291</v>
      </c>
      <c r="D294">
        <f>IF(AND(C294&gt;=Parameters!$C$8, 'Calculations and Charts'!C294&lt;=Parameters!$C$9), 10,         Parameters!$C$20* IF(AND(C294&gt;=Parameters!$C$6,C294&lt;=Parameters!$C$7), (C294-Parameters!$C$6), IF( AND(C294&gt;=Parameters!$C$10, C294&lt;=Parameters!$C$11),  (Parameters!$C$11-C294), 0) ) )</f>
        <v>7.931034482758621</v>
      </c>
      <c r="E294">
        <f>IF(AND(C294&gt;=Parameters!$C$8, 'Calculations and Charts'!C294&lt;=Parameters!$C$9), 10,      IF(AND(C294&gt;=Parameters!$C$6,C294&lt;=Parameters!$C$7), (C294-Parameters!$C$6)*Parameters!$C$20, IF( AND(C294&gt;=Parameters!$C$10, C294&lt;=Parameters!$C$11),  (Parameters!$C$11-C294)*Parameters!$E$20, 0) ) )</f>
        <v>7.931034482758621</v>
      </c>
    </row>
    <row r="295" spans="2:5" x14ac:dyDescent="0.2">
      <c r="B295">
        <f>C295*Parameters!$C$22</f>
        <v>0.81111111111111112</v>
      </c>
      <c r="C295">
        <f t="shared" si="4"/>
        <v>292</v>
      </c>
      <c r="D295">
        <f>IF(AND(C295&gt;=Parameters!$C$8, 'Calculations and Charts'!C295&lt;=Parameters!$C$9), 10,         Parameters!$C$20* IF(AND(C295&gt;=Parameters!$C$6,C295&lt;=Parameters!$C$7), (C295-Parameters!$C$6), IF( AND(C295&gt;=Parameters!$C$10, C295&lt;=Parameters!$C$11),  (Parameters!$C$11-C295), 0) ) )</f>
        <v>7.8160919540229887</v>
      </c>
      <c r="E295">
        <f>IF(AND(C295&gt;=Parameters!$C$8, 'Calculations and Charts'!C295&lt;=Parameters!$C$9), 10,      IF(AND(C295&gt;=Parameters!$C$6,C295&lt;=Parameters!$C$7), (C295-Parameters!$C$6)*Parameters!$C$20, IF( AND(C295&gt;=Parameters!$C$10, C295&lt;=Parameters!$C$11),  (Parameters!$C$11-C295)*Parameters!$E$20, 0) ) )</f>
        <v>7.8160919540229887</v>
      </c>
    </row>
    <row r="296" spans="2:5" x14ac:dyDescent="0.2">
      <c r="B296">
        <f>C296*Parameters!$C$22</f>
        <v>0.81388888888888888</v>
      </c>
      <c r="C296">
        <f t="shared" si="4"/>
        <v>293</v>
      </c>
      <c r="D296">
        <f>IF(AND(C296&gt;=Parameters!$C$8, 'Calculations and Charts'!C296&lt;=Parameters!$C$9), 10,         Parameters!$C$20* IF(AND(C296&gt;=Parameters!$C$6,C296&lt;=Parameters!$C$7), (C296-Parameters!$C$6), IF( AND(C296&gt;=Parameters!$C$10, C296&lt;=Parameters!$C$11),  (Parameters!$C$11-C296), 0) ) )</f>
        <v>7.7011494252873565</v>
      </c>
      <c r="E296">
        <f>IF(AND(C296&gt;=Parameters!$C$8, 'Calculations and Charts'!C296&lt;=Parameters!$C$9), 10,      IF(AND(C296&gt;=Parameters!$C$6,C296&lt;=Parameters!$C$7), (C296-Parameters!$C$6)*Parameters!$C$20, IF( AND(C296&gt;=Parameters!$C$10, C296&lt;=Parameters!$C$11),  (Parameters!$C$11-C296)*Parameters!$E$20, 0) ) )</f>
        <v>7.7011494252873565</v>
      </c>
    </row>
    <row r="297" spans="2:5" x14ac:dyDescent="0.2">
      <c r="B297">
        <f>C297*Parameters!$C$22</f>
        <v>0.81666666666666665</v>
      </c>
      <c r="C297">
        <f t="shared" si="4"/>
        <v>294</v>
      </c>
      <c r="D297">
        <f>IF(AND(C297&gt;=Parameters!$C$8, 'Calculations and Charts'!C297&lt;=Parameters!$C$9), 10,         Parameters!$C$20* IF(AND(C297&gt;=Parameters!$C$6,C297&lt;=Parameters!$C$7), (C297-Parameters!$C$6), IF( AND(C297&gt;=Parameters!$C$10, C297&lt;=Parameters!$C$11),  (Parameters!$C$11-C297), 0) ) )</f>
        <v>7.5862068965517242</v>
      </c>
      <c r="E297">
        <f>IF(AND(C297&gt;=Parameters!$C$8, 'Calculations and Charts'!C297&lt;=Parameters!$C$9), 10,      IF(AND(C297&gt;=Parameters!$C$6,C297&lt;=Parameters!$C$7), (C297-Parameters!$C$6)*Parameters!$C$20, IF( AND(C297&gt;=Parameters!$C$10, C297&lt;=Parameters!$C$11),  (Parameters!$C$11-C297)*Parameters!$E$20, 0) ) )</f>
        <v>7.5862068965517242</v>
      </c>
    </row>
    <row r="298" spans="2:5" x14ac:dyDescent="0.2">
      <c r="B298">
        <f>C298*Parameters!$C$22</f>
        <v>0.81944444444444453</v>
      </c>
      <c r="C298">
        <f t="shared" si="4"/>
        <v>295</v>
      </c>
      <c r="D298">
        <f>IF(AND(C298&gt;=Parameters!$C$8, 'Calculations and Charts'!C298&lt;=Parameters!$C$9), 10,         Parameters!$C$20* IF(AND(C298&gt;=Parameters!$C$6,C298&lt;=Parameters!$C$7), (C298-Parameters!$C$6), IF( AND(C298&gt;=Parameters!$C$10, C298&lt;=Parameters!$C$11),  (Parameters!$C$11-C298), 0) ) )</f>
        <v>7.4712643678160919</v>
      </c>
      <c r="E298">
        <f>IF(AND(C298&gt;=Parameters!$C$8, 'Calculations and Charts'!C298&lt;=Parameters!$C$9), 10,      IF(AND(C298&gt;=Parameters!$C$6,C298&lt;=Parameters!$C$7), (C298-Parameters!$C$6)*Parameters!$C$20, IF( AND(C298&gt;=Parameters!$C$10, C298&lt;=Parameters!$C$11),  (Parameters!$C$11-C298)*Parameters!$E$20, 0) ) )</f>
        <v>7.4712643678160919</v>
      </c>
    </row>
    <row r="299" spans="2:5" x14ac:dyDescent="0.2">
      <c r="B299">
        <f>C299*Parameters!$C$22</f>
        <v>0.8222222222222223</v>
      </c>
      <c r="C299">
        <f t="shared" si="4"/>
        <v>296</v>
      </c>
      <c r="D299">
        <f>IF(AND(C299&gt;=Parameters!$C$8, 'Calculations and Charts'!C299&lt;=Parameters!$C$9), 10,         Parameters!$C$20* IF(AND(C299&gt;=Parameters!$C$6,C299&lt;=Parameters!$C$7), (C299-Parameters!$C$6), IF( AND(C299&gt;=Parameters!$C$10, C299&lt;=Parameters!$C$11),  (Parameters!$C$11-C299), 0) ) )</f>
        <v>7.3563218390804597</v>
      </c>
      <c r="E299">
        <f>IF(AND(C299&gt;=Parameters!$C$8, 'Calculations and Charts'!C299&lt;=Parameters!$C$9), 10,      IF(AND(C299&gt;=Parameters!$C$6,C299&lt;=Parameters!$C$7), (C299-Parameters!$C$6)*Parameters!$C$20, IF( AND(C299&gt;=Parameters!$C$10, C299&lt;=Parameters!$C$11),  (Parameters!$C$11-C299)*Parameters!$E$20, 0) ) )</f>
        <v>7.3563218390804597</v>
      </c>
    </row>
    <row r="300" spans="2:5" x14ac:dyDescent="0.2">
      <c r="B300">
        <f>C300*Parameters!$C$22</f>
        <v>0.82500000000000007</v>
      </c>
      <c r="C300">
        <f t="shared" si="4"/>
        <v>297</v>
      </c>
      <c r="D300">
        <f>IF(AND(C300&gt;=Parameters!$C$8, 'Calculations and Charts'!C300&lt;=Parameters!$C$9), 10,         Parameters!$C$20* IF(AND(C300&gt;=Parameters!$C$6,C300&lt;=Parameters!$C$7), (C300-Parameters!$C$6), IF( AND(C300&gt;=Parameters!$C$10, C300&lt;=Parameters!$C$11),  (Parameters!$C$11-C300), 0) ) )</f>
        <v>7.2413793103448274</v>
      </c>
      <c r="E300">
        <f>IF(AND(C300&gt;=Parameters!$C$8, 'Calculations and Charts'!C300&lt;=Parameters!$C$9), 10,      IF(AND(C300&gt;=Parameters!$C$6,C300&lt;=Parameters!$C$7), (C300-Parameters!$C$6)*Parameters!$C$20, IF( AND(C300&gt;=Parameters!$C$10, C300&lt;=Parameters!$C$11),  (Parameters!$C$11-C300)*Parameters!$E$20, 0) ) )</f>
        <v>7.2413793103448274</v>
      </c>
    </row>
    <row r="301" spans="2:5" x14ac:dyDescent="0.2">
      <c r="B301">
        <f>C301*Parameters!$C$22</f>
        <v>0.82777777777777783</v>
      </c>
      <c r="C301">
        <f t="shared" si="4"/>
        <v>298</v>
      </c>
      <c r="D301">
        <f>IF(AND(C301&gt;=Parameters!$C$8, 'Calculations and Charts'!C301&lt;=Parameters!$C$9), 10,         Parameters!$C$20* IF(AND(C301&gt;=Parameters!$C$6,C301&lt;=Parameters!$C$7), (C301-Parameters!$C$6), IF( AND(C301&gt;=Parameters!$C$10, C301&lt;=Parameters!$C$11),  (Parameters!$C$11-C301), 0) ) )</f>
        <v>7.1264367816091951</v>
      </c>
      <c r="E301">
        <f>IF(AND(C301&gt;=Parameters!$C$8, 'Calculations and Charts'!C301&lt;=Parameters!$C$9), 10,      IF(AND(C301&gt;=Parameters!$C$6,C301&lt;=Parameters!$C$7), (C301-Parameters!$C$6)*Parameters!$C$20, IF( AND(C301&gt;=Parameters!$C$10, C301&lt;=Parameters!$C$11),  (Parameters!$C$11-C301)*Parameters!$E$20, 0) ) )</f>
        <v>7.1264367816091951</v>
      </c>
    </row>
    <row r="302" spans="2:5" x14ac:dyDescent="0.2">
      <c r="B302">
        <f>C302*Parameters!$C$22</f>
        <v>0.8305555555555556</v>
      </c>
      <c r="C302">
        <f t="shared" si="4"/>
        <v>299</v>
      </c>
      <c r="D302">
        <f>IF(AND(C302&gt;=Parameters!$C$8, 'Calculations and Charts'!C302&lt;=Parameters!$C$9), 10,         Parameters!$C$20* IF(AND(C302&gt;=Parameters!$C$6,C302&lt;=Parameters!$C$7), (C302-Parameters!$C$6), IF( AND(C302&gt;=Parameters!$C$10, C302&lt;=Parameters!$C$11),  (Parameters!$C$11-C302), 0) ) )</f>
        <v>7.0114942528735629</v>
      </c>
      <c r="E302">
        <f>IF(AND(C302&gt;=Parameters!$C$8, 'Calculations and Charts'!C302&lt;=Parameters!$C$9), 10,      IF(AND(C302&gt;=Parameters!$C$6,C302&lt;=Parameters!$C$7), (C302-Parameters!$C$6)*Parameters!$C$20, IF( AND(C302&gt;=Parameters!$C$10, C302&lt;=Parameters!$C$11),  (Parameters!$C$11-C302)*Parameters!$E$20, 0) ) )</f>
        <v>7.0114942528735629</v>
      </c>
    </row>
    <row r="303" spans="2:5" x14ac:dyDescent="0.2">
      <c r="B303">
        <f>C303*Parameters!$C$22</f>
        <v>0.83333333333333337</v>
      </c>
      <c r="C303">
        <f t="shared" si="4"/>
        <v>300</v>
      </c>
      <c r="D303">
        <f>IF(AND(C303&gt;=Parameters!$C$8, 'Calculations and Charts'!C303&lt;=Parameters!$C$9), 10,         Parameters!$C$20* IF(AND(C303&gt;=Parameters!$C$6,C303&lt;=Parameters!$C$7), (C303-Parameters!$C$6), IF( AND(C303&gt;=Parameters!$C$10, C303&lt;=Parameters!$C$11),  (Parameters!$C$11-C303), 0) ) )</f>
        <v>6.8965517241379306</v>
      </c>
      <c r="E303">
        <f>IF(AND(C303&gt;=Parameters!$C$8, 'Calculations and Charts'!C303&lt;=Parameters!$C$9), 10,      IF(AND(C303&gt;=Parameters!$C$6,C303&lt;=Parameters!$C$7), (C303-Parameters!$C$6)*Parameters!$C$20, IF( AND(C303&gt;=Parameters!$C$10, C303&lt;=Parameters!$C$11),  (Parameters!$C$11-C303)*Parameters!$E$20, 0) ) )</f>
        <v>6.8965517241379306</v>
      </c>
    </row>
    <row r="304" spans="2:5" x14ac:dyDescent="0.2">
      <c r="B304">
        <f>C304*Parameters!$C$22</f>
        <v>0.83611111111111114</v>
      </c>
      <c r="C304">
        <f t="shared" si="4"/>
        <v>301</v>
      </c>
      <c r="D304">
        <f>IF(AND(C304&gt;=Parameters!$C$8, 'Calculations and Charts'!C304&lt;=Parameters!$C$9), 10,         Parameters!$C$20* IF(AND(C304&gt;=Parameters!$C$6,C304&lt;=Parameters!$C$7), (C304-Parameters!$C$6), IF( AND(C304&gt;=Parameters!$C$10, C304&lt;=Parameters!$C$11),  (Parameters!$C$11-C304), 0) ) )</f>
        <v>6.7816091954022983</v>
      </c>
      <c r="E304">
        <f>IF(AND(C304&gt;=Parameters!$C$8, 'Calculations and Charts'!C304&lt;=Parameters!$C$9), 10,      IF(AND(C304&gt;=Parameters!$C$6,C304&lt;=Parameters!$C$7), (C304-Parameters!$C$6)*Parameters!$C$20, IF( AND(C304&gt;=Parameters!$C$10, C304&lt;=Parameters!$C$11),  (Parameters!$C$11-C304)*Parameters!$E$20, 0) ) )</f>
        <v>6.7816091954022983</v>
      </c>
    </row>
    <row r="305" spans="2:5" x14ac:dyDescent="0.2">
      <c r="B305">
        <f>C305*Parameters!$C$22</f>
        <v>0.83888888888888891</v>
      </c>
      <c r="C305">
        <f t="shared" si="4"/>
        <v>302</v>
      </c>
      <c r="D305">
        <f>IF(AND(C305&gt;=Parameters!$C$8, 'Calculations and Charts'!C305&lt;=Parameters!$C$9), 10,         Parameters!$C$20* IF(AND(C305&gt;=Parameters!$C$6,C305&lt;=Parameters!$C$7), (C305-Parameters!$C$6), IF( AND(C305&gt;=Parameters!$C$10, C305&lt;=Parameters!$C$11),  (Parameters!$C$11-C305), 0) ) )</f>
        <v>6.666666666666667</v>
      </c>
      <c r="E305">
        <f>IF(AND(C305&gt;=Parameters!$C$8, 'Calculations and Charts'!C305&lt;=Parameters!$C$9), 10,      IF(AND(C305&gt;=Parameters!$C$6,C305&lt;=Parameters!$C$7), (C305-Parameters!$C$6)*Parameters!$C$20, IF( AND(C305&gt;=Parameters!$C$10, C305&lt;=Parameters!$C$11),  (Parameters!$C$11-C305)*Parameters!$E$20, 0) ) )</f>
        <v>6.666666666666667</v>
      </c>
    </row>
    <row r="306" spans="2:5" x14ac:dyDescent="0.2">
      <c r="B306">
        <f>C306*Parameters!$C$22</f>
        <v>0.84166666666666667</v>
      </c>
      <c r="C306">
        <f t="shared" si="4"/>
        <v>303</v>
      </c>
      <c r="D306">
        <f>IF(AND(C306&gt;=Parameters!$C$8, 'Calculations and Charts'!C306&lt;=Parameters!$C$9), 10,         Parameters!$C$20* IF(AND(C306&gt;=Parameters!$C$6,C306&lt;=Parameters!$C$7), (C306-Parameters!$C$6), IF( AND(C306&gt;=Parameters!$C$10, C306&lt;=Parameters!$C$11),  (Parameters!$C$11-C306), 0) ) )</f>
        <v>6.5517241379310347</v>
      </c>
      <c r="E306">
        <f>IF(AND(C306&gt;=Parameters!$C$8, 'Calculations and Charts'!C306&lt;=Parameters!$C$9), 10,      IF(AND(C306&gt;=Parameters!$C$6,C306&lt;=Parameters!$C$7), (C306-Parameters!$C$6)*Parameters!$C$20, IF( AND(C306&gt;=Parameters!$C$10, C306&lt;=Parameters!$C$11),  (Parameters!$C$11-C306)*Parameters!$E$20, 0) ) )</f>
        <v>6.5517241379310347</v>
      </c>
    </row>
    <row r="307" spans="2:5" x14ac:dyDescent="0.2">
      <c r="B307">
        <f>C307*Parameters!$C$22</f>
        <v>0.84444444444444444</v>
      </c>
      <c r="C307">
        <f t="shared" si="4"/>
        <v>304</v>
      </c>
      <c r="D307">
        <f>IF(AND(C307&gt;=Parameters!$C$8, 'Calculations and Charts'!C307&lt;=Parameters!$C$9), 10,         Parameters!$C$20* IF(AND(C307&gt;=Parameters!$C$6,C307&lt;=Parameters!$C$7), (C307-Parameters!$C$6), IF( AND(C307&gt;=Parameters!$C$10, C307&lt;=Parameters!$C$11),  (Parameters!$C$11-C307), 0) ) )</f>
        <v>6.4367816091954024</v>
      </c>
      <c r="E307">
        <f>IF(AND(C307&gt;=Parameters!$C$8, 'Calculations and Charts'!C307&lt;=Parameters!$C$9), 10,      IF(AND(C307&gt;=Parameters!$C$6,C307&lt;=Parameters!$C$7), (C307-Parameters!$C$6)*Parameters!$C$20, IF( AND(C307&gt;=Parameters!$C$10, C307&lt;=Parameters!$C$11),  (Parameters!$C$11-C307)*Parameters!$E$20, 0) ) )</f>
        <v>6.4367816091954024</v>
      </c>
    </row>
    <row r="308" spans="2:5" x14ac:dyDescent="0.2">
      <c r="B308">
        <f>C308*Parameters!$C$22</f>
        <v>0.84722222222222221</v>
      </c>
      <c r="C308">
        <f t="shared" si="4"/>
        <v>305</v>
      </c>
      <c r="D308">
        <f>IF(AND(C308&gt;=Parameters!$C$8, 'Calculations and Charts'!C308&lt;=Parameters!$C$9), 10,         Parameters!$C$20* IF(AND(C308&gt;=Parameters!$C$6,C308&lt;=Parameters!$C$7), (C308-Parameters!$C$6), IF( AND(C308&gt;=Parameters!$C$10, C308&lt;=Parameters!$C$11),  (Parameters!$C$11-C308), 0) ) )</f>
        <v>6.3218390804597702</v>
      </c>
      <c r="E308">
        <f>IF(AND(C308&gt;=Parameters!$C$8, 'Calculations and Charts'!C308&lt;=Parameters!$C$9), 10,      IF(AND(C308&gt;=Parameters!$C$6,C308&lt;=Parameters!$C$7), (C308-Parameters!$C$6)*Parameters!$C$20, IF( AND(C308&gt;=Parameters!$C$10, C308&lt;=Parameters!$C$11),  (Parameters!$C$11-C308)*Parameters!$E$20, 0) ) )</f>
        <v>6.3218390804597702</v>
      </c>
    </row>
    <row r="309" spans="2:5" x14ac:dyDescent="0.2">
      <c r="B309">
        <f>C309*Parameters!$C$22</f>
        <v>0.85</v>
      </c>
      <c r="C309">
        <f t="shared" si="4"/>
        <v>306</v>
      </c>
      <c r="D309">
        <f>IF(AND(C309&gt;=Parameters!$C$8, 'Calculations and Charts'!C309&lt;=Parameters!$C$9), 10,         Parameters!$C$20* IF(AND(C309&gt;=Parameters!$C$6,C309&lt;=Parameters!$C$7), (C309-Parameters!$C$6), IF( AND(C309&gt;=Parameters!$C$10, C309&lt;=Parameters!$C$11),  (Parameters!$C$11-C309), 0) ) )</f>
        <v>6.2068965517241379</v>
      </c>
      <c r="E309">
        <f>IF(AND(C309&gt;=Parameters!$C$8, 'Calculations and Charts'!C309&lt;=Parameters!$C$9), 10,      IF(AND(C309&gt;=Parameters!$C$6,C309&lt;=Parameters!$C$7), (C309-Parameters!$C$6)*Parameters!$C$20, IF( AND(C309&gt;=Parameters!$C$10, C309&lt;=Parameters!$C$11),  (Parameters!$C$11-C309)*Parameters!$E$20, 0) ) )</f>
        <v>6.2068965517241379</v>
      </c>
    </row>
    <row r="310" spans="2:5" x14ac:dyDescent="0.2">
      <c r="B310">
        <f>C310*Parameters!$C$22</f>
        <v>0.85277777777777786</v>
      </c>
      <c r="C310">
        <f t="shared" si="4"/>
        <v>307</v>
      </c>
      <c r="D310">
        <f>IF(AND(C310&gt;=Parameters!$C$8, 'Calculations and Charts'!C310&lt;=Parameters!$C$9), 10,         Parameters!$C$20* IF(AND(C310&gt;=Parameters!$C$6,C310&lt;=Parameters!$C$7), (C310-Parameters!$C$6), IF( AND(C310&gt;=Parameters!$C$10, C310&lt;=Parameters!$C$11),  (Parameters!$C$11-C310), 0) ) )</f>
        <v>6.0919540229885056</v>
      </c>
      <c r="E310">
        <f>IF(AND(C310&gt;=Parameters!$C$8, 'Calculations and Charts'!C310&lt;=Parameters!$C$9), 10,      IF(AND(C310&gt;=Parameters!$C$6,C310&lt;=Parameters!$C$7), (C310-Parameters!$C$6)*Parameters!$C$20, IF( AND(C310&gt;=Parameters!$C$10, C310&lt;=Parameters!$C$11),  (Parameters!$C$11-C310)*Parameters!$E$20, 0) ) )</f>
        <v>6.0919540229885056</v>
      </c>
    </row>
    <row r="311" spans="2:5" x14ac:dyDescent="0.2">
      <c r="B311">
        <f>C311*Parameters!$C$22</f>
        <v>0.85555555555555562</v>
      </c>
      <c r="C311">
        <f t="shared" si="4"/>
        <v>308</v>
      </c>
      <c r="D311">
        <f>IF(AND(C311&gt;=Parameters!$C$8, 'Calculations and Charts'!C311&lt;=Parameters!$C$9), 10,         Parameters!$C$20* IF(AND(C311&gt;=Parameters!$C$6,C311&lt;=Parameters!$C$7), (C311-Parameters!$C$6), IF( AND(C311&gt;=Parameters!$C$10, C311&lt;=Parameters!$C$11),  (Parameters!$C$11-C311), 0) ) )</f>
        <v>5.9770114942528734</v>
      </c>
      <c r="E311">
        <f>IF(AND(C311&gt;=Parameters!$C$8, 'Calculations and Charts'!C311&lt;=Parameters!$C$9), 10,      IF(AND(C311&gt;=Parameters!$C$6,C311&lt;=Parameters!$C$7), (C311-Parameters!$C$6)*Parameters!$C$20, IF( AND(C311&gt;=Parameters!$C$10, C311&lt;=Parameters!$C$11),  (Parameters!$C$11-C311)*Parameters!$E$20, 0) ) )</f>
        <v>5.9770114942528734</v>
      </c>
    </row>
    <row r="312" spans="2:5" x14ac:dyDescent="0.2">
      <c r="B312">
        <f>C312*Parameters!$C$22</f>
        <v>0.85833333333333339</v>
      </c>
      <c r="C312">
        <f t="shared" si="4"/>
        <v>309</v>
      </c>
      <c r="D312">
        <f>IF(AND(C312&gt;=Parameters!$C$8, 'Calculations and Charts'!C312&lt;=Parameters!$C$9), 10,         Parameters!$C$20* IF(AND(C312&gt;=Parameters!$C$6,C312&lt;=Parameters!$C$7), (C312-Parameters!$C$6), IF( AND(C312&gt;=Parameters!$C$10, C312&lt;=Parameters!$C$11),  (Parameters!$C$11-C312), 0) ) )</f>
        <v>5.8620689655172411</v>
      </c>
      <c r="E312">
        <f>IF(AND(C312&gt;=Parameters!$C$8, 'Calculations and Charts'!C312&lt;=Parameters!$C$9), 10,      IF(AND(C312&gt;=Parameters!$C$6,C312&lt;=Parameters!$C$7), (C312-Parameters!$C$6)*Parameters!$C$20, IF( AND(C312&gt;=Parameters!$C$10, C312&lt;=Parameters!$C$11),  (Parameters!$C$11-C312)*Parameters!$E$20, 0) ) )</f>
        <v>5.8620689655172411</v>
      </c>
    </row>
    <row r="313" spans="2:5" x14ac:dyDescent="0.2">
      <c r="B313">
        <f>C313*Parameters!$C$22</f>
        <v>0.86111111111111116</v>
      </c>
      <c r="C313">
        <f t="shared" si="4"/>
        <v>310</v>
      </c>
      <c r="D313">
        <f>IF(AND(C313&gt;=Parameters!$C$8, 'Calculations and Charts'!C313&lt;=Parameters!$C$9), 10,         Parameters!$C$20* IF(AND(C313&gt;=Parameters!$C$6,C313&lt;=Parameters!$C$7), (C313-Parameters!$C$6), IF( AND(C313&gt;=Parameters!$C$10, C313&lt;=Parameters!$C$11),  (Parameters!$C$11-C313), 0) ) )</f>
        <v>5.7471264367816088</v>
      </c>
      <c r="E313">
        <f>IF(AND(C313&gt;=Parameters!$C$8, 'Calculations and Charts'!C313&lt;=Parameters!$C$9), 10,      IF(AND(C313&gt;=Parameters!$C$6,C313&lt;=Parameters!$C$7), (C313-Parameters!$C$6)*Parameters!$C$20, IF( AND(C313&gt;=Parameters!$C$10, C313&lt;=Parameters!$C$11),  (Parameters!$C$11-C313)*Parameters!$E$20, 0) ) )</f>
        <v>5.7471264367816088</v>
      </c>
    </row>
    <row r="314" spans="2:5" x14ac:dyDescent="0.2">
      <c r="B314">
        <f>C314*Parameters!$C$22</f>
        <v>0.86388888888888893</v>
      </c>
      <c r="C314">
        <f t="shared" si="4"/>
        <v>311</v>
      </c>
      <c r="D314">
        <f>IF(AND(C314&gt;=Parameters!$C$8, 'Calculations and Charts'!C314&lt;=Parameters!$C$9), 10,         Parameters!$C$20* IF(AND(C314&gt;=Parameters!$C$6,C314&lt;=Parameters!$C$7), (C314-Parameters!$C$6), IF( AND(C314&gt;=Parameters!$C$10, C314&lt;=Parameters!$C$11),  (Parameters!$C$11-C314), 0) ) )</f>
        <v>5.6321839080459766</v>
      </c>
      <c r="E314">
        <f>IF(AND(C314&gt;=Parameters!$C$8, 'Calculations and Charts'!C314&lt;=Parameters!$C$9), 10,      IF(AND(C314&gt;=Parameters!$C$6,C314&lt;=Parameters!$C$7), (C314-Parameters!$C$6)*Parameters!$C$20, IF( AND(C314&gt;=Parameters!$C$10, C314&lt;=Parameters!$C$11),  (Parameters!$C$11-C314)*Parameters!$E$20, 0) ) )</f>
        <v>5.6321839080459766</v>
      </c>
    </row>
    <row r="315" spans="2:5" x14ac:dyDescent="0.2">
      <c r="B315">
        <f>C315*Parameters!$C$22</f>
        <v>0.8666666666666667</v>
      </c>
      <c r="C315">
        <f t="shared" si="4"/>
        <v>312</v>
      </c>
      <c r="D315">
        <f>IF(AND(C315&gt;=Parameters!$C$8, 'Calculations and Charts'!C315&lt;=Parameters!$C$9), 10,         Parameters!$C$20* IF(AND(C315&gt;=Parameters!$C$6,C315&lt;=Parameters!$C$7), (C315-Parameters!$C$6), IF( AND(C315&gt;=Parameters!$C$10, C315&lt;=Parameters!$C$11),  (Parameters!$C$11-C315), 0) ) )</f>
        <v>5.5172413793103452</v>
      </c>
      <c r="E315">
        <f>IF(AND(C315&gt;=Parameters!$C$8, 'Calculations and Charts'!C315&lt;=Parameters!$C$9), 10,      IF(AND(C315&gt;=Parameters!$C$6,C315&lt;=Parameters!$C$7), (C315-Parameters!$C$6)*Parameters!$C$20, IF( AND(C315&gt;=Parameters!$C$10, C315&lt;=Parameters!$C$11),  (Parameters!$C$11-C315)*Parameters!$E$20, 0) ) )</f>
        <v>5.5172413793103452</v>
      </c>
    </row>
    <row r="316" spans="2:5" x14ac:dyDescent="0.2">
      <c r="B316">
        <f>C316*Parameters!$C$22</f>
        <v>0.86944444444444446</v>
      </c>
      <c r="C316">
        <f t="shared" si="4"/>
        <v>313</v>
      </c>
      <c r="D316">
        <f>IF(AND(C316&gt;=Parameters!$C$8, 'Calculations and Charts'!C316&lt;=Parameters!$C$9), 10,         Parameters!$C$20* IF(AND(C316&gt;=Parameters!$C$6,C316&lt;=Parameters!$C$7), (C316-Parameters!$C$6), IF( AND(C316&gt;=Parameters!$C$10, C316&lt;=Parameters!$C$11),  (Parameters!$C$11-C316), 0) ) )</f>
        <v>5.4022988505747129</v>
      </c>
      <c r="E316">
        <f>IF(AND(C316&gt;=Parameters!$C$8, 'Calculations and Charts'!C316&lt;=Parameters!$C$9), 10,      IF(AND(C316&gt;=Parameters!$C$6,C316&lt;=Parameters!$C$7), (C316-Parameters!$C$6)*Parameters!$C$20, IF( AND(C316&gt;=Parameters!$C$10, C316&lt;=Parameters!$C$11),  (Parameters!$C$11-C316)*Parameters!$E$20, 0) ) )</f>
        <v>5.4022988505747129</v>
      </c>
    </row>
    <row r="317" spans="2:5" x14ac:dyDescent="0.2">
      <c r="B317">
        <f>C317*Parameters!$C$22</f>
        <v>0.87222222222222223</v>
      </c>
      <c r="C317">
        <f t="shared" si="4"/>
        <v>314</v>
      </c>
      <c r="D317">
        <f>IF(AND(C317&gt;=Parameters!$C$8, 'Calculations and Charts'!C317&lt;=Parameters!$C$9), 10,         Parameters!$C$20* IF(AND(C317&gt;=Parameters!$C$6,C317&lt;=Parameters!$C$7), (C317-Parameters!$C$6), IF( AND(C317&gt;=Parameters!$C$10, C317&lt;=Parameters!$C$11),  (Parameters!$C$11-C317), 0) ) )</f>
        <v>5.2873563218390807</v>
      </c>
      <c r="E317">
        <f>IF(AND(C317&gt;=Parameters!$C$8, 'Calculations and Charts'!C317&lt;=Parameters!$C$9), 10,      IF(AND(C317&gt;=Parameters!$C$6,C317&lt;=Parameters!$C$7), (C317-Parameters!$C$6)*Parameters!$C$20, IF( AND(C317&gt;=Parameters!$C$10, C317&lt;=Parameters!$C$11),  (Parameters!$C$11-C317)*Parameters!$E$20, 0) ) )</f>
        <v>5.2873563218390807</v>
      </c>
    </row>
    <row r="318" spans="2:5" x14ac:dyDescent="0.2">
      <c r="B318">
        <f>C318*Parameters!$C$22</f>
        <v>0.875</v>
      </c>
      <c r="C318">
        <f t="shared" si="4"/>
        <v>315</v>
      </c>
      <c r="D318">
        <f>IF(AND(C318&gt;=Parameters!$C$8, 'Calculations and Charts'!C318&lt;=Parameters!$C$9), 10,         Parameters!$C$20* IF(AND(C318&gt;=Parameters!$C$6,C318&lt;=Parameters!$C$7), (C318-Parameters!$C$6), IF( AND(C318&gt;=Parameters!$C$10, C318&lt;=Parameters!$C$11),  (Parameters!$C$11-C318), 0) ) )</f>
        <v>5.1724137931034484</v>
      </c>
      <c r="E318">
        <f>IF(AND(C318&gt;=Parameters!$C$8, 'Calculations and Charts'!C318&lt;=Parameters!$C$9), 10,      IF(AND(C318&gt;=Parameters!$C$6,C318&lt;=Parameters!$C$7), (C318-Parameters!$C$6)*Parameters!$C$20, IF( AND(C318&gt;=Parameters!$C$10, C318&lt;=Parameters!$C$11),  (Parameters!$C$11-C318)*Parameters!$E$20, 0) ) )</f>
        <v>5.1724137931034484</v>
      </c>
    </row>
    <row r="319" spans="2:5" x14ac:dyDescent="0.2">
      <c r="B319">
        <f>C319*Parameters!$C$22</f>
        <v>0.87777777777777777</v>
      </c>
      <c r="C319">
        <f t="shared" si="4"/>
        <v>316</v>
      </c>
      <c r="D319">
        <f>IF(AND(C319&gt;=Parameters!$C$8, 'Calculations and Charts'!C319&lt;=Parameters!$C$9), 10,         Parameters!$C$20* IF(AND(C319&gt;=Parameters!$C$6,C319&lt;=Parameters!$C$7), (C319-Parameters!$C$6), IF( AND(C319&gt;=Parameters!$C$10, C319&lt;=Parameters!$C$11),  (Parameters!$C$11-C319), 0) ) )</f>
        <v>5.0574712643678161</v>
      </c>
      <c r="E319">
        <f>IF(AND(C319&gt;=Parameters!$C$8, 'Calculations and Charts'!C319&lt;=Parameters!$C$9), 10,      IF(AND(C319&gt;=Parameters!$C$6,C319&lt;=Parameters!$C$7), (C319-Parameters!$C$6)*Parameters!$C$20, IF( AND(C319&gt;=Parameters!$C$10, C319&lt;=Parameters!$C$11),  (Parameters!$C$11-C319)*Parameters!$E$20, 0) ) )</f>
        <v>5.0574712643678161</v>
      </c>
    </row>
    <row r="320" spans="2:5" x14ac:dyDescent="0.2">
      <c r="B320">
        <f>C320*Parameters!$C$22</f>
        <v>0.88055555555555554</v>
      </c>
      <c r="C320">
        <f t="shared" si="4"/>
        <v>317</v>
      </c>
      <c r="D320">
        <f>IF(AND(C320&gt;=Parameters!$C$8, 'Calculations and Charts'!C320&lt;=Parameters!$C$9), 10,         Parameters!$C$20* IF(AND(C320&gt;=Parameters!$C$6,C320&lt;=Parameters!$C$7), (C320-Parameters!$C$6), IF( AND(C320&gt;=Parameters!$C$10, C320&lt;=Parameters!$C$11),  (Parameters!$C$11-C320), 0) ) )</f>
        <v>4.9425287356321839</v>
      </c>
      <c r="E320">
        <f>IF(AND(C320&gt;=Parameters!$C$8, 'Calculations and Charts'!C320&lt;=Parameters!$C$9), 10,      IF(AND(C320&gt;=Parameters!$C$6,C320&lt;=Parameters!$C$7), (C320-Parameters!$C$6)*Parameters!$C$20, IF( AND(C320&gt;=Parameters!$C$10, C320&lt;=Parameters!$C$11),  (Parameters!$C$11-C320)*Parameters!$E$20, 0) ) )</f>
        <v>4.9425287356321839</v>
      </c>
    </row>
    <row r="321" spans="2:5" x14ac:dyDescent="0.2">
      <c r="B321">
        <f>C321*Parameters!$C$22</f>
        <v>0.88333333333333341</v>
      </c>
      <c r="C321">
        <f t="shared" si="4"/>
        <v>318</v>
      </c>
      <c r="D321">
        <f>IF(AND(C321&gt;=Parameters!$C$8, 'Calculations and Charts'!C321&lt;=Parameters!$C$9), 10,         Parameters!$C$20* IF(AND(C321&gt;=Parameters!$C$6,C321&lt;=Parameters!$C$7), (C321-Parameters!$C$6), IF( AND(C321&gt;=Parameters!$C$10, C321&lt;=Parameters!$C$11),  (Parameters!$C$11-C321), 0) ) )</f>
        <v>4.8275862068965516</v>
      </c>
      <c r="E321">
        <f>IF(AND(C321&gt;=Parameters!$C$8, 'Calculations and Charts'!C321&lt;=Parameters!$C$9), 10,      IF(AND(C321&gt;=Parameters!$C$6,C321&lt;=Parameters!$C$7), (C321-Parameters!$C$6)*Parameters!$C$20, IF( AND(C321&gt;=Parameters!$C$10, C321&lt;=Parameters!$C$11),  (Parameters!$C$11-C321)*Parameters!$E$20, 0) ) )</f>
        <v>4.8275862068965516</v>
      </c>
    </row>
    <row r="322" spans="2:5" x14ac:dyDescent="0.2">
      <c r="B322">
        <f>C322*Parameters!$C$22</f>
        <v>0.88611111111111118</v>
      </c>
      <c r="C322">
        <f t="shared" si="4"/>
        <v>319</v>
      </c>
      <c r="D322">
        <f>IF(AND(C322&gt;=Parameters!$C$8, 'Calculations and Charts'!C322&lt;=Parameters!$C$9), 10,         Parameters!$C$20* IF(AND(C322&gt;=Parameters!$C$6,C322&lt;=Parameters!$C$7), (C322-Parameters!$C$6), IF( AND(C322&gt;=Parameters!$C$10, C322&lt;=Parameters!$C$11),  (Parameters!$C$11-C322), 0) ) )</f>
        <v>4.7126436781609193</v>
      </c>
      <c r="E322">
        <f>IF(AND(C322&gt;=Parameters!$C$8, 'Calculations and Charts'!C322&lt;=Parameters!$C$9), 10,      IF(AND(C322&gt;=Parameters!$C$6,C322&lt;=Parameters!$C$7), (C322-Parameters!$C$6)*Parameters!$C$20, IF( AND(C322&gt;=Parameters!$C$10, C322&lt;=Parameters!$C$11),  (Parameters!$C$11-C322)*Parameters!$E$20, 0) ) )</f>
        <v>4.7126436781609193</v>
      </c>
    </row>
    <row r="323" spans="2:5" x14ac:dyDescent="0.2">
      <c r="B323">
        <f>C323*Parameters!$C$22</f>
        <v>0.88888888888888895</v>
      </c>
      <c r="C323">
        <f t="shared" si="4"/>
        <v>320</v>
      </c>
      <c r="D323">
        <f>IF(AND(C323&gt;=Parameters!$C$8, 'Calculations and Charts'!C323&lt;=Parameters!$C$9), 10,         Parameters!$C$20* IF(AND(C323&gt;=Parameters!$C$6,C323&lt;=Parameters!$C$7), (C323-Parameters!$C$6), IF( AND(C323&gt;=Parameters!$C$10, C323&lt;=Parameters!$C$11),  (Parameters!$C$11-C323), 0) ) )</f>
        <v>4.5977011494252871</v>
      </c>
      <c r="E323">
        <f>IF(AND(C323&gt;=Parameters!$C$8, 'Calculations and Charts'!C323&lt;=Parameters!$C$9), 10,      IF(AND(C323&gt;=Parameters!$C$6,C323&lt;=Parameters!$C$7), (C323-Parameters!$C$6)*Parameters!$C$20, IF( AND(C323&gt;=Parameters!$C$10, C323&lt;=Parameters!$C$11),  (Parameters!$C$11-C323)*Parameters!$E$20, 0) ) )</f>
        <v>4.5977011494252871</v>
      </c>
    </row>
    <row r="324" spans="2:5" x14ac:dyDescent="0.2">
      <c r="B324">
        <f>C324*Parameters!$C$22</f>
        <v>0.89166666666666672</v>
      </c>
      <c r="C324">
        <f t="shared" si="4"/>
        <v>321</v>
      </c>
      <c r="D324">
        <f>IF(AND(C324&gt;=Parameters!$C$8, 'Calculations and Charts'!C324&lt;=Parameters!$C$9), 10,         Parameters!$C$20* IF(AND(C324&gt;=Parameters!$C$6,C324&lt;=Parameters!$C$7), (C324-Parameters!$C$6), IF( AND(C324&gt;=Parameters!$C$10, C324&lt;=Parameters!$C$11),  (Parameters!$C$11-C324), 0) ) )</f>
        <v>4.4827586206896548</v>
      </c>
      <c r="E324">
        <f>IF(AND(C324&gt;=Parameters!$C$8, 'Calculations and Charts'!C324&lt;=Parameters!$C$9), 10,      IF(AND(C324&gt;=Parameters!$C$6,C324&lt;=Parameters!$C$7), (C324-Parameters!$C$6)*Parameters!$C$20, IF( AND(C324&gt;=Parameters!$C$10, C324&lt;=Parameters!$C$11),  (Parameters!$C$11-C324)*Parameters!$E$20, 0) ) )</f>
        <v>4.4827586206896548</v>
      </c>
    </row>
    <row r="325" spans="2:5" x14ac:dyDescent="0.2">
      <c r="B325">
        <f>C325*Parameters!$C$22</f>
        <v>0.89444444444444449</v>
      </c>
      <c r="C325">
        <f t="shared" ref="C325:C363" si="5">C324+1</f>
        <v>322</v>
      </c>
      <c r="D325">
        <f>IF(AND(C325&gt;=Parameters!$C$8, 'Calculations and Charts'!C325&lt;=Parameters!$C$9), 10,         Parameters!$C$20* IF(AND(C325&gt;=Parameters!$C$6,C325&lt;=Parameters!$C$7), (C325-Parameters!$C$6), IF( AND(C325&gt;=Parameters!$C$10, C325&lt;=Parameters!$C$11),  (Parameters!$C$11-C325), 0) ) )</f>
        <v>4.3678160919540225</v>
      </c>
      <c r="E325">
        <f>IF(AND(C325&gt;=Parameters!$C$8, 'Calculations and Charts'!C325&lt;=Parameters!$C$9), 10,      IF(AND(C325&gt;=Parameters!$C$6,C325&lt;=Parameters!$C$7), (C325-Parameters!$C$6)*Parameters!$C$20, IF( AND(C325&gt;=Parameters!$C$10, C325&lt;=Parameters!$C$11),  (Parameters!$C$11-C325)*Parameters!$E$20, 0) ) )</f>
        <v>4.3678160919540225</v>
      </c>
    </row>
    <row r="326" spans="2:5" x14ac:dyDescent="0.2">
      <c r="B326">
        <f>C326*Parameters!$C$22</f>
        <v>0.89722222222222225</v>
      </c>
      <c r="C326">
        <f t="shared" si="5"/>
        <v>323</v>
      </c>
      <c r="D326">
        <f>IF(AND(C326&gt;=Parameters!$C$8, 'Calculations and Charts'!C326&lt;=Parameters!$C$9), 10,         Parameters!$C$20* IF(AND(C326&gt;=Parameters!$C$6,C326&lt;=Parameters!$C$7), (C326-Parameters!$C$6), IF( AND(C326&gt;=Parameters!$C$10, C326&lt;=Parameters!$C$11),  (Parameters!$C$11-C326), 0) ) )</f>
        <v>4.2528735632183912</v>
      </c>
      <c r="E326">
        <f>IF(AND(C326&gt;=Parameters!$C$8, 'Calculations and Charts'!C326&lt;=Parameters!$C$9), 10,      IF(AND(C326&gt;=Parameters!$C$6,C326&lt;=Parameters!$C$7), (C326-Parameters!$C$6)*Parameters!$C$20, IF( AND(C326&gt;=Parameters!$C$10, C326&lt;=Parameters!$C$11),  (Parameters!$C$11-C326)*Parameters!$E$20, 0) ) )</f>
        <v>4.2528735632183912</v>
      </c>
    </row>
    <row r="327" spans="2:5" x14ac:dyDescent="0.2">
      <c r="B327">
        <f>C327*Parameters!$C$22</f>
        <v>0.9</v>
      </c>
      <c r="C327">
        <f t="shared" si="5"/>
        <v>324</v>
      </c>
      <c r="D327">
        <f>IF(AND(C327&gt;=Parameters!$C$8, 'Calculations and Charts'!C327&lt;=Parameters!$C$9), 10,         Parameters!$C$20* IF(AND(C327&gt;=Parameters!$C$6,C327&lt;=Parameters!$C$7), (C327-Parameters!$C$6), IF( AND(C327&gt;=Parameters!$C$10, C327&lt;=Parameters!$C$11),  (Parameters!$C$11-C327), 0) ) )</f>
        <v>4.1379310344827589</v>
      </c>
      <c r="E327">
        <f>IF(AND(C327&gt;=Parameters!$C$8, 'Calculations and Charts'!C327&lt;=Parameters!$C$9), 10,      IF(AND(C327&gt;=Parameters!$C$6,C327&lt;=Parameters!$C$7), (C327-Parameters!$C$6)*Parameters!$C$20, IF( AND(C327&gt;=Parameters!$C$10, C327&lt;=Parameters!$C$11),  (Parameters!$C$11-C327)*Parameters!$E$20, 0) ) )</f>
        <v>4.1379310344827589</v>
      </c>
    </row>
    <row r="328" spans="2:5" x14ac:dyDescent="0.2">
      <c r="B328">
        <f>C328*Parameters!$C$22</f>
        <v>0.90277777777777779</v>
      </c>
      <c r="C328">
        <f t="shared" si="5"/>
        <v>325</v>
      </c>
      <c r="D328">
        <f>IF(AND(C328&gt;=Parameters!$C$8, 'Calculations and Charts'!C328&lt;=Parameters!$C$9), 10,         Parameters!$C$20* IF(AND(C328&gt;=Parameters!$C$6,C328&lt;=Parameters!$C$7), (C328-Parameters!$C$6), IF( AND(C328&gt;=Parameters!$C$10, C328&lt;=Parameters!$C$11),  (Parameters!$C$11-C328), 0) ) )</f>
        <v>4.0229885057471266</v>
      </c>
      <c r="E328">
        <f>IF(AND(C328&gt;=Parameters!$C$8, 'Calculations and Charts'!C328&lt;=Parameters!$C$9), 10,      IF(AND(C328&gt;=Parameters!$C$6,C328&lt;=Parameters!$C$7), (C328-Parameters!$C$6)*Parameters!$C$20, IF( AND(C328&gt;=Parameters!$C$10, C328&lt;=Parameters!$C$11),  (Parameters!$C$11-C328)*Parameters!$E$20, 0) ) )</f>
        <v>4.0229885057471266</v>
      </c>
    </row>
    <row r="329" spans="2:5" x14ac:dyDescent="0.2">
      <c r="B329">
        <f>C329*Parameters!$C$22</f>
        <v>0.90555555555555556</v>
      </c>
      <c r="C329">
        <f t="shared" si="5"/>
        <v>326</v>
      </c>
      <c r="D329">
        <f>IF(AND(C329&gt;=Parameters!$C$8, 'Calculations and Charts'!C329&lt;=Parameters!$C$9), 10,         Parameters!$C$20* IF(AND(C329&gt;=Parameters!$C$6,C329&lt;=Parameters!$C$7), (C329-Parameters!$C$6), IF( AND(C329&gt;=Parameters!$C$10, C329&lt;=Parameters!$C$11),  (Parameters!$C$11-C329), 0) ) )</f>
        <v>3.9080459770114944</v>
      </c>
      <c r="E329">
        <f>IF(AND(C329&gt;=Parameters!$C$8, 'Calculations and Charts'!C329&lt;=Parameters!$C$9), 10,      IF(AND(C329&gt;=Parameters!$C$6,C329&lt;=Parameters!$C$7), (C329-Parameters!$C$6)*Parameters!$C$20, IF( AND(C329&gt;=Parameters!$C$10, C329&lt;=Parameters!$C$11),  (Parameters!$C$11-C329)*Parameters!$E$20, 0) ) )</f>
        <v>3.9080459770114944</v>
      </c>
    </row>
    <row r="330" spans="2:5" x14ac:dyDescent="0.2">
      <c r="B330">
        <f>C330*Parameters!$C$22</f>
        <v>0.90833333333333333</v>
      </c>
      <c r="C330">
        <f t="shared" si="5"/>
        <v>327</v>
      </c>
      <c r="D330">
        <f>IF(AND(C330&gt;=Parameters!$C$8, 'Calculations and Charts'!C330&lt;=Parameters!$C$9), 10,         Parameters!$C$20* IF(AND(C330&gt;=Parameters!$C$6,C330&lt;=Parameters!$C$7), (C330-Parameters!$C$6), IF( AND(C330&gt;=Parameters!$C$10, C330&lt;=Parameters!$C$11),  (Parameters!$C$11-C330), 0) ) )</f>
        <v>3.7931034482758621</v>
      </c>
      <c r="E330">
        <f>IF(AND(C330&gt;=Parameters!$C$8, 'Calculations and Charts'!C330&lt;=Parameters!$C$9), 10,      IF(AND(C330&gt;=Parameters!$C$6,C330&lt;=Parameters!$C$7), (C330-Parameters!$C$6)*Parameters!$C$20, IF( AND(C330&gt;=Parameters!$C$10, C330&lt;=Parameters!$C$11),  (Parameters!$C$11-C330)*Parameters!$E$20, 0) ) )</f>
        <v>3.7931034482758621</v>
      </c>
    </row>
    <row r="331" spans="2:5" x14ac:dyDescent="0.2">
      <c r="B331">
        <f>C331*Parameters!$C$22</f>
        <v>0.91111111111111109</v>
      </c>
      <c r="C331">
        <f t="shared" si="5"/>
        <v>328</v>
      </c>
      <c r="D331">
        <f>IF(AND(C331&gt;=Parameters!$C$8, 'Calculations and Charts'!C331&lt;=Parameters!$C$9), 10,         Parameters!$C$20* IF(AND(C331&gt;=Parameters!$C$6,C331&lt;=Parameters!$C$7), (C331-Parameters!$C$6), IF( AND(C331&gt;=Parameters!$C$10, C331&lt;=Parameters!$C$11),  (Parameters!$C$11-C331), 0) ) )</f>
        <v>3.6781609195402298</v>
      </c>
      <c r="E331">
        <f>IF(AND(C331&gt;=Parameters!$C$8, 'Calculations and Charts'!C331&lt;=Parameters!$C$9), 10,      IF(AND(C331&gt;=Parameters!$C$6,C331&lt;=Parameters!$C$7), (C331-Parameters!$C$6)*Parameters!$C$20, IF( AND(C331&gt;=Parameters!$C$10, C331&lt;=Parameters!$C$11),  (Parameters!$C$11-C331)*Parameters!$E$20, 0) ) )</f>
        <v>3.6781609195402298</v>
      </c>
    </row>
    <row r="332" spans="2:5" x14ac:dyDescent="0.2">
      <c r="B332">
        <f>C332*Parameters!$C$22</f>
        <v>0.91388888888888897</v>
      </c>
      <c r="C332">
        <f t="shared" si="5"/>
        <v>329</v>
      </c>
      <c r="D332">
        <f>IF(AND(C332&gt;=Parameters!$C$8, 'Calculations and Charts'!C332&lt;=Parameters!$C$9), 10,         Parameters!$C$20* IF(AND(C332&gt;=Parameters!$C$6,C332&lt;=Parameters!$C$7), (C332-Parameters!$C$6), IF( AND(C332&gt;=Parameters!$C$10, C332&lt;=Parameters!$C$11),  (Parameters!$C$11-C332), 0) ) )</f>
        <v>3.5632183908045976</v>
      </c>
      <c r="E332">
        <f>IF(AND(C332&gt;=Parameters!$C$8, 'Calculations and Charts'!C332&lt;=Parameters!$C$9), 10,      IF(AND(C332&gt;=Parameters!$C$6,C332&lt;=Parameters!$C$7), (C332-Parameters!$C$6)*Parameters!$C$20, IF( AND(C332&gt;=Parameters!$C$10, C332&lt;=Parameters!$C$11),  (Parameters!$C$11-C332)*Parameters!$E$20, 0) ) )</f>
        <v>3.5632183908045976</v>
      </c>
    </row>
    <row r="333" spans="2:5" x14ac:dyDescent="0.2">
      <c r="B333">
        <f>C333*Parameters!$C$22</f>
        <v>0.91666666666666674</v>
      </c>
      <c r="C333">
        <f t="shared" si="5"/>
        <v>330</v>
      </c>
      <c r="D333">
        <f>IF(AND(C333&gt;=Parameters!$C$8, 'Calculations and Charts'!C333&lt;=Parameters!$C$9), 10,         Parameters!$C$20* IF(AND(C333&gt;=Parameters!$C$6,C333&lt;=Parameters!$C$7), (C333-Parameters!$C$6), IF( AND(C333&gt;=Parameters!$C$10, C333&lt;=Parameters!$C$11),  (Parameters!$C$11-C333), 0) ) )</f>
        <v>3.4482758620689653</v>
      </c>
      <c r="E333">
        <f>IF(AND(C333&gt;=Parameters!$C$8, 'Calculations and Charts'!C333&lt;=Parameters!$C$9), 10,      IF(AND(C333&gt;=Parameters!$C$6,C333&lt;=Parameters!$C$7), (C333-Parameters!$C$6)*Parameters!$C$20, IF( AND(C333&gt;=Parameters!$C$10, C333&lt;=Parameters!$C$11),  (Parameters!$C$11-C333)*Parameters!$E$20, 0) ) )</f>
        <v>3.4482758620689653</v>
      </c>
    </row>
    <row r="334" spans="2:5" x14ac:dyDescent="0.2">
      <c r="B334">
        <f>C334*Parameters!$C$22</f>
        <v>0.91944444444444451</v>
      </c>
      <c r="C334">
        <f t="shared" si="5"/>
        <v>331</v>
      </c>
      <c r="D334">
        <f>IF(AND(C334&gt;=Parameters!$C$8, 'Calculations and Charts'!C334&lt;=Parameters!$C$9), 10,         Parameters!$C$20* IF(AND(C334&gt;=Parameters!$C$6,C334&lt;=Parameters!$C$7), (C334-Parameters!$C$6), IF( AND(C334&gt;=Parameters!$C$10, C334&lt;=Parameters!$C$11),  (Parameters!$C$11-C334), 0) ) )</f>
        <v>3.3333333333333335</v>
      </c>
      <c r="E334">
        <f>IF(AND(C334&gt;=Parameters!$C$8, 'Calculations and Charts'!C334&lt;=Parameters!$C$9), 10,      IF(AND(C334&gt;=Parameters!$C$6,C334&lt;=Parameters!$C$7), (C334-Parameters!$C$6)*Parameters!$C$20, IF( AND(C334&gt;=Parameters!$C$10, C334&lt;=Parameters!$C$11),  (Parameters!$C$11-C334)*Parameters!$E$20, 0) ) )</f>
        <v>3.3333333333333335</v>
      </c>
    </row>
    <row r="335" spans="2:5" x14ac:dyDescent="0.2">
      <c r="B335">
        <f>C335*Parameters!$C$22</f>
        <v>0.92222222222222228</v>
      </c>
      <c r="C335">
        <f t="shared" si="5"/>
        <v>332</v>
      </c>
      <c r="D335">
        <f>IF(AND(C335&gt;=Parameters!$C$8, 'Calculations and Charts'!C335&lt;=Parameters!$C$9), 10,         Parameters!$C$20* IF(AND(C335&gt;=Parameters!$C$6,C335&lt;=Parameters!$C$7), (C335-Parameters!$C$6), IF( AND(C335&gt;=Parameters!$C$10, C335&lt;=Parameters!$C$11),  (Parameters!$C$11-C335), 0) ) )</f>
        <v>3.2183908045977012</v>
      </c>
      <c r="E335">
        <f>IF(AND(C335&gt;=Parameters!$C$8, 'Calculations and Charts'!C335&lt;=Parameters!$C$9), 10,      IF(AND(C335&gt;=Parameters!$C$6,C335&lt;=Parameters!$C$7), (C335-Parameters!$C$6)*Parameters!$C$20, IF( AND(C335&gt;=Parameters!$C$10, C335&lt;=Parameters!$C$11),  (Parameters!$C$11-C335)*Parameters!$E$20, 0) ) )</f>
        <v>3.2183908045977012</v>
      </c>
    </row>
    <row r="336" spans="2:5" x14ac:dyDescent="0.2">
      <c r="B336">
        <f>C336*Parameters!$C$22</f>
        <v>0.92500000000000004</v>
      </c>
      <c r="C336">
        <f t="shared" si="5"/>
        <v>333</v>
      </c>
      <c r="D336">
        <f>IF(AND(C336&gt;=Parameters!$C$8, 'Calculations and Charts'!C336&lt;=Parameters!$C$9), 10,         Parameters!$C$20* IF(AND(C336&gt;=Parameters!$C$6,C336&lt;=Parameters!$C$7), (C336-Parameters!$C$6), IF( AND(C336&gt;=Parameters!$C$10, C336&lt;=Parameters!$C$11),  (Parameters!$C$11-C336), 0) ) )</f>
        <v>3.103448275862069</v>
      </c>
      <c r="E336">
        <f>IF(AND(C336&gt;=Parameters!$C$8, 'Calculations and Charts'!C336&lt;=Parameters!$C$9), 10,      IF(AND(C336&gt;=Parameters!$C$6,C336&lt;=Parameters!$C$7), (C336-Parameters!$C$6)*Parameters!$C$20, IF( AND(C336&gt;=Parameters!$C$10, C336&lt;=Parameters!$C$11),  (Parameters!$C$11-C336)*Parameters!$E$20, 0) ) )</f>
        <v>3.103448275862069</v>
      </c>
    </row>
    <row r="337" spans="2:5" x14ac:dyDescent="0.2">
      <c r="B337">
        <f>C337*Parameters!$C$22</f>
        <v>0.92777777777777781</v>
      </c>
      <c r="C337">
        <f t="shared" si="5"/>
        <v>334</v>
      </c>
      <c r="D337">
        <f>IF(AND(C337&gt;=Parameters!$C$8, 'Calculations and Charts'!C337&lt;=Parameters!$C$9), 10,         Parameters!$C$20* IF(AND(C337&gt;=Parameters!$C$6,C337&lt;=Parameters!$C$7), (C337-Parameters!$C$6), IF( AND(C337&gt;=Parameters!$C$10, C337&lt;=Parameters!$C$11),  (Parameters!$C$11-C337), 0) ) )</f>
        <v>2.9885057471264367</v>
      </c>
      <c r="E337">
        <f>IF(AND(C337&gt;=Parameters!$C$8, 'Calculations and Charts'!C337&lt;=Parameters!$C$9), 10,      IF(AND(C337&gt;=Parameters!$C$6,C337&lt;=Parameters!$C$7), (C337-Parameters!$C$6)*Parameters!$C$20, IF( AND(C337&gt;=Parameters!$C$10, C337&lt;=Parameters!$C$11),  (Parameters!$C$11-C337)*Parameters!$E$20, 0) ) )</f>
        <v>2.9885057471264367</v>
      </c>
    </row>
    <row r="338" spans="2:5" x14ac:dyDescent="0.2">
      <c r="B338">
        <f>C338*Parameters!$C$22</f>
        <v>0.93055555555555558</v>
      </c>
      <c r="C338">
        <f t="shared" si="5"/>
        <v>335</v>
      </c>
      <c r="D338">
        <f>IF(AND(C338&gt;=Parameters!$C$8, 'Calculations and Charts'!C338&lt;=Parameters!$C$9), 10,         Parameters!$C$20* IF(AND(C338&gt;=Parameters!$C$6,C338&lt;=Parameters!$C$7), (C338-Parameters!$C$6), IF( AND(C338&gt;=Parameters!$C$10, C338&lt;=Parameters!$C$11),  (Parameters!$C$11-C338), 0) ) )</f>
        <v>2.8735632183908044</v>
      </c>
      <c r="E338">
        <f>IF(AND(C338&gt;=Parameters!$C$8, 'Calculations and Charts'!C338&lt;=Parameters!$C$9), 10,      IF(AND(C338&gt;=Parameters!$C$6,C338&lt;=Parameters!$C$7), (C338-Parameters!$C$6)*Parameters!$C$20, IF( AND(C338&gt;=Parameters!$C$10, C338&lt;=Parameters!$C$11),  (Parameters!$C$11-C338)*Parameters!$E$20, 0) ) )</f>
        <v>2.8735632183908044</v>
      </c>
    </row>
    <row r="339" spans="2:5" x14ac:dyDescent="0.2">
      <c r="B339">
        <f>C339*Parameters!$C$22</f>
        <v>0.93333333333333335</v>
      </c>
      <c r="C339">
        <f t="shared" si="5"/>
        <v>336</v>
      </c>
      <c r="D339">
        <f>IF(AND(C339&gt;=Parameters!$C$8, 'Calculations and Charts'!C339&lt;=Parameters!$C$9), 10,         Parameters!$C$20* IF(AND(C339&gt;=Parameters!$C$6,C339&lt;=Parameters!$C$7), (C339-Parameters!$C$6), IF( AND(C339&gt;=Parameters!$C$10, C339&lt;=Parameters!$C$11),  (Parameters!$C$11-C339), 0) ) )</f>
        <v>2.7586206896551726</v>
      </c>
      <c r="E339">
        <f>IF(AND(C339&gt;=Parameters!$C$8, 'Calculations and Charts'!C339&lt;=Parameters!$C$9), 10,      IF(AND(C339&gt;=Parameters!$C$6,C339&lt;=Parameters!$C$7), (C339-Parameters!$C$6)*Parameters!$C$20, IF( AND(C339&gt;=Parameters!$C$10, C339&lt;=Parameters!$C$11),  (Parameters!$C$11-C339)*Parameters!$E$20, 0) ) )</f>
        <v>2.7586206896551726</v>
      </c>
    </row>
    <row r="340" spans="2:5" x14ac:dyDescent="0.2">
      <c r="B340">
        <f>C340*Parameters!$C$22</f>
        <v>0.93611111111111112</v>
      </c>
      <c r="C340">
        <f t="shared" si="5"/>
        <v>337</v>
      </c>
      <c r="D340">
        <f>IF(AND(C340&gt;=Parameters!$C$8, 'Calculations and Charts'!C340&lt;=Parameters!$C$9), 10,         Parameters!$C$20* IF(AND(C340&gt;=Parameters!$C$6,C340&lt;=Parameters!$C$7), (C340-Parameters!$C$6), IF( AND(C340&gt;=Parameters!$C$10, C340&lt;=Parameters!$C$11),  (Parameters!$C$11-C340), 0) ) )</f>
        <v>2.6436781609195403</v>
      </c>
      <c r="E340">
        <f>IF(AND(C340&gt;=Parameters!$C$8, 'Calculations and Charts'!C340&lt;=Parameters!$C$9), 10,      IF(AND(C340&gt;=Parameters!$C$6,C340&lt;=Parameters!$C$7), (C340-Parameters!$C$6)*Parameters!$C$20, IF( AND(C340&gt;=Parameters!$C$10, C340&lt;=Parameters!$C$11),  (Parameters!$C$11-C340)*Parameters!$E$20, 0) ) )</f>
        <v>2.6436781609195403</v>
      </c>
    </row>
    <row r="341" spans="2:5" x14ac:dyDescent="0.2">
      <c r="B341">
        <f>C341*Parameters!$C$22</f>
        <v>0.93888888888888888</v>
      </c>
      <c r="C341">
        <f t="shared" si="5"/>
        <v>338</v>
      </c>
      <c r="D341">
        <f>IF(AND(C341&gt;=Parameters!$C$8, 'Calculations and Charts'!C341&lt;=Parameters!$C$9), 10,         Parameters!$C$20* IF(AND(C341&gt;=Parameters!$C$6,C341&lt;=Parameters!$C$7), (C341-Parameters!$C$6), IF( AND(C341&gt;=Parameters!$C$10, C341&lt;=Parameters!$C$11),  (Parameters!$C$11-C341), 0) ) )</f>
        <v>2.5287356321839081</v>
      </c>
      <c r="E341">
        <f>IF(AND(C341&gt;=Parameters!$C$8, 'Calculations and Charts'!C341&lt;=Parameters!$C$9), 10,      IF(AND(C341&gt;=Parameters!$C$6,C341&lt;=Parameters!$C$7), (C341-Parameters!$C$6)*Parameters!$C$20, IF( AND(C341&gt;=Parameters!$C$10, C341&lt;=Parameters!$C$11),  (Parameters!$C$11-C341)*Parameters!$E$20, 0) ) )</f>
        <v>2.5287356321839081</v>
      </c>
    </row>
    <row r="342" spans="2:5" x14ac:dyDescent="0.2">
      <c r="B342">
        <f>C342*Parameters!$C$22</f>
        <v>0.94166666666666665</v>
      </c>
      <c r="C342">
        <f t="shared" si="5"/>
        <v>339</v>
      </c>
      <c r="D342">
        <f>IF(AND(C342&gt;=Parameters!$C$8, 'Calculations and Charts'!C342&lt;=Parameters!$C$9), 10,         Parameters!$C$20* IF(AND(C342&gt;=Parameters!$C$6,C342&lt;=Parameters!$C$7), (C342-Parameters!$C$6), IF( AND(C342&gt;=Parameters!$C$10, C342&lt;=Parameters!$C$11),  (Parameters!$C$11-C342), 0) ) )</f>
        <v>2.4137931034482758</v>
      </c>
      <c r="E342">
        <f>IF(AND(C342&gt;=Parameters!$C$8, 'Calculations and Charts'!C342&lt;=Parameters!$C$9), 10,      IF(AND(C342&gt;=Parameters!$C$6,C342&lt;=Parameters!$C$7), (C342-Parameters!$C$6)*Parameters!$C$20, IF( AND(C342&gt;=Parameters!$C$10, C342&lt;=Parameters!$C$11),  (Parameters!$C$11-C342)*Parameters!$E$20, 0) ) )</f>
        <v>2.4137931034482758</v>
      </c>
    </row>
    <row r="343" spans="2:5" x14ac:dyDescent="0.2">
      <c r="B343">
        <f>C343*Parameters!$C$22</f>
        <v>0.94444444444444453</v>
      </c>
      <c r="C343">
        <f t="shared" si="5"/>
        <v>340</v>
      </c>
      <c r="D343">
        <f>IF(AND(C343&gt;=Parameters!$C$8, 'Calculations and Charts'!C343&lt;=Parameters!$C$9), 10,         Parameters!$C$20* IF(AND(C343&gt;=Parameters!$C$6,C343&lt;=Parameters!$C$7), (C343-Parameters!$C$6), IF( AND(C343&gt;=Parameters!$C$10, C343&lt;=Parameters!$C$11),  (Parameters!$C$11-C343), 0) ) )</f>
        <v>2.2988505747126435</v>
      </c>
      <c r="E343">
        <f>IF(AND(C343&gt;=Parameters!$C$8, 'Calculations and Charts'!C343&lt;=Parameters!$C$9), 10,      IF(AND(C343&gt;=Parameters!$C$6,C343&lt;=Parameters!$C$7), (C343-Parameters!$C$6)*Parameters!$C$20, IF( AND(C343&gt;=Parameters!$C$10, C343&lt;=Parameters!$C$11),  (Parameters!$C$11-C343)*Parameters!$E$20, 0) ) )</f>
        <v>2.2988505747126435</v>
      </c>
    </row>
    <row r="344" spans="2:5" x14ac:dyDescent="0.2">
      <c r="B344">
        <f>C344*Parameters!$C$22</f>
        <v>0.9472222222222223</v>
      </c>
      <c r="C344">
        <f t="shared" si="5"/>
        <v>341</v>
      </c>
      <c r="D344">
        <f>IF(AND(C344&gt;=Parameters!$C$8, 'Calculations and Charts'!C344&lt;=Parameters!$C$9), 10,         Parameters!$C$20* IF(AND(C344&gt;=Parameters!$C$6,C344&lt;=Parameters!$C$7), (C344-Parameters!$C$6), IF( AND(C344&gt;=Parameters!$C$10, C344&lt;=Parameters!$C$11),  (Parameters!$C$11-C344), 0) ) )</f>
        <v>2.1839080459770113</v>
      </c>
      <c r="E344">
        <f>IF(AND(C344&gt;=Parameters!$C$8, 'Calculations and Charts'!C344&lt;=Parameters!$C$9), 10,      IF(AND(C344&gt;=Parameters!$C$6,C344&lt;=Parameters!$C$7), (C344-Parameters!$C$6)*Parameters!$C$20, IF( AND(C344&gt;=Parameters!$C$10, C344&lt;=Parameters!$C$11),  (Parameters!$C$11-C344)*Parameters!$E$20, 0) ) )</f>
        <v>2.1839080459770113</v>
      </c>
    </row>
    <row r="345" spans="2:5" x14ac:dyDescent="0.2">
      <c r="B345">
        <f>C345*Parameters!$C$22</f>
        <v>0.95000000000000007</v>
      </c>
      <c r="C345">
        <f t="shared" si="5"/>
        <v>342</v>
      </c>
      <c r="D345">
        <f>IF(AND(C345&gt;=Parameters!$C$8, 'Calculations and Charts'!C345&lt;=Parameters!$C$9), 10,         Parameters!$C$20* IF(AND(C345&gt;=Parameters!$C$6,C345&lt;=Parameters!$C$7), (C345-Parameters!$C$6), IF( AND(C345&gt;=Parameters!$C$10, C345&lt;=Parameters!$C$11),  (Parameters!$C$11-C345), 0) ) )</f>
        <v>2.0689655172413794</v>
      </c>
      <c r="E345">
        <f>IF(AND(C345&gt;=Parameters!$C$8, 'Calculations and Charts'!C345&lt;=Parameters!$C$9), 10,      IF(AND(C345&gt;=Parameters!$C$6,C345&lt;=Parameters!$C$7), (C345-Parameters!$C$6)*Parameters!$C$20, IF( AND(C345&gt;=Parameters!$C$10, C345&lt;=Parameters!$C$11),  (Parameters!$C$11-C345)*Parameters!$E$20, 0) ) )</f>
        <v>2.0689655172413794</v>
      </c>
    </row>
    <row r="346" spans="2:5" x14ac:dyDescent="0.2">
      <c r="B346">
        <f>C346*Parameters!$C$22</f>
        <v>0.95277777777777783</v>
      </c>
      <c r="C346">
        <f t="shared" si="5"/>
        <v>343</v>
      </c>
      <c r="D346">
        <f>IF(AND(C346&gt;=Parameters!$C$8, 'Calculations and Charts'!C346&lt;=Parameters!$C$9), 10,         Parameters!$C$20* IF(AND(C346&gt;=Parameters!$C$6,C346&lt;=Parameters!$C$7), (C346-Parameters!$C$6), IF( AND(C346&gt;=Parameters!$C$10, C346&lt;=Parameters!$C$11),  (Parameters!$C$11-C346), 0) ) )</f>
        <v>1.9540229885057472</v>
      </c>
      <c r="E346">
        <f>IF(AND(C346&gt;=Parameters!$C$8, 'Calculations and Charts'!C346&lt;=Parameters!$C$9), 10,      IF(AND(C346&gt;=Parameters!$C$6,C346&lt;=Parameters!$C$7), (C346-Parameters!$C$6)*Parameters!$C$20, IF( AND(C346&gt;=Parameters!$C$10, C346&lt;=Parameters!$C$11),  (Parameters!$C$11-C346)*Parameters!$E$20, 0) ) )</f>
        <v>1.9540229885057472</v>
      </c>
    </row>
    <row r="347" spans="2:5" x14ac:dyDescent="0.2">
      <c r="B347">
        <f>C347*Parameters!$C$22</f>
        <v>0.9555555555555556</v>
      </c>
      <c r="C347">
        <f t="shared" si="5"/>
        <v>344</v>
      </c>
      <c r="D347">
        <f>IF(AND(C347&gt;=Parameters!$C$8, 'Calculations and Charts'!C347&lt;=Parameters!$C$9), 10,         Parameters!$C$20* IF(AND(C347&gt;=Parameters!$C$6,C347&lt;=Parameters!$C$7), (C347-Parameters!$C$6), IF( AND(C347&gt;=Parameters!$C$10, C347&lt;=Parameters!$C$11),  (Parameters!$C$11-C347), 0) ) )</f>
        <v>1.8390804597701149</v>
      </c>
      <c r="E347">
        <f>IF(AND(C347&gt;=Parameters!$C$8, 'Calculations and Charts'!C347&lt;=Parameters!$C$9), 10,      IF(AND(C347&gt;=Parameters!$C$6,C347&lt;=Parameters!$C$7), (C347-Parameters!$C$6)*Parameters!$C$20, IF( AND(C347&gt;=Parameters!$C$10, C347&lt;=Parameters!$C$11),  (Parameters!$C$11-C347)*Parameters!$E$20, 0) ) )</f>
        <v>1.8390804597701149</v>
      </c>
    </row>
    <row r="348" spans="2:5" x14ac:dyDescent="0.2">
      <c r="B348">
        <f>C348*Parameters!$C$22</f>
        <v>0.95833333333333337</v>
      </c>
      <c r="C348">
        <f t="shared" si="5"/>
        <v>345</v>
      </c>
      <c r="D348">
        <f>IF(AND(C348&gt;=Parameters!$C$8, 'Calculations and Charts'!C348&lt;=Parameters!$C$9), 10,         Parameters!$C$20* IF(AND(C348&gt;=Parameters!$C$6,C348&lt;=Parameters!$C$7), (C348-Parameters!$C$6), IF( AND(C348&gt;=Parameters!$C$10, C348&lt;=Parameters!$C$11),  (Parameters!$C$11-C348), 0) ) )</f>
        <v>1.7241379310344827</v>
      </c>
      <c r="E348">
        <f>IF(AND(C348&gt;=Parameters!$C$8, 'Calculations and Charts'!C348&lt;=Parameters!$C$9), 10,      IF(AND(C348&gt;=Parameters!$C$6,C348&lt;=Parameters!$C$7), (C348-Parameters!$C$6)*Parameters!$C$20, IF( AND(C348&gt;=Parameters!$C$10, C348&lt;=Parameters!$C$11),  (Parameters!$C$11-C348)*Parameters!$E$20, 0) ) )</f>
        <v>1.7241379310344827</v>
      </c>
    </row>
    <row r="349" spans="2:5" x14ac:dyDescent="0.2">
      <c r="B349">
        <f>C349*Parameters!$C$22</f>
        <v>0.96111111111111114</v>
      </c>
      <c r="C349">
        <f t="shared" si="5"/>
        <v>346</v>
      </c>
      <c r="D349">
        <f>IF(AND(C349&gt;=Parameters!$C$8, 'Calculations and Charts'!C349&lt;=Parameters!$C$9), 10,         Parameters!$C$20* IF(AND(C349&gt;=Parameters!$C$6,C349&lt;=Parameters!$C$7), (C349-Parameters!$C$6), IF( AND(C349&gt;=Parameters!$C$10, C349&lt;=Parameters!$C$11),  (Parameters!$C$11-C349), 0) ) )</f>
        <v>1.6091954022988506</v>
      </c>
      <c r="E349">
        <f>IF(AND(C349&gt;=Parameters!$C$8, 'Calculations and Charts'!C349&lt;=Parameters!$C$9), 10,      IF(AND(C349&gt;=Parameters!$C$6,C349&lt;=Parameters!$C$7), (C349-Parameters!$C$6)*Parameters!$C$20, IF( AND(C349&gt;=Parameters!$C$10, C349&lt;=Parameters!$C$11),  (Parameters!$C$11-C349)*Parameters!$E$20, 0) ) )</f>
        <v>1.6091954022988506</v>
      </c>
    </row>
    <row r="350" spans="2:5" x14ac:dyDescent="0.2">
      <c r="B350">
        <f>C350*Parameters!$C$22</f>
        <v>0.96388888888888891</v>
      </c>
      <c r="C350">
        <f t="shared" si="5"/>
        <v>347</v>
      </c>
      <c r="D350">
        <f>IF(AND(C350&gt;=Parameters!$C$8, 'Calculations and Charts'!C350&lt;=Parameters!$C$9), 10,         Parameters!$C$20* IF(AND(C350&gt;=Parameters!$C$6,C350&lt;=Parameters!$C$7), (C350-Parameters!$C$6), IF( AND(C350&gt;=Parameters!$C$10, C350&lt;=Parameters!$C$11),  (Parameters!$C$11-C350), 0) ) )</f>
        <v>1.4942528735632183</v>
      </c>
      <c r="E350">
        <f>IF(AND(C350&gt;=Parameters!$C$8, 'Calculations and Charts'!C350&lt;=Parameters!$C$9), 10,      IF(AND(C350&gt;=Parameters!$C$6,C350&lt;=Parameters!$C$7), (C350-Parameters!$C$6)*Parameters!$C$20, IF( AND(C350&gt;=Parameters!$C$10, C350&lt;=Parameters!$C$11),  (Parameters!$C$11-C350)*Parameters!$E$20, 0) ) )</f>
        <v>1.4942528735632183</v>
      </c>
    </row>
    <row r="351" spans="2:5" x14ac:dyDescent="0.2">
      <c r="B351">
        <f>C351*Parameters!$C$22</f>
        <v>0.96666666666666667</v>
      </c>
      <c r="C351">
        <f t="shared" si="5"/>
        <v>348</v>
      </c>
      <c r="D351">
        <f>IF(AND(C351&gt;=Parameters!$C$8, 'Calculations and Charts'!C351&lt;=Parameters!$C$9), 10,         Parameters!$C$20* IF(AND(C351&gt;=Parameters!$C$6,C351&lt;=Parameters!$C$7), (C351-Parameters!$C$6), IF( AND(C351&gt;=Parameters!$C$10, C351&lt;=Parameters!$C$11),  (Parameters!$C$11-C351), 0) ) )</f>
        <v>1.3793103448275863</v>
      </c>
      <c r="E351">
        <f>IF(AND(C351&gt;=Parameters!$C$8, 'Calculations and Charts'!C351&lt;=Parameters!$C$9), 10,      IF(AND(C351&gt;=Parameters!$C$6,C351&lt;=Parameters!$C$7), (C351-Parameters!$C$6)*Parameters!$C$20, IF( AND(C351&gt;=Parameters!$C$10, C351&lt;=Parameters!$C$11),  (Parameters!$C$11-C351)*Parameters!$E$20, 0) ) )</f>
        <v>1.3793103448275863</v>
      </c>
    </row>
    <row r="352" spans="2:5" x14ac:dyDescent="0.2">
      <c r="B352">
        <f>C352*Parameters!$C$22</f>
        <v>0.96944444444444444</v>
      </c>
      <c r="C352">
        <f t="shared" si="5"/>
        <v>349</v>
      </c>
      <c r="D352">
        <f>IF(AND(C352&gt;=Parameters!$C$8, 'Calculations and Charts'!C352&lt;=Parameters!$C$9), 10,         Parameters!$C$20* IF(AND(C352&gt;=Parameters!$C$6,C352&lt;=Parameters!$C$7), (C352-Parameters!$C$6), IF( AND(C352&gt;=Parameters!$C$10, C352&lt;=Parameters!$C$11),  (Parameters!$C$11-C352), 0) ) )</f>
        <v>1.264367816091954</v>
      </c>
      <c r="E352">
        <f>IF(AND(C352&gt;=Parameters!$C$8, 'Calculations and Charts'!C352&lt;=Parameters!$C$9), 10,      IF(AND(C352&gt;=Parameters!$C$6,C352&lt;=Parameters!$C$7), (C352-Parameters!$C$6)*Parameters!$C$20, IF( AND(C352&gt;=Parameters!$C$10, C352&lt;=Parameters!$C$11),  (Parameters!$C$11-C352)*Parameters!$E$20, 0) ) )</f>
        <v>1.264367816091954</v>
      </c>
    </row>
    <row r="353" spans="2:5" x14ac:dyDescent="0.2">
      <c r="B353">
        <f>C353*Parameters!$C$22</f>
        <v>0.97222222222222221</v>
      </c>
      <c r="C353">
        <f t="shared" si="5"/>
        <v>350</v>
      </c>
      <c r="D353">
        <f>IF(AND(C353&gt;=Parameters!$C$8, 'Calculations and Charts'!C353&lt;=Parameters!$C$9), 10,         Parameters!$C$20* IF(AND(C353&gt;=Parameters!$C$6,C353&lt;=Parameters!$C$7), (C353-Parameters!$C$6), IF( AND(C353&gt;=Parameters!$C$10, C353&lt;=Parameters!$C$11),  (Parameters!$C$11-C353), 0) ) )</f>
        <v>1.1494252873563218</v>
      </c>
      <c r="E353">
        <f>IF(AND(C353&gt;=Parameters!$C$8, 'Calculations and Charts'!C353&lt;=Parameters!$C$9), 10,      IF(AND(C353&gt;=Parameters!$C$6,C353&lt;=Parameters!$C$7), (C353-Parameters!$C$6)*Parameters!$C$20, IF( AND(C353&gt;=Parameters!$C$10, C353&lt;=Parameters!$C$11),  (Parameters!$C$11-C353)*Parameters!$E$20, 0) ) )</f>
        <v>1.1494252873563218</v>
      </c>
    </row>
    <row r="354" spans="2:5" x14ac:dyDescent="0.2">
      <c r="B354">
        <f>C354*Parameters!$C$22</f>
        <v>0.97500000000000009</v>
      </c>
      <c r="C354">
        <f t="shared" si="5"/>
        <v>351</v>
      </c>
      <c r="D354">
        <f>IF(AND(C354&gt;=Parameters!$C$8, 'Calculations and Charts'!C354&lt;=Parameters!$C$9), 10,         Parameters!$C$20* IF(AND(C354&gt;=Parameters!$C$6,C354&lt;=Parameters!$C$7), (C354-Parameters!$C$6), IF( AND(C354&gt;=Parameters!$C$10, C354&lt;=Parameters!$C$11),  (Parameters!$C$11-C354), 0) ) )</f>
        <v>1.0344827586206897</v>
      </c>
      <c r="E354">
        <f>IF(AND(C354&gt;=Parameters!$C$8, 'Calculations and Charts'!C354&lt;=Parameters!$C$9), 10,      IF(AND(C354&gt;=Parameters!$C$6,C354&lt;=Parameters!$C$7), (C354-Parameters!$C$6)*Parameters!$C$20, IF( AND(C354&gt;=Parameters!$C$10, C354&lt;=Parameters!$C$11),  (Parameters!$C$11-C354)*Parameters!$E$20, 0) ) )</f>
        <v>1.0344827586206897</v>
      </c>
    </row>
    <row r="355" spans="2:5" x14ac:dyDescent="0.2">
      <c r="B355">
        <f>C355*Parameters!$C$22</f>
        <v>0.97777777777777786</v>
      </c>
      <c r="C355">
        <f t="shared" si="5"/>
        <v>352</v>
      </c>
      <c r="D355">
        <f>IF(AND(C355&gt;=Parameters!$C$8, 'Calculations and Charts'!C355&lt;=Parameters!$C$9), 10,         Parameters!$C$20* IF(AND(C355&gt;=Parameters!$C$6,C355&lt;=Parameters!$C$7), (C355-Parameters!$C$6), IF( AND(C355&gt;=Parameters!$C$10, C355&lt;=Parameters!$C$11),  (Parameters!$C$11-C355), 0) ) )</f>
        <v>0.91954022988505746</v>
      </c>
      <c r="E355">
        <f>IF(AND(C355&gt;=Parameters!$C$8, 'Calculations and Charts'!C355&lt;=Parameters!$C$9), 10,      IF(AND(C355&gt;=Parameters!$C$6,C355&lt;=Parameters!$C$7), (C355-Parameters!$C$6)*Parameters!$C$20, IF( AND(C355&gt;=Parameters!$C$10, C355&lt;=Parameters!$C$11),  (Parameters!$C$11-C355)*Parameters!$E$20, 0) ) )</f>
        <v>0.91954022988505746</v>
      </c>
    </row>
    <row r="356" spans="2:5" x14ac:dyDescent="0.2">
      <c r="B356">
        <f>C356*Parameters!$C$22</f>
        <v>0.98055555555555562</v>
      </c>
      <c r="C356">
        <f t="shared" si="5"/>
        <v>353</v>
      </c>
      <c r="D356">
        <f>IF(AND(C356&gt;=Parameters!$C$8, 'Calculations and Charts'!C356&lt;=Parameters!$C$9), 10,         Parameters!$C$20* IF(AND(C356&gt;=Parameters!$C$6,C356&lt;=Parameters!$C$7), (C356-Parameters!$C$6), IF( AND(C356&gt;=Parameters!$C$10, C356&lt;=Parameters!$C$11),  (Parameters!$C$11-C356), 0) ) )</f>
        <v>0.8045977011494253</v>
      </c>
      <c r="E356">
        <f>IF(AND(C356&gt;=Parameters!$C$8, 'Calculations and Charts'!C356&lt;=Parameters!$C$9), 10,      IF(AND(C356&gt;=Parameters!$C$6,C356&lt;=Parameters!$C$7), (C356-Parameters!$C$6)*Parameters!$C$20, IF( AND(C356&gt;=Parameters!$C$10, C356&lt;=Parameters!$C$11),  (Parameters!$C$11-C356)*Parameters!$E$20, 0) ) )</f>
        <v>0.8045977011494253</v>
      </c>
    </row>
    <row r="357" spans="2:5" x14ac:dyDescent="0.2">
      <c r="B357">
        <f>C357*Parameters!$C$22</f>
        <v>0.98333333333333339</v>
      </c>
      <c r="C357">
        <f t="shared" si="5"/>
        <v>354</v>
      </c>
      <c r="D357">
        <f>IF(AND(C357&gt;=Parameters!$C$8, 'Calculations and Charts'!C357&lt;=Parameters!$C$9), 10,         Parameters!$C$20* IF(AND(C357&gt;=Parameters!$C$6,C357&lt;=Parameters!$C$7), (C357-Parameters!$C$6), IF( AND(C357&gt;=Parameters!$C$10, C357&lt;=Parameters!$C$11),  (Parameters!$C$11-C357), 0) ) )</f>
        <v>0.68965517241379315</v>
      </c>
      <c r="E357">
        <f>IF(AND(C357&gt;=Parameters!$C$8, 'Calculations and Charts'!C357&lt;=Parameters!$C$9), 10,      IF(AND(C357&gt;=Parameters!$C$6,C357&lt;=Parameters!$C$7), (C357-Parameters!$C$6)*Parameters!$C$20, IF( AND(C357&gt;=Parameters!$C$10, C357&lt;=Parameters!$C$11),  (Parameters!$C$11-C357)*Parameters!$E$20, 0) ) )</f>
        <v>0.68965517241379315</v>
      </c>
    </row>
    <row r="358" spans="2:5" x14ac:dyDescent="0.2">
      <c r="B358">
        <f>C358*Parameters!$C$22</f>
        <v>0.98611111111111116</v>
      </c>
      <c r="C358">
        <f t="shared" si="5"/>
        <v>355</v>
      </c>
      <c r="D358">
        <f>IF(AND(C358&gt;=Parameters!$C$8, 'Calculations and Charts'!C358&lt;=Parameters!$C$9), 10,         Parameters!$C$20* IF(AND(C358&gt;=Parameters!$C$6,C358&lt;=Parameters!$C$7), (C358-Parameters!$C$6), IF( AND(C358&gt;=Parameters!$C$10, C358&lt;=Parameters!$C$11),  (Parameters!$C$11-C358), 0) ) )</f>
        <v>0.57471264367816088</v>
      </c>
      <c r="E358">
        <f>IF(AND(C358&gt;=Parameters!$C$8, 'Calculations and Charts'!C358&lt;=Parameters!$C$9), 10,      IF(AND(C358&gt;=Parameters!$C$6,C358&lt;=Parameters!$C$7), (C358-Parameters!$C$6)*Parameters!$C$20, IF( AND(C358&gt;=Parameters!$C$10, C358&lt;=Parameters!$C$11),  (Parameters!$C$11-C358)*Parameters!$E$20, 0) ) )</f>
        <v>0.57471264367816088</v>
      </c>
    </row>
    <row r="359" spans="2:5" x14ac:dyDescent="0.2">
      <c r="B359">
        <f>C359*Parameters!$C$22</f>
        <v>0.98888888888888893</v>
      </c>
      <c r="C359">
        <f t="shared" si="5"/>
        <v>356</v>
      </c>
      <c r="D359">
        <f>IF(AND(C359&gt;=Parameters!$C$8, 'Calculations and Charts'!C359&lt;=Parameters!$C$9), 10,         Parameters!$C$20* IF(AND(C359&gt;=Parameters!$C$6,C359&lt;=Parameters!$C$7), (C359-Parameters!$C$6), IF( AND(C359&gt;=Parameters!$C$10, C359&lt;=Parameters!$C$11),  (Parameters!$C$11-C359), 0) ) )</f>
        <v>0.45977011494252873</v>
      </c>
      <c r="E359">
        <f>IF(AND(C359&gt;=Parameters!$C$8, 'Calculations and Charts'!C359&lt;=Parameters!$C$9), 10,      IF(AND(C359&gt;=Parameters!$C$6,C359&lt;=Parameters!$C$7), (C359-Parameters!$C$6)*Parameters!$C$20, IF( AND(C359&gt;=Parameters!$C$10, C359&lt;=Parameters!$C$11),  (Parameters!$C$11-C359)*Parameters!$E$20, 0) ) )</f>
        <v>0.45977011494252873</v>
      </c>
    </row>
    <row r="360" spans="2:5" x14ac:dyDescent="0.2">
      <c r="B360">
        <f>C360*Parameters!$C$22</f>
        <v>0.9916666666666667</v>
      </c>
      <c r="C360">
        <f t="shared" si="5"/>
        <v>357</v>
      </c>
      <c r="D360">
        <f>IF(AND(C360&gt;=Parameters!$C$8, 'Calculations and Charts'!C360&lt;=Parameters!$C$9), 10,         Parameters!$C$20* IF(AND(C360&gt;=Parameters!$C$6,C360&lt;=Parameters!$C$7), (C360-Parameters!$C$6), IF( AND(C360&gt;=Parameters!$C$10, C360&lt;=Parameters!$C$11),  (Parameters!$C$11-C360), 0) ) )</f>
        <v>0.34482758620689657</v>
      </c>
      <c r="E360">
        <f>IF(AND(C360&gt;=Parameters!$C$8, 'Calculations and Charts'!C360&lt;=Parameters!$C$9), 10,      IF(AND(C360&gt;=Parameters!$C$6,C360&lt;=Parameters!$C$7), (C360-Parameters!$C$6)*Parameters!$C$20, IF( AND(C360&gt;=Parameters!$C$10, C360&lt;=Parameters!$C$11),  (Parameters!$C$11-C360)*Parameters!$E$20, 0) ) )</f>
        <v>0.34482758620689657</v>
      </c>
    </row>
    <row r="361" spans="2:5" x14ac:dyDescent="0.2">
      <c r="B361">
        <f>C361*Parameters!$C$22</f>
        <v>0.99444444444444446</v>
      </c>
      <c r="C361">
        <f t="shared" si="5"/>
        <v>358</v>
      </c>
      <c r="D361">
        <f>IF(AND(C361&gt;=Parameters!$C$8, 'Calculations and Charts'!C361&lt;=Parameters!$C$9), 10,         Parameters!$C$20* IF(AND(C361&gt;=Parameters!$C$6,C361&lt;=Parameters!$C$7), (C361-Parameters!$C$6), IF( AND(C361&gt;=Parameters!$C$10, C361&lt;=Parameters!$C$11),  (Parameters!$C$11-C361), 0) ) )</f>
        <v>0.22988505747126436</v>
      </c>
      <c r="E361">
        <f>IF(AND(C361&gt;=Parameters!$C$8, 'Calculations and Charts'!C361&lt;=Parameters!$C$9), 10,      IF(AND(C361&gt;=Parameters!$C$6,C361&lt;=Parameters!$C$7), (C361-Parameters!$C$6)*Parameters!$C$20, IF( AND(C361&gt;=Parameters!$C$10, C361&lt;=Parameters!$C$11),  (Parameters!$C$11-C361)*Parameters!$E$20, 0) ) )</f>
        <v>0.22988505747126436</v>
      </c>
    </row>
    <row r="362" spans="2:5" x14ac:dyDescent="0.2">
      <c r="B362">
        <f>C362*Parameters!$C$22</f>
        <v>0.99722222222222223</v>
      </c>
      <c r="C362">
        <f t="shared" si="5"/>
        <v>359</v>
      </c>
      <c r="D362">
        <f>IF(AND(C362&gt;=Parameters!$C$8, 'Calculations and Charts'!C362&lt;=Parameters!$C$9), 10,         Parameters!$C$20* IF(AND(C362&gt;=Parameters!$C$6,C362&lt;=Parameters!$C$7), (C362-Parameters!$C$6), IF( AND(C362&gt;=Parameters!$C$10, C362&lt;=Parameters!$C$11),  (Parameters!$C$11-C362), 0) ) )</f>
        <v>0.11494252873563218</v>
      </c>
      <c r="E362">
        <f>IF(AND(C362&gt;=Parameters!$C$8, 'Calculations and Charts'!C362&lt;=Parameters!$C$9), 10,      IF(AND(C362&gt;=Parameters!$C$6,C362&lt;=Parameters!$C$7), (C362-Parameters!$C$6)*Parameters!$C$20, IF( AND(C362&gt;=Parameters!$C$10, C362&lt;=Parameters!$C$11),  (Parameters!$C$11-C362)*Parameters!$E$20, 0) ) )</f>
        <v>0.11494252873563218</v>
      </c>
    </row>
    <row r="363" spans="2:5" x14ac:dyDescent="0.2">
      <c r="B363">
        <f>C363*Parameters!$C$22</f>
        <v>1</v>
      </c>
      <c r="C363">
        <f t="shared" si="5"/>
        <v>360</v>
      </c>
      <c r="D363">
        <f>IF(AND(C363&gt;=Parameters!$C$8, 'Calculations and Charts'!C363&lt;=Parameters!$C$9), 10,         Parameters!$C$20* IF(AND(C363&gt;=Parameters!$C$6,C363&lt;=Parameters!$C$7), (C363-Parameters!$C$6), IF( AND(C363&gt;=Parameters!$C$10, C363&lt;=Parameters!$C$11),  (Parameters!$C$11-C363), 0) ) )</f>
        <v>0</v>
      </c>
      <c r="E363">
        <f>IF(AND(C363&gt;=Parameters!$C$8, 'Calculations and Charts'!C363&lt;=Parameters!$C$9), 10,      IF(AND(C363&gt;=Parameters!$C$6,C363&lt;=Parameters!$C$7), (C363-Parameters!$C$6)*Parameters!$C$20, IF( AND(C363&gt;=Parameters!$C$10, C363&lt;=Parameters!$C$11),  (Parameters!$C$11-C363)*Parameters!$E$20, 0) ) 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DA89-7A38-B749-BF2E-394132E0E1EB}">
  <dimension ref="B2:I365"/>
  <sheetViews>
    <sheetView zoomScale="56" zoomScaleNormal="100" workbookViewId="0">
      <selection activeCell="C272" sqref="C272"/>
    </sheetView>
  </sheetViews>
  <sheetFormatPr baseColWidth="10" defaultRowHeight="16" x14ac:dyDescent="0.2"/>
  <sheetData>
    <row r="2" spans="2:9" x14ac:dyDescent="0.2">
      <c r="B2" t="s">
        <v>29</v>
      </c>
      <c r="C2">
        <f>DEGREES(ATAN(Parameters!C2/(Parameters!C7-Parameters!C6)))</f>
        <v>6.5569464981633887</v>
      </c>
      <c r="D2" t="s">
        <v>30</v>
      </c>
      <c r="E2">
        <f>DEGREES(ATAN(Parameters!C2/(Parameters!C11-Parameters!C10)))</f>
        <v>6.5569464981633887</v>
      </c>
      <c r="H2" t="s">
        <v>21</v>
      </c>
      <c r="I2">
        <f>Parameters!C2/(Parameters!C7-Parameters!C6)</f>
        <v>0.11494252873563218</v>
      </c>
    </row>
    <row r="3" spans="2:9" x14ac:dyDescent="0.2">
      <c r="E3" s="4" t="s">
        <v>24</v>
      </c>
      <c r="F3" s="4"/>
      <c r="G3" s="3"/>
    </row>
    <row r="4" spans="2:9" x14ac:dyDescent="0.2">
      <c r="B4" t="s">
        <v>19</v>
      </c>
      <c r="C4" t="s">
        <v>20</v>
      </c>
      <c r="D4" t="s">
        <v>25</v>
      </c>
      <c r="E4" t="s">
        <v>22</v>
      </c>
      <c r="F4" t="s">
        <v>23</v>
      </c>
      <c r="H4" t="s">
        <v>22</v>
      </c>
      <c r="I4" t="s">
        <v>23</v>
      </c>
    </row>
    <row r="5" spans="2:9" x14ac:dyDescent="0.2">
      <c r="B5">
        <v>0</v>
      </c>
      <c r="C5">
        <f>IF(AND(B5&gt;=Parameters!$C$8, B5&lt;=Parameters!$C$9),Parameters!$C$2,IF(AND(B5&gt;Parameters!$C$6,B5&lt;Parameters!$C$7),(B5-Parameters!$C$6)*TAN(RADIANS('Cam Design'!$C$2)), IF(AND(B5&gt;Parameters!$C$10,B5&lt;Parameters!$C$11),(-B5+Parameters!$C$11)*TAN(RADIANS('Cam Design'!$E$2)), 0)))</f>
        <v>0</v>
      </c>
      <c r="D5">
        <f>C5+Parameters!$C$3/2</f>
        <v>40</v>
      </c>
      <c r="E5">
        <f>Parameters!$C$3/2*SIN(RADIANS('Cam Design'!B5))</f>
        <v>0</v>
      </c>
      <c r="F5">
        <f>Parameters!$C$3/2*COS(RADIANS('Cam Design'!B5))</f>
        <v>40</v>
      </c>
      <c r="H5">
        <f>D5*SIN(RADIANS(B5))</f>
        <v>0</v>
      </c>
      <c r="I5" s="2">
        <f>D5*COS(RADIANS(B5))</f>
        <v>40</v>
      </c>
    </row>
    <row r="6" spans="2:9" x14ac:dyDescent="0.2">
      <c r="B6">
        <f>B5+1</f>
        <v>1</v>
      </c>
      <c r="C6">
        <f>IF(AND(B6&gt;=Parameters!$C$8, B6&lt;=Parameters!$C$9),Parameters!$C$2,IF(AND(B6&gt;Parameters!$C$6,B6&lt;Parameters!$C$7),(B6-Parameters!$C$6)*TAN(RADIANS('Cam Design'!$C$2)), IF(AND(B6&gt;Parameters!$C$10,B6&lt;Parameters!$C$11),(-B6+Parameters!$C$11)*TAN(RADIANS('Cam Design'!$E$2)), 0)))</f>
        <v>0</v>
      </c>
      <c r="D6">
        <f>C6+Parameters!$C$3/2</f>
        <v>40</v>
      </c>
      <c r="E6">
        <f>Parameters!$C$3/2*SIN(RADIANS('Cam Design'!B6))</f>
        <v>0.69809625749134052</v>
      </c>
      <c r="F6">
        <f>Parameters!$C$3/2*COS(RADIANS('Cam Design'!B6))</f>
        <v>39.993907806255649</v>
      </c>
      <c r="H6">
        <f t="shared" ref="H6:H69" si="0">D6*SIN(RADIANS(B6))</f>
        <v>0.69809625749134052</v>
      </c>
      <c r="I6" s="2">
        <f t="shared" ref="I6:I69" si="1">D6*COS(RADIANS(B6))</f>
        <v>39.993907806255649</v>
      </c>
    </row>
    <row r="7" spans="2:9" x14ac:dyDescent="0.2">
      <c r="B7">
        <f t="shared" ref="B7:B70" si="2">B6+1</f>
        <v>2</v>
      </c>
      <c r="C7">
        <f>IF(AND(B7&gt;=Parameters!$C$8, B7&lt;=Parameters!$C$9),Parameters!$C$2,IF(AND(B7&gt;Parameters!$C$6,B7&lt;Parameters!$C$7),(B7-Parameters!$C$6)*TAN(RADIANS('Cam Design'!$C$2)), IF(AND(B7&gt;Parameters!$C$10,B7&lt;Parameters!$C$11),(-B7+Parameters!$C$11)*TAN(RADIANS('Cam Design'!$E$2)), 0)))</f>
        <v>0</v>
      </c>
      <c r="D7">
        <f>C7+Parameters!$C$3/2</f>
        <v>40</v>
      </c>
      <c r="E7">
        <f>Parameters!$C$3/2*SIN(RADIANS('Cam Design'!B7))</f>
        <v>1.3959798681000388</v>
      </c>
      <c r="F7">
        <f>Parameters!$C$3/2*COS(RADIANS('Cam Design'!B7))</f>
        <v>39.975633080763828</v>
      </c>
      <c r="H7">
        <f t="shared" si="0"/>
        <v>1.3959798681000388</v>
      </c>
      <c r="I7" s="2">
        <f t="shared" si="1"/>
        <v>39.975633080763828</v>
      </c>
    </row>
    <row r="8" spans="2:9" x14ac:dyDescent="0.2">
      <c r="B8">
        <f t="shared" si="2"/>
        <v>3</v>
      </c>
      <c r="C8">
        <f>IF(AND(B8&gt;=Parameters!$C$8, B8&lt;=Parameters!$C$9),Parameters!$C$2,IF(AND(B8&gt;Parameters!$C$6,B8&lt;Parameters!$C$7),(B8-Parameters!$C$6)*TAN(RADIANS('Cam Design'!$C$2)), IF(AND(B8&gt;Parameters!$C$10,B8&lt;Parameters!$C$11),(-B8+Parameters!$C$11)*TAN(RADIANS('Cam Design'!$E$2)), 0)))</f>
        <v>0</v>
      </c>
      <c r="D8">
        <f>C8+Parameters!$C$3/2</f>
        <v>40</v>
      </c>
      <c r="E8">
        <f>Parameters!$C$3/2*SIN(RADIANS('Cam Design'!B8))</f>
        <v>2.0934382497177535</v>
      </c>
      <c r="F8">
        <f>Parameters!$C$3/2*COS(RADIANS('Cam Design'!B8))</f>
        <v>39.945181390182952</v>
      </c>
      <c r="H8">
        <f t="shared" si="0"/>
        <v>2.0934382497177535</v>
      </c>
      <c r="I8" s="2">
        <f t="shared" si="1"/>
        <v>39.945181390182952</v>
      </c>
    </row>
    <row r="9" spans="2:9" x14ac:dyDescent="0.2">
      <c r="B9">
        <f t="shared" si="2"/>
        <v>4</v>
      </c>
      <c r="C9">
        <f>IF(AND(B9&gt;=Parameters!$C$8, B9&lt;=Parameters!$C$9),Parameters!$C$2,IF(AND(B9&gt;Parameters!$C$6,B9&lt;Parameters!$C$7),(B9-Parameters!$C$6)*TAN(RADIANS('Cam Design'!$C$2)), IF(AND(B9&gt;Parameters!$C$10,B9&lt;Parameters!$C$11),(-B9+Parameters!$C$11)*TAN(RADIANS('Cam Design'!$E$2)), 0)))</f>
        <v>0</v>
      </c>
      <c r="D9">
        <f>C9+Parameters!$C$3/2</f>
        <v>40</v>
      </c>
      <c r="E9">
        <f>Parameters!$C$3/2*SIN(RADIANS('Cam Design'!B9))</f>
        <v>2.7902589497650121</v>
      </c>
      <c r="F9">
        <f>Parameters!$C$3/2*COS(RADIANS('Cam Design'!B9))</f>
        <v>39.90256201039297</v>
      </c>
      <c r="H9">
        <f t="shared" si="0"/>
        <v>2.7902589497650121</v>
      </c>
      <c r="I9" s="2">
        <f t="shared" si="1"/>
        <v>39.90256201039297</v>
      </c>
    </row>
    <row r="10" spans="2:9" x14ac:dyDescent="0.2">
      <c r="B10">
        <f t="shared" si="2"/>
        <v>5</v>
      </c>
      <c r="C10">
        <f>IF(AND(B10&gt;=Parameters!$C$8, B10&lt;=Parameters!$C$9),Parameters!$C$2,IF(AND(B10&gt;Parameters!$C$6,B10&lt;Parameters!$C$7),(B10-Parameters!$C$6)*TAN(RADIANS('Cam Design'!$C$2)), IF(AND(B10&gt;Parameters!$C$10,B10&lt;Parameters!$C$11),(-B10+Parameters!$C$11)*TAN(RADIANS('Cam Design'!$E$2)), 0)))</f>
        <v>0</v>
      </c>
      <c r="D10">
        <f>C10+Parameters!$C$3/2</f>
        <v>40</v>
      </c>
      <c r="E10">
        <f>Parameters!$C$3/2*SIN(RADIANS('Cam Design'!B10))</f>
        <v>3.4862297099063264</v>
      </c>
      <c r="F10">
        <f>Parameters!$C$3/2*COS(RADIANS('Cam Design'!B10))</f>
        <v>39.84778792366982</v>
      </c>
      <c r="H10">
        <f t="shared" si="0"/>
        <v>3.4862297099063264</v>
      </c>
      <c r="I10" s="2">
        <f t="shared" si="1"/>
        <v>39.84778792366982</v>
      </c>
    </row>
    <row r="11" spans="2:9" x14ac:dyDescent="0.2">
      <c r="B11">
        <f t="shared" si="2"/>
        <v>6</v>
      </c>
      <c r="C11">
        <f>IF(AND(B11&gt;=Parameters!$C$8, B11&lt;=Parameters!$C$9),Parameters!$C$2,IF(AND(B11&gt;Parameters!$C$6,B11&lt;Parameters!$C$7),(B11-Parameters!$C$6)*TAN(RADIANS('Cam Design'!$C$2)), IF(AND(B11&gt;Parameters!$C$10,B11&lt;Parameters!$C$11),(-B11+Parameters!$C$11)*TAN(RADIANS('Cam Design'!$E$2)), 0)))</f>
        <v>0</v>
      </c>
      <c r="D11">
        <f>C11+Parameters!$C$3/2</f>
        <v>40</v>
      </c>
      <c r="E11">
        <f>Parameters!$C$3/2*SIN(RADIANS('Cam Design'!B11))</f>
        <v>4.1811385307061393</v>
      </c>
      <c r="F11">
        <f>Parameters!$C$3/2*COS(RADIANS('Cam Design'!B11))</f>
        <v>39.780875814730933</v>
      </c>
      <c r="H11">
        <f t="shared" si="0"/>
        <v>4.1811385307061393</v>
      </c>
      <c r="I11" s="2">
        <f t="shared" si="1"/>
        <v>39.780875814730933</v>
      </c>
    </row>
    <row r="12" spans="2:9" x14ac:dyDescent="0.2">
      <c r="B12">
        <f t="shared" si="2"/>
        <v>7</v>
      </c>
      <c r="C12">
        <f>IF(AND(B12&gt;=Parameters!$C$8, B12&lt;=Parameters!$C$9),Parameters!$C$2,IF(AND(B12&gt;Parameters!$C$6,B12&lt;Parameters!$C$7),(B12-Parameters!$C$6)*TAN(RADIANS('Cam Design'!$C$2)), IF(AND(B12&gt;Parameters!$C$10,B12&lt;Parameters!$C$11),(-B12+Parameters!$C$11)*TAN(RADIANS('Cam Design'!$E$2)), 0)))</f>
        <v>0</v>
      </c>
      <c r="D12">
        <f>C12+Parameters!$C$3/2</f>
        <v>40</v>
      </c>
      <c r="E12">
        <f>Parameters!$C$3/2*SIN(RADIANS('Cam Design'!B12))</f>
        <v>4.8747737362058992</v>
      </c>
      <c r="F12">
        <f>Parameters!$C$3/2*COS(RADIANS('Cam Design'!B12))</f>
        <v>39.70184606565288</v>
      </c>
      <c r="H12">
        <f t="shared" si="0"/>
        <v>4.8747737362058992</v>
      </c>
      <c r="I12" s="2">
        <f t="shared" si="1"/>
        <v>39.70184606565288</v>
      </c>
    </row>
    <row r="13" spans="2:9" x14ac:dyDescent="0.2">
      <c r="B13">
        <f t="shared" si="2"/>
        <v>8</v>
      </c>
      <c r="C13">
        <f>IF(AND(B13&gt;=Parameters!$C$8, B13&lt;=Parameters!$C$9),Parameters!$C$2,IF(AND(B13&gt;Parameters!$C$6,B13&lt;Parameters!$C$7),(B13-Parameters!$C$6)*TAN(RADIANS('Cam Design'!$C$2)), IF(AND(B13&gt;Parameters!$C$10,B13&lt;Parameters!$C$11),(-B13+Parameters!$C$11)*TAN(RADIANS('Cam Design'!$E$2)), 0)))</f>
        <v>0</v>
      </c>
      <c r="D13">
        <f>C13+Parameters!$C$3/2</f>
        <v>40</v>
      </c>
      <c r="E13">
        <f>Parameters!$C$3/2*SIN(RADIANS('Cam Design'!B13))</f>
        <v>5.5669240384026173</v>
      </c>
      <c r="F13">
        <f>Parameters!$C$3/2*COS(RADIANS('Cam Design'!B13))</f>
        <v>39.610722749662813</v>
      </c>
      <c r="H13">
        <f t="shared" si="0"/>
        <v>5.5669240384026173</v>
      </c>
      <c r="I13" s="2">
        <f t="shared" si="1"/>
        <v>39.610722749662813</v>
      </c>
    </row>
    <row r="14" spans="2:9" x14ac:dyDescent="0.2">
      <c r="B14">
        <f t="shared" si="2"/>
        <v>9</v>
      </c>
      <c r="C14">
        <f>IF(AND(B14&gt;=Parameters!$C$8, B14&lt;=Parameters!$C$9),Parameters!$C$2,IF(AND(B14&gt;Parameters!$C$6,B14&lt;Parameters!$C$7),(B14-Parameters!$C$6)*TAN(RADIANS('Cam Design'!$C$2)), IF(AND(B14&gt;Parameters!$C$10,B14&lt;Parameters!$C$11),(-B14+Parameters!$C$11)*TAN(RADIANS('Cam Design'!$E$2)), 0)))</f>
        <v>0</v>
      </c>
      <c r="D14">
        <f>C14+Parameters!$C$3/2</f>
        <v>40</v>
      </c>
      <c r="E14">
        <f>Parameters!$C$3/2*SIN(RADIANS('Cam Design'!B14))</f>
        <v>6.2573786016092345</v>
      </c>
      <c r="F14">
        <f>Parameters!$C$3/2*COS(RADIANS('Cam Design'!B14))</f>
        <v>39.507533623805514</v>
      </c>
      <c r="H14">
        <f t="shared" si="0"/>
        <v>6.2573786016092345</v>
      </c>
      <c r="I14" s="2">
        <f t="shared" si="1"/>
        <v>39.507533623805514</v>
      </c>
    </row>
    <row r="15" spans="2:9" x14ac:dyDescent="0.2">
      <c r="B15">
        <f t="shared" si="2"/>
        <v>10</v>
      </c>
      <c r="C15">
        <f>IF(AND(B15&gt;=Parameters!$C$8, B15&lt;=Parameters!$C$9),Parameters!$C$2,IF(AND(B15&gt;Parameters!$C$6,B15&lt;Parameters!$C$7),(B15-Parameters!$C$6)*TAN(RADIANS('Cam Design'!$C$2)), IF(AND(B15&gt;Parameters!$C$10,B15&lt;Parameters!$C$11),(-B15+Parameters!$C$11)*TAN(RADIANS('Cam Design'!$E$2)), 0)))</f>
        <v>0</v>
      </c>
      <c r="D15">
        <f>C15+Parameters!$C$3/2</f>
        <v>40</v>
      </c>
      <c r="E15">
        <f>Parameters!$C$3/2*SIN(RADIANS('Cam Design'!B15))</f>
        <v>6.945927106677213</v>
      </c>
      <c r="F15">
        <f>Parameters!$C$3/2*COS(RADIANS('Cam Design'!B15))</f>
        <v>39.392310120488318</v>
      </c>
      <c r="H15">
        <f t="shared" si="0"/>
        <v>6.945927106677213</v>
      </c>
      <c r="I15" s="2">
        <f t="shared" si="1"/>
        <v>39.392310120488318</v>
      </c>
    </row>
    <row r="16" spans="2:9" x14ac:dyDescent="0.2">
      <c r="B16">
        <f t="shared" si="2"/>
        <v>11</v>
      </c>
      <c r="C16">
        <f>IF(AND(B16&gt;=Parameters!$C$8, B16&lt;=Parameters!$C$9),Parameters!$C$2,IF(AND(B16&gt;Parameters!$C$6,B16&lt;Parameters!$C$7),(B16-Parameters!$C$6)*TAN(RADIANS('Cam Design'!$C$2)), IF(AND(B16&gt;Parameters!$C$10,B16&lt;Parameters!$C$11),(-B16+Parameters!$C$11)*TAN(RADIANS('Cam Design'!$E$2)), 0)))</f>
        <v>0</v>
      </c>
      <c r="D16">
        <f>C16+Parameters!$C$3/2</f>
        <v>40</v>
      </c>
      <c r="E16">
        <f>Parameters!$C$3/2*SIN(RADIANS('Cam Design'!B16))</f>
        <v>7.6323598150617924</v>
      </c>
      <c r="F16">
        <f>Parameters!$C$3/2*COS(RADIANS('Cam Design'!B16))</f>
        <v>39.265087337906557</v>
      </c>
      <c r="H16">
        <f t="shared" si="0"/>
        <v>7.6323598150617924</v>
      </c>
      <c r="I16" s="2">
        <f t="shared" si="1"/>
        <v>39.265087337906557</v>
      </c>
    </row>
    <row r="17" spans="2:9" x14ac:dyDescent="0.2">
      <c r="B17">
        <f t="shared" si="2"/>
        <v>12</v>
      </c>
      <c r="C17">
        <f>IF(AND(B17&gt;=Parameters!$C$8, B17&lt;=Parameters!$C$9),Parameters!$C$2,IF(AND(B17&gt;Parameters!$C$6,B17&lt;Parameters!$C$7),(B17-Parameters!$C$6)*TAN(RADIANS('Cam Design'!$C$2)), IF(AND(B17&gt;Parameters!$C$10,B17&lt;Parameters!$C$11),(-B17+Parameters!$C$11)*TAN(RADIANS('Cam Design'!$E$2)), 0)))</f>
        <v>0</v>
      </c>
      <c r="D17">
        <f>C17+Parameters!$C$3/2</f>
        <v>40</v>
      </c>
      <c r="E17">
        <f>Parameters!$C$3/2*SIN(RADIANS('Cam Design'!B17))</f>
        <v>8.3164676327103741</v>
      </c>
      <c r="F17">
        <f>Parameters!$C$3/2*COS(RADIANS('Cam Design'!B17))</f>
        <v>39.125904029352228</v>
      </c>
      <c r="H17">
        <f t="shared" si="0"/>
        <v>8.3164676327103741</v>
      </c>
      <c r="I17" s="2">
        <f t="shared" si="1"/>
        <v>39.125904029352228</v>
      </c>
    </row>
    <row r="18" spans="2:9" x14ac:dyDescent="0.2">
      <c r="B18">
        <f t="shared" si="2"/>
        <v>13</v>
      </c>
      <c r="C18">
        <f>IF(AND(B18&gt;=Parameters!$C$8, B18&lt;=Parameters!$C$9),Parameters!$C$2,IF(AND(B18&gt;Parameters!$C$6,B18&lt;Parameters!$C$7),(B18-Parameters!$C$6)*TAN(RADIANS('Cam Design'!$C$2)), IF(AND(B18&gt;Parameters!$C$10,B18&lt;Parameters!$C$11),(-B18+Parameters!$C$11)*TAN(RADIANS('Cam Design'!$E$2)), 0)))</f>
        <v>0</v>
      </c>
      <c r="D18">
        <f>C18+Parameters!$C$3/2</f>
        <v>40</v>
      </c>
      <c r="E18">
        <f>Parameters!$C$3/2*SIN(RADIANS('Cam Design'!B18))</f>
        <v>8.9980421737545999</v>
      </c>
      <c r="F18">
        <f>Parameters!$C$3/2*COS(RADIANS('Cam Design'!B18))</f>
        <v>38.974802591409407</v>
      </c>
      <c r="H18">
        <f t="shared" si="0"/>
        <v>8.9980421737545999</v>
      </c>
      <c r="I18" s="2">
        <f t="shared" si="1"/>
        <v>38.974802591409407</v>
      </c>
    </row>
    <row r="19" spans="2:9" x14ac:dyDescent="0.2">
      <c r="B19">
        <f t="shared" si="2"/>
        <v>14</v>
      </c>
      <c r="C19">
        <f>IF(AND(B19&gt;=Parameters!$C$8, B19&lt;=Parameters!$C$9),Parameters!$C$2,IF(AND(B19&gt;Parameters!$C$6,B19&lt;Parameters!$C$7),(B19-Parameters!$C$6)*TAN(RADIANS('Cam Design'!$C$2)), IF(AND(B19&gt;Parameters!$C$10,B19&lt;Parameters!$C$11),(-B19+Parameters!$C$11)*TAN(RADIANS('Cam Design'!$E$2)), 0)))</f>
        <v>0</v>
      </c>
      <c r="D19">
        <f>C19+Parameters!$C$3/2</f>
        <v>40</v>
      </c>
      <c r="E19">
        <f>Parameters!$C$3/2*SIN(RADIANS('Cam Design'!B19))</f>
        <v>9.676875823986709</v>
      </c>
      <c r="F19">
        <f>Parameters!$C$3/2*COS(RADIANS('Cam Design'!B19))</f>
        <v>38.811829051039858</v>
      </c>
      <c r="H19">
        <f t="shared" si="0"/>
        <v>9.676875823986709</v>
      </c>
      <c r="I19" s="2">
        <f t="shared" si="1"/>
        <v>38.811829051039858</v>
      </c>
    </row>
    <row r="20" spans="2:9" x14ac:dyDescent="0.2">
      <c r="B20">
        <f t="shared" si="2"/>
        <v>15</v>
      </c>
      <c r="C20">
        <f>IF(AND(B20&gt;=Parameters!$C$8, B20&lt;=Parameters!$C$9),Parameters!$C$2,IF(AND(B20&gt;Parameters!$C$6,B20&lt;Parameters!$C$7),(B20-Parameters!$C$6)*TAN(RADIANS('Cam Design'!$C$2)), IF(AND(B20&gt;Parameters!$C$10,B20&lt;Parameters!$C$11),(-B20+Parameters!$C$11)*TAN(RADIANS('Cam Design'!$E$2)), 0)))</f>
        <v>0</v>
      </c>
      <c r="D20">
        <f>C20+Parameters!$C$3/2</f>
        <v>40</v>
      </c>
      <c r="E20">
        <f>Parameters!$C$3/2*SIN(RADIANS('Cam Design'!B20))</f>
        <v>10.35276180410083</v>
      </c>
      <c r="F20">
        <f>Parameters!$C$3/2*COS(RADIANS('Cam Design'!B20))</f>
        <v>38.637033051562732</v>
      </c>
      <c r="H20">
        <f t="shared" si="0"/>
        <v>10.35276180410083</v>
      </c>
      <c r="I20" s="2">
        <f t="shared" si="1"/>
        <v>38.637033051562732</v>
      </c>
    </row>
    <row r="21" spans="2:9" x14ac:dyDescent="0.2">
      <c r="B21">
        <f t="shared" si="2"/>
        <v>16</v>
      </c>
      <c r="C21">
        <f>IF(AND(B21&gt;=Parameters!$C$8, B21&lt;=Parameters!$C$9),Parameters!$C$2,IF(AND(B21&gt;Parameters!$C$6,B21&lt;Parameters!$C$7),(B21-Parameters!$C$6)*TAN(RADIANS('Cam Design'!$C$2)), IF(AND(B21&gt;Parameters!$C$10,B21&lt;Parameters!$C$11),(-B21+Parameters!$C$11)*TAN(RADIANS('Cam Design'!$E$2)), 0)))</f>
        <v>0</v>
      </c>
      <c r="D21">
        <f>C21+Parameters!$C$3/2</f>
        <v>40</v>
      </c>
      <c r="E21">
        <f>Parameters!$C$3/2*SIN(RADIANS('Cam Design'!B21))</f>
        <v>11.025494232679966</v>
      </c>
      <c r="F21">
        <f>Parameters!$C$3/2*COS(RADIANS('Cam Design'!B21))</f>
        <v>38.450467837532756</v>
      </c>
      <c r="H21">
        <f t="shared" si="0"/>
        <v>11.025494232679966</v>
      </c>
      <c r="I21" s="2">
        <f t="shared" si="1"/>
        <v>38.450467837532756</v>
      </c>
    </row>
    <row r="22" spans="2:9" x14ac:dyDescent="0.2">
      <c r="B22">
        <f t="shared" si="2"/>
        <v>17</v>
      </c>
      <c r="C22">
        <f>IF(AND(B22&gt;=Parameters!$C$8, B22&lt;=Parameters!$C$9),Parameters!$C$2,IF(AND(B22&gt;Parameters!$C$6,B22&lt;Parameters!$C$7),(B22-Parameters!$C$6)*TAN(RADIANS('Cam Design'!$C$2)), IF(AND(B22&gt;Parameters!$C$10,B22&lt;Parameters!$C$11),(-B22+Parameters!$C$11)*TAN(RADIANS('Cam Design'!$E$2)), 0)))</f>
        <v>0</v>
      </c>
      <c r="D22">
        <f>C22+Parameters!$C$3/2</f>
        <v>40</v>
      </c>
      <c r="E22">
        <f>Parameters!$C$3/2*SIN(RADIANS('Cam Design'!B22))</f>
        <v>11.694868188909471</v>
      </c>
      <c r="F22">
        <f>Parameters!$C$3/2*COS(RADIANS('Cam Design'!B22))</f>
        <v>38.252190238521415</v>
      </c>
      <c r="H22">
        <f t="shared" si="0"/>
        <v>11.694868188909471</v>
      </c>
      <c r="I22" s="2">
        <f t="shared" si="1"/>
        <v>38.252190238521415</v>
      </c>
    </row>
    <row r="23" spans="2:9" x14ac:dyDescent="0.2">
      <c r="B23">
        <f t="shared" si="2"/>
        <v>18</v>
      </c>
      <c r="C23">
        <f>IF(AND(B23&gt;=Parameters!$C$8, B23&lt;=Parameters!$C$9),Parameters!$C$2,IF(AND(B23&gt;Parameters!$C$6,B23&lt;Parameters!$C$7),(B23-Parameters!$C$6)*TAN(RADIANS('Cam Design'!$C$2)), IF(AND(B23&gt;Parameters!$C$10,B23&lt;Parameters!$C$11),(-B23+Parameters!$C$11)*TAN(RADIANS('Cam Design'!$E$2)), 0)))</f>
        <v>0</v>
      </c>
      <c r="D23">
        <f>C23+Parameters!$C$3/2</f>
        <v>40</v>
      </c>
      <c r="E23">
        <f>Parameters!$C$3/2*SIN(RADIANS('Cam Design'!B23))</f>
        <v>12.360679774997896</v>
      </c>
      <c r="F23">
        <f>Parameters!$C$3/2*COS(RADIANS('Cam Design'!B23))</f>
        <v>38.042260651806139</v>
      </c>
      <c r="H23">
        <f t="shared" si="0"/>
        <v>12.360679774997896</v>
      </c>
      <c r="I23" s="2">
        <f t="shared" si="1"/>
        <v>38.042260651806139</v>
      </c>
    </row>
    <row r="24" spans="2:9" x14ac:dyDescent="0.2">
      <c r="B24">
        <f t="shared" si="2"/>
        <v>19</v>
      </c>
      <c r="C24">
        <f>IF(AND(B24&gt;=Parameters!$C$8, B24&lt;=Parameters!$C$9),Parameters!$C$2,IF(AND(B24&gt;Parameters!$C$6,B24&lt;Parameters!$C$7),(B24-Parameters!$C$6)*TAN(RADIANS('Cam Design'!$C$2)), IF(AND(B24&gt;Parameters!$C$10,B24&lt;Parameters!$C$11),(-B24+Parameters!$C$11)*TAN(RADIANS('Cam Design'!$E$2)), 0)))</f>
        <v>0</v>
      </c>
      <c r="D24">
        <f>C24+Parameters!$C$3/2</f>
        <v>40</v>
      </c>
      <c r="E24">
        <f>Parameters!$C$3/2*SIN(RADIANS('Cam Design'!B24))</f>
        <v>13.022726178286268</v>
      </c>
      <c r="F24">
        <f>Parameters!$C$3/2*COS(RADIANS('Cam Design'!B24))</f>
        <v>37.820743023972675</v>
      </c>
      <c r="H24">
        <f t="shared" si="0"/>
        <v>13.022726178286268</v>
      </c>
      <c r="I24" s="2">
        <f t="shared" si="1"/>
        <v>37.820743023972675</v>
      </c>
    </row>
    <row r="25" spans="2:9" x14ac:dyDescent="0.2">
      <c r="B25">
        <f t="shared" si="2"/>
        <v>20</v>
      </c>
      <c r="C25">
        <f>IF(AND(B25&gt;=Parameters!$C$8, B25&lt;=Parameters!$C$9),Parameters!$C$2,IF(AND(B25&gt;Parameters!$C$6,B25&lt;Parameters!$C$7),(B25-Parameters!$C$6)*TAN(RADIANS('Cam Design'!$C$2)), IF(AND(B25&gt;Parameters!$C$10,B25&lt;Parameters!$C$11),(-B25+Parameters!$C$11)*TAN(RADIANS('Cam Design'!$E$2)), 0)))</f>
        <v>0</v>
      </c>
      <c r="D25">
        <f>C25+Parameters!$C$3/2</f>
        <v>40</v>
      </c>
      <c r="E25">
        <f>Parameters!$C$3/2*SIN(RADIANS('Cam Design'!B25))</f>
        <v>13.680805733026748</v>
      </c>
      <c r="F25">
        <f>Parameters!$C$3/2*COS(RADIANS('Cam Design'!B25))</f>
        <v>37.587704831436341</v>
      </c>
      <c r="H25">
        <f t="shared" si="0"/>
        <v>13.680805733026748</v>
      </c>
      <c r="I25" s="2">
        <f t="shared" si="1"/>
        <v>37.587704831436341</v>
      </c>
    </row>
    <row r="26" spans="2:9" x14ac:dyDescent="0.2">
      <c r="B26">
        <f t="shared" si="2"/>
        <v>21</v>
      </c>
      <c r="C26">
        <f>IF(AND(B26&gt;=Parameters!$C$8, B26&lt;=Parameters!$C$9),Parameters!$C$2,IF(AND(B26&gt;Parameters!$C$6,B26&lt;Parameters!$C$7),(B26-Parameters!$C$6)*TAN(RADIANS('Cam Design'!$C$2)), IF(AND(B26&gt;Parameters!$C$10,B26&lt;Parameters!$C$11),(-B26+Parameters!$C$11)*TAN(RADIANS('Cam Design'!$E$2)), 0)))</f>
        <v>0</v>
      </c>
      <c r="D26">
        <f>C26+Parameters!$C$3/2</f>
        <v>40</v>
      </c>
      <c r="E26">
        <f>Parameters!$C$3/2*SIN(RADIANS('Cam Design'!B26))</f>
        <v>14.334717981812011</v>
      </c>
      <c r="F26">
        <f>Parameters!$C$3/2*COS(RADIANS('Cam Design'!B26))</f>
        <v>37.343217059888069</v>
      </c>
      <c r="H26">
        <f t="shared" si="0"/>
        <v>14.334717981812011</v>
      </c>
      <c r="I26" s="2">
        <f t="shared" si="1"/>
        <v>37.343217059888069</v>
      </c>
    </row>
    <row r="27" spans="2:9" x14ac:dyDescent="0.2">
      <c r="B27">
        <f t="shared" si="2"/>
        <v>22</v>
      </c>
      <c r="C27">
        <f>IF(AND(B27&gt;=Parameters!$C$8, B27&lt;=Parameters!$C$9),Parameters!$C$2,IF(AND(B27&gt;Parameters!$C$6,B27&lt;Parameters!$C$7),(B27-Parameters!$C$6)*TAN(RADIANS('Cam Design'!$C$2)), IF(AND(B27&gt;Parameters!$C$10,B27&lt;Parameters!$C$11),(-B27+Parameters!$C$11)*TAN(RADIANS('Cam Design'!$E$2)), 0)))</f>
        <v>0</v>
      </c>
      <c r="D27">
        <f>C27+Parameters!$C$3/2</f>
        <v>40</v>
      </c>
      <c r="E27">
        <f>Parameters!$C$3/2*SIN(RADIANS('Cam Design'!B27))</f>
        <v>14.98426373663648</v>
      </c>
      <c r="F27">
        <f>Parameters!$C$3/2*COS(RADIANS('Cam Design'!B27))</f>
        <v>37.087354182671497</v>
      </c>
      <c r="H27">
        <f t="shared" si="0"/>
        <v>14.98426373663648</v>
      </c>
      <c r="I27" s="2">
        <f t="shared" si="1"/>
        <v>37.087354182671497</v>
      </c>
    </row>
    <row r="28" spans="2:9" x14ac:dyDescent="0.2">
      <c r="B28">
        <f t="shared" si="2"/>
        <v>23</v>
      </c>
      <c r="C28">
        <f>IF(AND(B28&gt;=Parameters!$C$8, B28&lt;=Parameters!$C$9),Parameters!$C$2,IF(AND(B28&gt;Parameters!$C$6,B28&lt;Parameters!$C$7),(B28-Parameters!$C$6)*TAN(RADIANS('Cam Design'!$C$2)), IF(AND(B28&gt;Parameters!$C$10,B28&lt;Parameters!$C$11),(-B28+Parameters!$C$11)*TAN(RADIANS('Cam Design'!$E$2)), 0)))</f>
        <v>0</v>
      </c>
      <c r="D28">
        <f>C28+Parameters!$C$3/2</f>
        <v>40</v>
      </c>
      <c r="E28">
        <f>Parameters!$C$3/2*SIN(RADIANS('Cam Design'!B28))</f>
        <v>15.629245139570951</v>
      </c>
      <c r="F28">
        <f>Parameters!$C$3/2*COS(RADIANS('Cam Design'!B28))</f>
        <v>36.820194138097612</v>
      </c>
      <c r="H28">
        <f t="shared" si="0"/>
        <v>15.629245139570951</v>
      </c>
      <c r="I28" s="2">
        <f t="shared" si="1"/>
        <v>36.820194138097612</v>
      </c>
    </row>
    <row r="29" spans="2:9" x14ac:dyDescent="0.2">
      <c r="B29">
        <f t="shared" si="2"/>
        <v>24</v>
      </c>
      <c r="C29">
        <f>IF(AND(B29&gt;=Parameters!$C$8, B29&lt;=Parameters!$C$9),Parameters!$C$2,IF(AND(B29&gt;Parameters!$C$6,B29&lt;Parameters!$C$7),(B29-Parameters!$C$6)*TAN(RADIANS('Cam Design'!$C$2)), IF(AND(B29&gt;Parameters!$C$10,B29&lt;Parameters!$C$11),(-B29+Parameters!$C$11)*TAN(RADIANS('Cam Design'!$E$2)), 0)))</f>
        <v>0</v>
      </c>
      <c r="D29">
        <f>C29+Parameters!$C$3/2</f>
        <v>40</v>
      </c>
      <c r="E29">
        <f>Parameters!$C$3/2*SIN(RADIANS('Cam Design'!B29))</f>
        <v>16.26946572303201</v>
      </c>
      <c r="F29">
        <f>Parameters!$C$3/2*COS(RADIANS('Cam Design'!B29))</f>
        <v>36.541818305704034</v>
      </c>
      <c r="H29">
        <f t="shared" si="0"/>
        <v>16.26946572303201</v>
      </c>
      <c r="I29" s="2">
        <f t="shared" si="1"/>
        <v>36.541818305704034</v>
      </c>
    </row>
    <row r="30" spans="2:9" x14ac:dyDescent="0.2">
      <c r="B30">
        <f t="shared" si="2"/>
        <v>25</v>
      </c>
      <c r="C30">
        <f>IF(AND(B30&gt;=Parameters!$C$8, B30&lt;=Parameters!$C$9),Parameters!$C$2,IF(AND(B30&gt;Parameters!$C$6,B30&lt;Parameters!$C$7),(B30-Parameters!$C$6)*TAN(RADIANS('Cam Design'!$C$2)), IF(AND(B30&gt;Parameters!$C$10,B30&lt;Parameters!$C$11),(-B30+Parameters!$C$11)*TAN(RADIANS('Cam Design'!$E$2)), 0)))</f>
        <v>0</v>
      </c>
      <c r="D30">
        <f>C30+Parameters!$C$3/2</f>
        <v>40</v>
      </c>
      <c r="E30">
        <f>Parameters!$C$3/2*SIN(RADIANS('Cam Design'!B30))</f>
        <v>16.904730469627978</v>
      </c>
      <c r="F30">
        <f>Parameters!$C$3/2*COS(RADIANS('Cam Design'!B30))</f>
        <v>36.252311481465995</v>
      </c>
      <c r="H30">
        <f t="shared" si="0"/>
        <v>16.904730469627978</v>
      </c>
      <c r="I30" s="2">
        <f t="shared" si="1"/>
        <v>36.252311481465995</v>
      </c>
    </row>
    <row r="31" spans="2:9" x14ac:dyDescent="0.2">
      <c r="B31">
        <f t="shared" si="2"/>
        <v>26</v>
      </c>
      <c r="C31">
        <f>IF(AND(B31&gt;=Parameters!$C$8, B31&lt;=Parameters!$C$9),Parameters!$C$2,IF(AND(B31&gt;Parameters!$C$6,B31&lt;Parameters!$C$7),(B31-Parameters!$C$6)*TAN(RADIANS('Cam Design'!$C$2)), IF(AND(B31&gt;Parameters!$C$10,B31&lt;Parameters!$C$11),(-B31+Parameters!$C$11)*TAN(RADIANS('Cam Design'!$E$2)), 0)))</f>
        <v>0</v>
      </c>
      <c r="D31">
        <f>C31+Parameters!$C$3/2</f>
        <v>40</v>
      </c>
      <c r="E31">
        <f>Parameters!$C$3/2*SIN(RADIANS('Cam Design'!B31))</f>
        <v>17.534845871563096</v>
      </c>
      <c r="F31">
        <f>Parameters!$C$3/2*COS(RADIANS('Cam Design'!B31))</f>
        <v>35.95176185196668</v>
      </c>
      <c r="H31">
        <f t="shared" si="0"/>
        <v>17.534845871563096</v>
      </c>
      <c r="I31" s="2">
        <f t="shared" si="1"/>
        <v>35.95176185196668</v>
      </c>
    </row>
    <row r="32" spans="2:9" x14ac:dyDescent="0.2">
      <c r="B32">
        <f t="shared" si="2"/>
        <v>27</v>
      </c>
      <c r="C32">
        <f>IF(AND(B32&gt;=Parameters!$C$8, B32&lt;=Parameters!$C$9),Parameters!$C$2,IF(AND(B32&gt;Parameters!$C$6,B32&lt;Parameters!$C$7),(B32-Parameters!$C$6)*TAN(RADIANS('Cam Design'!$C$2)), IF(AND(B32&gt;Parameters!$C$10,B32&lt;Parameters!$C$11),(-B32+Parameters!$C$11)*TAN(RADIANS('Cam Design'!$E$2)), 0)))</f>
        <v>0</v>
      </c>
      <c r="D32">
        <f>C32+Parameters!$C$3/2</f>
        <v>40</v>
      </c>
      <c r="E32">
        <f>Parameters!$C$3/2*SIN(RADIANS('Cam Design'!B32))</f>
        <v>18.15961998958187</v>
      </c>
      <c r="F32">
        <f>Parameters!$C$3/2*COS(RADIANS('Cam Design'!B32))</f>
        <v>35.640260967534715</v>
      </c>
      <c r="H32">
        <f t="shared" si="0"/>
        <v>18.15961998958187</v>
      </c>
      <c r="I32" s="2">
        <f t="shared" si="1"/>
        <v>35.640260967534715</v>
      </c>
    </row>
    <row r="33" spans="2:9" x14ac:dyDescent="0.2">
      <c r="B33">
        <f t="shared" si="2"/>
        <v>28</v>
      </c>
      <c r="C33">
        <f>IF(AND(B33&gt;=Parameters!$C$8, B33&lt;=Parameters!$C$9),Parameters!$C$2,IF(AND(B33&gt;Parameters!$C$6,B33&lt;Parameters!$C$7),(B33-Parameters!$C$6)*TAN(RADIANS('Cam Design'!$C$2)), IF(AND(B33&gt;Parameters!$C$10,B33&lt;Parameters!$C$11),(-B33+Parameters!$C$11)*TAN(RADIANS('Cam Design'!$E$2)), 0)))</f>
        <v>0</v>
      </c>
      <c r="D33">
        <f>C33+Parameters!$C$3/2</f>
        <v>40</v>
      </c>
      <c r="E33">
        <f>Parameters!$C$3/2*SIN(RADIANS('Cam Design'!B33))</f>
        <v>18.778862511435634</v>
      </c>
      <c r="F33">
        <f>Parameters!$C$3/2*COS(RADIANS('Cam Design'!B33))</f>
        <v>35.31790371435708</v>
      </c>
      <c r="H33">
        <f t="shared" si="0"/>
        <v>18.778862511435634</v>
      </c>
      <c r="I33" s="2">
        <f t="shared" si="1"/>
        <v>35.31790371435708</v>
      </c>
    </row>
    <row r="34" spans="2:9" x14ac:dyDescent="0.2">
      <c r="B34">
        <f t="shared" si="2"/>
        <v>29</v>
      </c>
      <c r="C34">
        <f>IF(AND(B34&gt;=Parameters!$C$8, B34&lt;=Parameters!$C$9),Parameters!$C$2,IF(AND(B34&gt;Parameters!$C$6,B34&lt;Parameters!$C$7),(B34-Parameters!$C$6)*TAN(RADIANS('Cam Design'!$C$2)), IF(AND(B34&gt;Parameters!$C$10,B34&lt;Parameters!$C$11),(-B34+Parameters!$C$11)*TAN(RADIANS('Cam Design'!$E$2)), 0)))</f>
        <v>0</v>
      </c>
      <c r="D34">
        <f>C34+Parameters!$C$3/2</f>
        <v>40</v>
      </c>
      <c r="E34">
        <f>Parameters!$C$3/2*SIN(RADIANS('Cam Design'!B34))</f>
        <v>19.392384809853482</v>
      </c>
      <c r="F34">
        <f>Parameters!$C$3/2*COS(RADIANS('Cam Design'!B34))</f>
        <v>34.984788285575831</v>
      </c>
      <c r="H34">
        <f t="shared" si="0"/>
        <v>19.392384809853482</v>
      </c>
      <c r="I34" s="2">
        <f t="shared" si="1"/>
        <v>34.984788285575831</v>
      </c>
    </row>
    <row r="35" spans="2:9" x14ac:dyDescent="0.2">
      <c r="B35">
        <f t="shared" si="2"/>
        <v>30</v>
      </c>
      <c r="C35">
        <f>IF(AND(B35&gt;=Parameters!$C$8, B35&lt;=Parameters!$C$9),Parameters!$C$2,IF(AND(B35&gt;Parameters!$C$6,B35&lt;Parameters!$C$7),(B35-Parameters!$C$6)*TAN(RADIANS('Cam Design'!$C$2)), IF(AND(B35&gt;Parameters!$C$10,B35&lt;Parameters!$C$11),(-B35+Parameters!$C$11)*TAN(RADIANS('Cam Design'!$E$2)), 0)))</f>
        <v>0</v>
      </c>
      <c r="D35">
        <f>C35+Parameters!$C$3/2</f>
        <v>40</v>
      </c>
      <c r="E35">
        <f>Parameters!$C$3/2*SIN(RADIANS('Cam Design'!B35))</f>
        <v>19.999999999999996</v>
      </c>
      <c r="F35">
        <f>Parameters!$C$3/2*COS(RADIANS('Cam Design'!B35))</f>
        <v>34.641016151377549</v>
      </c>
      <c r="H35">
        <f t="shared" si="0"/>
        <v>19.999999999999996</v>
      </c>
      <c r="I35" s="2">
        <f t="shared" si="1"/>
        <v>34.641016151377549</v>
      </c>
    </row>
    <row r="36" spans="2:9" x14ac:dyDescent="0.2">
      <c r="B36">
        <f t="shared" si="2"/>
        <v>31</v>
      </c>
      <c r="C36">
        <f>IF(AND(B36&gt;=Parameters!$C$8, B36&lt;=Parameters!$C$9),Parameters!$C$2,IF(AND(B36&gt;Parameters!$C$6,B36&lt;Parameters!$C$7),(B36-Parameters!$C$6)*TAN(RADIANS('Cam Design'!$C$2)), IF(AND(B36&gt;Parameters!$C$10,B36&lt;Parameters!$C$11),(-B36+Parameters!$C$11)*TAN(RADIANS('Cam Design'!$E$2)), 0)))</f>
        <v>0</v>
      </c>
      <c r="D36">
        <f>C36+Parameters!$C$3/2</f>
        <v>40</v>
      </c>
      <c r="E36">
        <f>Parameters!$C$3/2*SIN(RADIANS('Cam Design'!B36))</f>
        <v>20.601522996402167</v>
      </c>
      <c r="F36">
        <f>Parameters!$C$3/2*COS(RADIANS('Cam Design'!B36))</f>
        <v>34.286692028084495</v>
      </c>
      <c r="H36">
        <f t="shared" si="0"/>
        <v>20.601522996402167</v>
      </c>
      <c r="I36" s="2">
        <f t="shared" si="1"/>
        <v>34.286692028084495</v>
      </c>
    </row>
    <row r="37" spans="2:9" x14ac:dyDescent="0.2">
      <c r="B37">
        <f t="shared" si="2"/>
        <v>32</v>
      </c>
      <c r="C37">
        <f>IF(AND(B37&gt;=Parameters!$C$8, B37&lt;=Parameters!$C$9),Parameters!$C$2,IF(AND(B37&gt;Parameters!$C$6,B37&lt;Parameters!$C$7),(B37-Parameters!$C$6)*TAN(RADIANS('Cam Design'!$C$2)), IF(AND(B37&gt;Parameters!$C$10,B37&lt;Parameters!$C$11),(-B37+Parameters!$C$11)*TAN(RADIANS('Cam Design'!$E$2)), 0)))</f>
        <v>0</v>
      </c>
      <c r="D37">
        <f>C37+Parameters!$C$3/2</f>
        <v>40</v>
      </c>
      <c r="E37">
        <f>Parameters!$C$3/2*SIN(RADIANS('Cam Design'!B37))</f>
        <v>21.196770569328194</v>
      </c>
      <c r="F37">
        <f>Parameters!$C$3/2*COS(RADIANS('Cam Design'!B37))</f>
        <v>33.921923846257037</v>
      </c>
      <c r="H37">
        <f t="shared" si="0"/>
        <v>21.196770569328194</v>
      </c>
      <c r="I37" s="2">
        <f t="shared" si="1"/>
        <v>33.921923846257037</v>
      </c>
    </row>
    <row r="38" spans="2:9" x14ac:dyDescent="0.2">
      <c r="B38">
        <f t="shared" si="2"/>
        <v>33</v>
      </c>
      <c r="C38">
        <f>IF(AND(B38&gt;=Parameters!$C$8, B38&lt;=Parameters!$C$9),Parameters!$C$2,IF(AND(B38&gt;Parameters!$C$6,B38&lt;Parameters!$C$7),(B38-Parameters!$C$6)*TAN(RADIANS('Cam Design'!$C$2)), IF(AND(B38&gt;Parameters!$C$10,B38&lt;Parameters!$C$11),(-B38+Parameters!$C$11)*TAN(RADIANS('Cam Design'!$E$2)), 0)))</f>
        <v>0</v>
      </c>
      <c r="D38">
        <f>C38+Parameters!$C$3/2</f>
        <v>40</v>
      </c>
      <c r="E38">
        <f>Parameters!$C$3/2*SIN(RADIANS('Cam Design'!B38))</f>
        <v>21.785561400601082</v>
      </c>
      <c r="F38">
        <f>Parameters!$C$3/2*COS(RADIANS('Cam Design'!B38))</f>
        <v>33.546822717816966</v>
      </c>
      <c r="H38">
        <f t="shared" si="0"/>
        <v>21.785561400601082</v>
      </c>
      <c r="I38" s="2">
        <f t="shared" si="1"/>
        <v>33.546822717816966</v>
      </c>
    </row>
    <row r="39" spans="2:9" x14ac:dyDescent="0.2">
      <c r="B39">
        <f t="shared" si="2"/>
        <v>34</v>
      </c>
      <c r="C39">
        <f>IF(AND(B39&gt;=Parameters!$C$8, B39&lt;=Parameters!$C$9),Parameters!$C$2,IF(AND(B39&gt;Parameters!$C$6,B39&lt;Parameters!$C$7),(B39-Parameters!$C$6)*TAN(RADIANS('Cam Design'!$C$2)), IF(AND(B39&gt;Parameters!$C$10,B39&lt;Parameters!$C$11),(-B39+Parameters!$C$11)*TAN(RADIANS('Cam Design'!$E$2)), 0)))</f>
        <v>0</v>
      </c>
      <c r="D39">
        <f>C39+Parameters!$C$3/2</f>
        <v>40</v>
      </c>
      <c r="E39">
        <f>Parameters!$C$3/2*SIN(RADIANS('Cam Design'!B39))</f>
        <v>22.367716138829877</v>
      </c>
      <c r="F39">
        <f>Parameters!$C$3/2*COS(RADIANS('Cam Design'!B39))</f>
        <v>33.161502902201661</v>
      </c>
      <c r="H39">
        <f t="shared" si="0"/>
        <v>22.367716138829877</v>
      </c>
      <c r="I39" s="2">
        <f t="shared" si="1"/>
        <v>33.161502902201661</v>
      </c>
    </row>
    <row r="40" spans="2:9" x14ac:dyDescent="0.2">
      <c r="B40">
        <f t="shared" si="2"/>
        <v>35</v>
      </c>
      <c r="C40">
        <f>IF(AND(B40&gt;=Parameters!$C$8, B40&lt;=Parameters!$C$9),Parameters!$C$2,IF(AND(B40&gt;Parameters!$C$6,B40&lt;Parameters!$C$7),(B40-Parameters!$C$6)*TAN(RADIANS('Cam Design'!$C$2)), IF(AND(B40&gt;Parameters!$C$10,B40&lt;Parameters!$C$11),(-B40+Parameters!$C$11)*TAN(RADIANS('Cam Design'!$E$2)), 0)))</f>
        <v>0</v>
      </c>
      <c r="D40">
        <f>C40+Parameters!$C$3/2</f>
        <v>40</v>
      </c>
      <c r="E40">
        <f>Parameters!$C$3/2*SIN(RADIANS('Cam Design'!B40))</f>
        <v>22.943057454041842</v>
      </c>
      <c r="F40">
        <f>Parameters!$C$3/2*COS(RADIANS('Cam Design'!B40))</f>
        <v>32.766081771559669</v>
      </c>
      <c r="H40">
        <f t="shared" si="0"/>
        <v>22.943057454041842</v>
      </c>
      <c r="I40" s="2">
        <f t="shared" si="1"/>
        <v>32.766081771559669</v>
      </c>
    </row>
    <row r="41" spans="2:9" x14ac:dyDescent="0.2">
      <c r="B41">
        <f t="shared" si="2"/>
        <v>36</v>
      </c>
      <c r="C41">
        <f>IF(AND(B41&gt;=Parameters!$C$8, B41&lt;=Parameters!$C$9),Parameters!$C$2,IF(AND(B41&gt;Parameters!$C$6,B41&lt;Parameters!$C$7),(B41-Parameters!$C$6)*TAN(RADIANS('Cam Design'!$C$2)), IF(AND(B41&gt;Parameters!$C$10,B41&lt;Parameters!$C$11),(-B41+Parameters!$C$11)*TAN(RADIANS('Cam Design'!$E$2)), 0)))</f>
        <v>0</v>
      </c>
      <c r="D41">
        <f>C41+Parameters!$C$3/2</f>
        <v>40</v>
      </c>
      <c r="E41">
        <f>Parameters!$C$3/2*SIN(RADIANS('Cam Design'!B41))</f>
        <v>23.511410091698927</v>
      </c>
      <c r="F41">
        <f>Parameters!$C$3/2*COS(RADIANS('Cam Design'!B41))</f>
        <v>32.360679774997898</v>
      </c>
      <c r="H41">
        <f t="shared" si="0"/>
        <v>23.511410091698927</v>
      </c>
      <c r="I41" s="2">
        <f t="shared" si="1"/>
        <v>32.360679774997898</v>
      </c>
    </row>
    <row r="42" spans="2:9" x14ac:dyDescent="0.2">
      <c r="B42">
        <f t="shared" si="2"/>
        <v>37</v>
      </c>
      <c r="C42">
        <f>IF(AND(B42&gt;=Parameters!$C$8, B42&lt;=Parameters!$C$9),Parameters!$C$2,IF(AND(B42&gt;Parameters!$C$6,B42&lt;Parameters!$C$7),(B42-Parameters!$C$6)*TAN(RADIANS('Cam Design'!$C$2)), IF(AND(B42&gt;Parameters!$C$10,B42&lt;Parameters!$C$11),(-B42+Parameters!$C$11)*TAN(RADIANS('Cam Design'!$E$2)), 0)))</f>
        <v>0</v>
      </c>
      <c r="D42">
        <f>C42+Parameters!$C$3/2</f>
        <v>40</v>
      </c>
      <c r="E42">
        <f>Parameters!$C$3/2*SIN(RADIANS('Cam Design'!B42))</f>
        <v>24.072600926081932</v>
      </c>
      <c r="F42">
        <f>Parameters!$C$3/2*COS(RADIANS('Cam Design'!B42))</f>
        <v>31.945420401891713</v>
      </c>
      <c r="H42">
        <f t="shared" si="0"/>
        <v>24.072600926081932</v>
      </c>
      <c r="I42" s="2">
        <f t="shared" si="1"/>
        <v>31.945420401891713</v>
      </c>
    </row>
    <row r="43" spans="2:9" x14ac:dyDescent="0.2">
      <c r="B43">
        <f t="shared" si="2"/>
        <v>38</v>
      </c>
      <c r="C43">
        <f>IF(AND(B43&gt;=Parameters!$C$8, B43&lt;=Parameters!$C$9),Parameters!$C$2,IF(AND(B43&gt;Parameters!$C$6,B43&lt;Parameters!$C$7),(B43-Parameters!$C$6)*TAN(RADIANS('Cam Design'!$C$2)), IF(AND(B43&gt;Parameters!$C$10,B43&lt;Parameters!$C$11),(-B43+Parameters!$C$11)*TAN(RADIANS('Cam Design'!$E$2)), 0)))</f>
        <v>0</v>
      </c>
      <c r="D43">
        <f>C43+Parameters!$C$3/2</f>
        <v>40</v>
      </c>
      <c r="E43">
        <f>Parameters!$C$3/2*SIN(RADIANS('Cam Design'!B43))</f>
        <v>24.626459013026331</v>
      </c>
      <c r="F43">
        <f>Parameters!$C$3/2*COS(RADIANS('Cam Design'!B43))</f>
        <v>31.520430144268875</v>
      </c>
      <c r="H43">
        <f t="shared" si="0"/>
        <v>24.626459013026331</v>
      </c>
      <c r="I43" s="2">
        <f t="shared" si="1"/>
        <v>31.520430144268875</v>
      </c>
    </row>
    <row r="44" spans="2:9" x14ac:dyDescent="0.2">
      <c r="B44">
        <f t="shared" si="2"/>
        <v>39</v>
      </c>
      <c r="C44">
        <f>IF(AND(B44&gt;=Parameters!$C$8, B44&lt;=Parameters!$C$9),Parameters!$C$2,IF(AND(B44&gt;Parameters!$C$6,B44&lt;Parameters!$C$7),(B44-Parameters!$C$6)*TAN(RADIANS('Cam Design'!$C$2)), IF(AND(B44&gt;Parameters!$C$10,B44&lt;Parameters!$C$11),(-B44+Parameters!$C$11)*TAN(RADIANS('Cam Design'!$E$2)), 0)))</f>
        <v>0</v>
      </c>
      <c r="D44">
        <f>C44+Parameters!$C$3/2</f>
        <v>40</v>
      </c>
      <c r="E44">
        <f>Parameters!$C$3/2*SIN(RADIANS('Cam Design'!B44))</f>
        <v>25.172815641993495</v>
      </c>
      <c r="F44">
        <f>Parameters!$C$3/2*COS(RADIANS('Cam Design'!B44))</f>
        <v>31.085838458278836</v>
      </c>
      <c r="H44">
        <f t="shared" si="0"/>
        <v>25.172815641993495</v>
      </c>
      <c r="I44" s="2">
        <f t="shared" si="1"/>
        <v>31.085838458278836</v>
      </c>
    </row>
    <row r="45" spans="2:9" x14ac:dyDescent="0.2">
      <c r="B45">
        <f t="shared" si="2"/>
        <v>40</v>
      </c>
      <c r="C45">
        <f>IF(AND(B45&gt;=Parameters!$C$8, B45&lt;=Parameters!$C$9),Parameters!$C$2,IF(AND(B45&gt;Parameters!$C$6,B45&lt;Parameters!$C$7),(B45-Parameters!$C$6)*TAN(RADIANS('Cam Design'!$C$2)), IF(AND(B45&gt;Parameters!$C$10,B45&lt;Parameters!$C$11),(-B45+Parameters!$C$11)*TAN(RADIANS('Cam Design'!$E$2)), 0)))</f>
        <v>0</v>
      </c>
      <c r="D45">
        <f>C45+Parameters!$C$3/2</f>
        <v>40</v>
      </c>
      <c r="E45">
        <f>Parameters!$C$3/2*SIN(RADIANS('Cam Design'!B45))</f>
        <v>25.71150438746157</v>
      </c>
      <c r="F45">
        <f>Parameters!$C$3/2*COS(RADIANS('Cam Design'!B45))</f>
        <v>30.64177772475912</v>
      </c>
      <c r="H45">
        <f t="shared" si="0"/>
        <v>25.71150438746157</v>
      </c>
      <c r="I45" s="2">
        <f t="shared" si="1"/>
        <v>30.64177772475912</v>
      </c>
    </row>
    <row r="46" spans="2:9" x14ac:dyDescent="0.2">
      <c r="B46">
        <f t="shared" si="2"/>
        <v>41</v>
      </c>
      <c r="C46">
        <f>IF(AND(B46&gt;=Parameters!$C$8, B46&lt;=Parameters!$C$9),Parameters!$C$2,IF(AND(B46&gt;Parameters!$C$6,B46&lt;Parameters!$C$7),(B46-Parameters!$C$6)*TAN(RADIANS('Cam Design'!$C$2)), IF(AND(B46&gt;Parameters!$C$10,B46&lt;Parameters!$C$11),(-B46+Parameters!$C$11)*TAN(RADIANS('Cam Design'!$E$2)), 0)))</f>
        <v>0</v>
      </c>
      <c r="D46">
        <f>C46+Parameters!$C$3/2</f>
        <v>40</v>
      </c>
      <c r="E46">
        <f>Parameters!$C$3/2*SIN(RADIANS('Cam Design'!B46))</f>
        <v>26.242361159620291</v>
      </c>
      <c r="F46">
        <f>Parameters!$C$3/2*COS(RADIANS('Cam Design'!B46))</f>
        <v>30.188383208910881</v>
      </c>
      <c r="H46">
        <f t="shared" si="0"/>
        <v>26.242361159620291</v>
      </c>
      <c r="I46" s="2">
        <f t="shared" si="1"/>
        <v>30.188383208910881</v>
      </c>
    </row>
    <row r="47" spans="2:9" x14ac:dyDescent="0.2">
      <c r="B47">
        <f t="shared" si="2"/>
        <v>42</v>
      </c>
      <c r="C47">
        <f>IF(AND(B47&gt;=Parameters!$C$8, B47&lt;=Parameters!$C$9),Parameters!$C$2,IF(AND(B47&gt;Parameters!$C$6,B47&lt;Parameters!$C$7),(B47-Parameters!$C$6)*TAN(RADIANS('Cam Design'!$C$2)), IF(AND(B47&gt;Parameters!$C$10,B47&lt;Parameters!$C$11),(-B47+Parameters!$C$11)*TAN(RADIANS('Cam Design'!$E$2)), 0)))</f>
        <v>0</v>
      </c>
      <c r="D47">
        <f>C47+Parameters!$C$3/2</f>
        <v>40</v>
      </c>
      <c r="E47">
        <f>Parameters!$C$3/2*SIN(RADIANS('Cam Design'!B47))</f>
        <v>26.76522425435433</v>
      </c>
      <c r="F47">
        <f>Parameters!$C$3/2*COS(RADIANS('Cam Design'!B47))</f>
        <v>29.725793019095768</v>
      </c>
      <c r="H47">
        <f t="shared" si="0"/>
        <v>26.76522425435433</v>
      </c>
      <c r="I47" s="2">
        <f t="shared" si="1"/>
        <v>29.725793019095768</v>
      </c>
    </row>
    <row r="48" spans="2:9" x14ac:dyDescent="0.2">
      <c r="B48">
        <f t="shared" si="2"/>
        <v>43</v>
      </c>
      <c r="C48">
        <f>IF(AND(B48&gt;=Parameters!$C$8, B48&lt;=Parameters!$C$9),Parameters!$C$2,IF(AND(B48&gt;Parameters!$C$6,B48&lt;Parameters!$C$7),(B48-Parameters!$C$6)*TAN(RADIANS('Cam Design'!$C$2)), IF(AND(B48&gt;Parameters!$C$10,B48&lt;Parameters!$C$11),(-B48+Parameters!$C$11)*TAN(RADIANS('Cam Design'!$E$2)), 0)))</f>
        <v>0</v>
      </c>
      <c r="D48">
        <f>C48+Parameters!$C$3/2</f>
        <v>40</v>
      </c>
      <c r="E48">
        <f>Parameters!$C$3/2*SIN(RADIANS('Cam Design'!B48))</f>
        <v>27.27993440249994</v>
      </c>
      <c r="F48">
        <f>Parameters!$C$3/2*COS(RADIANS('Cam Design'!B48))</f>
        <v>29.254148064766817</v>
      </c>
      <c r="H48">
        <f t="shared" si="0"/>
        <v>27.27993440249994</v>
      </c>
      <c r="I48" s="2">
        <f t="shared" si="1"/>
        <v>29.254148064766817</v>
      </c>
    </row>
    <row r="49" spans="2:9" x14ac:dyDescent="0.2">
      <c r="B49">
        <f t="shared" si="2"/>
        <v>44</v>
      </c>
      <c r="C49">
        <f>IF(AND(B49&gt;=Parameters!$C$8, B49&lt;=Parameters!$C$9),Parameters!$C$2,IF(AND(B49&gt;Parameters!$C$6,B49&lt;Parameters!$C$7),(B49-Parameters!$C$6)*TAN(RADIANS('Cam Design'!$C$2)), IF(AND(B49&gt;Parameters!$C$10,B49&lt;Parameters!$C$11),(-B49+Parameters!$C$11)*TAN(RADIANS('Cam Design'!$E$2)), 0)))</f>
        <v>0</v>
      </c>
      <c r="D49">
        <f>C49+Parameters!$C$3/2</f>
        <v>40</v>
      </c>
      <c r="E49">
        <f>Parameters!$C$3/2*SIN(RADIANS('Cam Design'!B49))</f>
        <v>27.78633481835989</v>
      </c>
      <c r="F49">
        <f>Parameters!$C$3/2*COS(RADIANS('Cam Design'!B49))</f>
        <v>28.773592013546047</v>
      </c>
      <c r="H49">
        <f t="shared" si="0"/>
        <v>27.78633481835989</v>
      </c>
      <c r="I49" s="2">
        <f t="shared" si="1"/>
        <v>28.773592013546047</v>
      </c>
    </row>
    <row r="50" spans="2:9" x14ac:dyDescent="0.2">
      <c r="B50">
        <f t="shared" si="2"/>
        <v>45</v>
      </c>
      <c r="C50">
        <f>IF(AND(B50&gt;=Parameters!$C$8, B50&lt;=Parameters!$C$9),Parameters!$C$2,IF(AND(B50&gt;Parameters!$C$6,B50&lt;Parameters!$C$7),(B50-Parameters!$C$6)*TAN(RADIANS('Cam Design'!$C$2)), IF(AND(B50&gt;Parameters!$C$10,B50&lt;Parameters!$C$11),(-B50+Parameters!$C$11)*TAN(RADIANS('Cam Design'!$E$2)), 0)))</f>
        <v>0</v>
      </c>
      <c r="D50">
        <f>C50+Parameters!$C$3/2</f>
        <v>40</v>
      </c>
      <c r="E50">
        <f>Parameters!$C$3/2*SIN(RADIANS('Cam Design'!B50))</f>
        <v>28.284271247461898</v>
      </c>
      <c r="F50">
        <f>Parameters!$C$3/2*COS(RADIANS('Cam Design'!B50))</f>
        <v>28.284271247461902</v>
      </c>
      <c r="H50">
        <f t="shared" si="0"/>
        <v>28.284271247461898</v>
      </c>
      <c r="I50" s="2">
        <f t="shared" si="1"/>
        <v>28.284271247461902</v>
      </c>
    </row>
    <row r="51" spans="2:9" x14ac:dyDescent="0.2">
      <c r="B51">
        <f t="shared" si="2"/>
        <v>46</v>
      </c>
      <c r="C51">
        <f>IF(AND(B51&gt;=Parameters!$C$8, B51&lt;=Parameters!$C$9),Parameters!$C$2,IF(AND(B51&gt;Parameters!$C$6,B51&lt;Parameters!$C$7),(B51-Parameters!$C$6)*TAN(RADIANS('Cam Design'!$C$2)), IF(AND(B51&gt;Parameters!$C$10,B51&lt;Parameters!$C$11),(-B51+Parameters!$C$11)*TAN(RADIANS('Cam Design'!$E$2)), 0)))</f>
        <v>0</v>
      </c>
      <c r="D51">
        <f>C51+Parameters!$C$3/2</f>
        <v>40</v>
      </c>
      <c r="E51">
        <f>Parameters!$C$3/2*SIN(RADIANS('Cam Design'!B51))</f>
        <v>28.773592013546043</v>
      </c>
      <c r="F51">
        <f>Parameters!$C$3/2*COS(RADIANS('Cam Design'!B51))</f>
        <v>27.78633481835989</v>
      </c>
      <c r="H51">
        <f t="shared" si="0"/>
        <v>28.773592013546043</v>
      </c>
      <c r="I51" s="2">
        <f t="shared" si="1"/>
        <v>27.78633481835989</v>
      </c>
    </row>
    <row r="52" spans="2:9" x14ac:dyDescent="0.2">
      <c r="B52">
        <f t="shared" si="2"/>
        <v>47</v>
      </c>
      <c r="C52">
        <f>IF(AND(B52&gt;=Parameters!$C$8, B52&lt;=Parameters!$C$9),Parameters!$C$2,IF(AND(B52&gt;Parameters!$C$6,B52&lt;Parameters!$C$7),(B52-Parameters!$C$6)*TAN(RADIANS('Cam Design'!$C$2)), IF(AND(B52&gt;Parameters!$C$10,B52&lt;Parameters!$C$11),(-B52+Parameters!$C$11)*TAN(RADIANS('Cam Design'!$E$2)), 0)))</f>
        <v>0</v>
      </c>
      <c r="D52">
        <f>C52+Parameters!$C$3/2</f>
        <v>40</v>
      </c>
      <c r="E52">
        <f>Parameters!$C$3/2*SIN(RADIANS('Cam Design'!B52))</f>
        <v>29.254148064766817</v>
      </c>
      <c r="F52">
        <f>Parameters!$C$3/2*COS(RADIANS('Cam Design'!B52))</f>
        <v>27.27993440249994</v>
      </c>
      <c r="H52">
        <f t="shared" si="0"/>
        <v>29.254148064766817</v>
      </c>
      <c r="I52" s="2">
        <f t="shared" si="1"/>
        <v>27.27993440249994</v>
      </c>
    </row>
    <row r="53" spans="2:9" x14ac:dyDescent="0.2">
      <c r="B53">
        <f t="shared" si="2"/>
        <v>48</v>
      </c>
      <c r="C53">
        <f>IF(AND(B53&gt;=Parameters!$C$8, B53&lt;=Parameters!$C$9),Parameters!$C$2,IF(AND(B53&gt;Parameters!$C$6,B53&lt;Parameters!$C$7),(B53-Parameters!$C$6)*TAN(RADIANS('Cam Design'!$C$2)), IF(AND(B53&gt;Parameters!$C$10,B53&lt;Parameters!$C$11),(-B53+Parameters!$C$11)*TAN(RADIANS('Cam Design'!$E$2)), 0)))</f>
        <v>0</v>
      </c>
      <c r="D53">
        <f>C53+Parameters!$C$3/2</f>
        <v>40</v>
      </c>
      <c r="E53">
        <f>Parameters!$C$3/2*SIN(RADIANS('Cam Design'!B53))</f>
        <v>29.725793019095768</v>
      </c>
      <c r="F53">
        <f>Parameters!$C$3/2*COS(RADIANS('Cam Design'!B53))</f>
        <v>26.76522425435433</v>
      </c>
      <c r="H53">
        <f t="shared" si="0"/>
        <v>29.725793019095768</v>
      </c>
      <c r="I53" s="2">
        <f t="shared" si="1"/>
        <v>26.76522425435433</v>
      </c>
    </row>
    <row r="54" spans="2:9" x14ac:dyDescent="0.2">
      <c r="B54">
        <f t="shared" si="2"/>
        <v>49</v>
      </c>
      <c r="C54">
        <f>IF(AND(B54&gt;=Parameters!$C$8, B54&lt;=Parameters!$C$9),Parameters!$C$2,IF(AND(B54&gt;Parameters!$C$6,B54&lt;Parameters!$C$7),(B54-Parameters!$C$6)*TAN(RADIANS('Cam Design'!$C$2)), IF(AND(B54&gt;Parameters!$C$10,B54&lt;Parameters!$C$11),(-B54+Parameters!$C$11)*TAN(RADIANS('Cam Design'!$E$2)), 0)))</f>
        <v>0</v>
      </c>
      <c r="D54">
        <f>C54+Parameters!$C$3/2</f>
        <v>40</v>
      </c>
      <c r="E54">
        <f>Parameters!$C$3/2*SIN(RADIANS('Cam Design'!B54))</f>
        <v>30.188383208910881</v>
      </c>
      <c r="F54">
        <f>Parameters!$C$3/2*COS(RADIANS('Cam Design'!B54))</f>
        <v>26.242361159620291</v>
      </c>
      <c r="H54">
        <f t="shared" si="0"/>
        <v>30.188383208910881</v>
      </c>
      <c r="I54" s="2">
        <f t="shared" si="1"/>
        <v>26.242361159620291</v>
      </c>
    </row>
    <row r="55" spans="2:9" x14ac:dyDescent="0.2">
      <c r="B55">
        <f t="shared" si="2"/>
        <v>50</v>
      </c>
      <c r="C55">
        <f>IF(AND(B55&gt;=Parameters!$C$8, B55&lt;=Parameters!$C$9),Parameters!$C$2,IF(AND(B55&gt;Parameters!$C$6,B55&lt;Parameters!$C$7),(B55-Parameters!$C$6)*TAN(RADIANS('Cam Design'!$C$2)), IF(AND(B55&gt;Parameters!$C$10,B55&lt;Parameters!$C$11),(-B55+Parameters!$C$11)*TAN(RADIANS('Cam Design'!$E$2)), 0)))</f>
        <v>0</v>
      </c>
      <c r="D55">
        <f>C55+Parameters!$C$3/2</f>
        <v>40</v>
      </c>
      <c r="E55">
        <f>Parameters!$C$3/2*SIN(RADIANS('Cam Design'!B55))</f>
        <v>30.64177772475912</v>
      </c>
      <c r="F55">
        <f>Parameters!$C$3/2*COS(RADIANS('Cam Design'!B55))</f>
        <v>25.711504387461574</v>
      </c>
      <c r="H55">
        <f t="shared" si="0"/>
        <v>30.64177772475912</v>
      </c>
      <c r="I55" s="2">
        <f t="shared" si="1"/>
        <v>25.711504387461574</v>
      </c>
    </row>
    <row r="56" spans="2:9" x14ac:dyDescent="0.2">
      <c r="B56">
        <f t="shared" si="2"/>
        <v>51</v>
      </c>
      <c r="C56">
        <f>IF(AND(B56&gt;=Parameters!$C$8, B56&lt;=Parameters!$C$9),Parameters!$C$2,IF(AND(B56&gt;Parameters!$C$6,B56&lt;Parameters!$C$7),(B56-Parameters!$C$6)*TAN(RADIANS('Cam Design'!$C$2)), IF(AND(B56&gt;Parameters!$C$10,B56&lt;Parameters!$C$11),(-B56+Parameters!$C$11)*TAN(RADIANS('Cam Design'!$E$2)), 0)))</f>
        <v>0</v>
      </c>
      <c r="D56">
        <f>C56+Parameters!$C$3/2</f>
        <v>40</v>
      </c>
      <c r="E56">
        <f>Parameters!$C$3/2*SIN(RADIANS('Cam Design'!B56))</f>
        <v>31.085838458278836</v>
      </c>
      <c r="F56">
        <f>Parameters!$C$3/2*COS(RADIANS('Cam Design'!B56))</f>
        <v>25.172815641993502</v>
      </c>
      <c r="H56">
        <f t="shared" si="0"/>
        <v>31.085838458278836</v>
      </c>
      <c r="I56" s="2">
        <f t="shared" si="1"/>
        <v>25.172815641993502</v>
      </c>
    </row>
    <row r="57" spans="2:9" x14ac:dyDescent="0.2">
      <c r="B57">
        <f t="shared" si="2"/>
        <v>52</v>
      </c>
      <c r="C57">
        <f>IF(AND(B57&gt;=Parameters!$C$8, B57&lt;=Parameters!$C$9),Parameters!$C$2,IF(AND(B57&gt;Parameters!$C$6,B57&lt;Parameters!$C$7),(B57-Parameters!$C$6)*TAN(RADIANS('Cam Design'!$C$2)), IF(AND(B57&gt;Parameters!$C$10,B57&lt;Parameters!$C$11),(-B57+Parameters!$C$11)*TAN(RADIANS('Cam Design'!$E$2)), 0)))</f>
        <v>0</v>
      </c>
      <c r="D57">
        <f>C57+Parameters!$C$3/2</f>
        <v>40</v>
      </c>
      <c r="E57">
        <f>Parameters!$C$3/2*SIN(RADIANS('Cam Design'!B57))</f>
        <v>31.520430144268879</v>
      </c>
      <c r="F57">
        <f>Parameters!$C$3/2*COS(RADIANS('Cam Design'!B57))</f>
        <v>24.626459013026331</v>
      </c>
      <c r="H57">
        <f t="shared" si="0"/>
        <v>31.520430144268879</v>
      </c>
      <c r="I57" s="2">
        <f t="shared" si="1"/>
        <v>24.626459013026331</v>
      </c>
    </row>
    <row r="58" spans="2:9" x14ac:dyDescent="0.2">
      <c r="B58">
        <f t="shared" si="2"/>
        <v>53</v>
      </c>
      <c r="C58">
        <f>IF(AND(B58&gt;=Parameters!$C$8, B58&lt;=Parameters!$C$9),Parameters!$C$2,IF(AND(B58&gt;Parameters!$C$6,B58&lt;Parameters!$C$7),(B58-Parameters!$C$6)*TAN(RADIANS('Cam Design'!$C$2)), IF(AND(B58&gt;Parameters!$C$10,B58&lt;Parameters!$C$11),(-B58+Parameters!$C$11)*TAN(RADIANS('Cam Design'!$E$2)), 0)))</f>
        <v>0</v>
      </c>
      <c r="D58">
        <f>C58+Parameters!$C$3/2</f>
        <v>40</v>
      </c>
      <c r="E58">
        <f>Parameters!$C$3/2*SIN(RADIANS('Cam Design'!B58))</f>
        <v>31.945420401891713</v>
      </c>
      <c r="F58">
        <f>Parameters!$C$3/2*COS(RADIANS('Cam Design'!B58))</f>
        <v>24.072600926081936</v>
      </c>
      <c r="H58">
        <f t="shared" si="0"/>
        <v>31.945420401891713</v>
      </c>
      <c r="I58" s="2">
        <f t="shared" si="1"/>
        <v>24.072600926081936</v>
      </c>
    </row>
    <row r="59" spans="2:9" x14ac:dyDescent="0.2">
      <c r="B59">
        <f t="shared" si="2"/>
        <v>54</v>
      </c>
      <c r="C59">
        <f>IF(AND(B59&gt;=Parameters!$C$8, B59&lt;=Parameters!$C$9),Parameters!$C$2,IF(AND(B59&gt;Parameters!$C$6,B59&lt;Parameters!$C$7),(B59-Parameters!$C$6)*TAN(RADIANS('Cam Design'!$C$2)), IF(AND(B59&gt;Parameters!$C$10,B59&lt;Parameters!$C$11),(-B59+Parameters!$C$11)*TAN(RADIANS('Cam Design'!$E$2)), 0)))</f>
        <v>0</v>
      </c>
      <c r="D59">
        <f>C59+Parameters!$C$3/2</f>
        <v>40</v>
      </c>
      <c r="E59">
        <f>Parameters!$C$3/2*SIN(RADIANS('Cam Design'!B59))</f>
        <v>32.360679774997898</v>
      </c>
      <c r="F59">
        <f>Parameters!$C$3/2*COS(RADIANS('Cam Design'!B59))</f>
        <v>23.511410091698927</v>
      </c>
      <c r="H59">
        <f t="shared" si="0"/>
        <v>32.360679774997898</v>
      </c>
      <c r="I59" s="2">
        <f t="shared" si="1"/>
        <v>23.511410091698927</v>
      </c>
    </row>
    <row r="60" spans="2:9" x14ac:dyDescent="0.2">
      <c r="B60">
        <f t="shared" si="2"/>
        <v>55</v>
      </c>
      <c r="C60">
        <f>IF(AND(B60&gt;=Parameters!$C$8, B60&lt;=Parameters!$C$9),Parameters!$C$2,IF(AND(B60&gt;Parameters!$C$6,B60&lt;Parameters!$C$7),(B60-Parameters!$C$6)*TAN(RADIANS('Cam Design'!$C$2)), IF(AND(B60&gt;Parameters!$C$10,B60&lt;Parameters!$C$11),(-B60+Parameters!$C$11)*TAN(RADIANS('Cam Design'!$E$2)), 0)))</f>
        <v>0</v>
      </c>
      <c r="D60">
        <f>C60+Parameters!$C$3/2</f>
        <v>40</v>
      </c>
      <c r="E60">
        <f>Parameters!$C$3/2*SIN(RADIANS('Cam Design'!B60))</f>
        <v>32.766081771559669</v>
      </c>
      <c r="F60">
        <f>Parameters!$C$3/2*COS(RADIANS('Cam Design'!B60))</f>
        <v>22.943057454041845</v>
      </c>
      <c r="H60">
        <f t="shared" si="0"/>
        <v>32.766081771559669</v>
      </c>
      <c r="I60" s="2">
        <f t="shared" si="1"/>
        <v>22.943057454041845</v>
      </c>
    </row>
    <row r="61" spans="2:9" x14ac:dyDescent="0.2">
      <c r="B61">
        <f t="shared" si="2"/>
        <v>56</v>
      </c>
      <c r="C61">
        <f>IF(AND(B61&gt;=Parameters!$C$8, B61&lt;=Parameters!$C$9),Parameters!$C$2,IF(AND(B61&gt;Parameters!$C$6,B61&lt;Parameters!$C$7),(B61-Parameters!$C$6)*TAN(RADIANS('Cam Design'!$C$2)), IF(AND(B61&gt;Parameters!$C$10,B61&lt;Parameters!$C$11),(-B61+Parameters!$C$11)*TAN(RADIANS('Cam Design'!$E$2)), 0)))</f>
        <v>0</v>
      </c>
      <c r="D61">
        <f>C61+Parameters!$C$3/2</f>
        <v>40</v>
      </c>
      <c r="E61">
        <f>Parameters!$C$3/2*SIN(RADIANS('Cam Design'!B61))</f>
        <v>33.161502902201669</v>
      </c>
      <c r="F61">
        <f>Parameters!$C$3/2*COS(RADIANS('Cam Design'!B61))</f>
        <v>22.36771613882987</v>
      </c>
      <c r="H61">
        <f t="shared" si="0"/>
        <v>33.161502902201669</v>
      </c>
      <c r="I61" s="2">
        <f t="shared" si="1"/>
        <v>22.36771613882987</v>
      </c>
    </row>
    <row r="62" spans="2:9" x14ac:dyDescent="0.2">
      <c r="B62">
        <f t="shared" si="2"/>
        <v>57</v>
      </c>
      <c r="C62">
        <f>IF(AND(B62&gt;=Parameters!$C$8, B62&lt;=Parameters!$C$9),Parameters!$C$2,IF(AND(B62&gt;Parameters!$C$6,B62&lt;Parameters!$C$7),(B62-Parameters!$C$6)*TAN(RADIANS('Cam Design'!$C$2)), IF(AND(B62&gt;Parameters!$C$10,B62&lt;Parameters!$C$11),(-B62+Parameters!$C$11)*TAN(RADIANS('Cam Design'!$E$2)), 0)))</f>
        <v>0</v>
      </c>
      <c r="D62">
        <f>C62+Parameters!$C$3/2</f>
        <v>40</v>
      </c>
      <c r="E62">
        <f>Parameters!$C$3/2*SIN(RADIANS('Cam Design'!B62))</f>
        <v>33.546822717816966</v>
      </c>
      <c r="F62">
        <f>Parameters!$C$3/2*COS(RADIANS('Cam Design'!B62))</f>
        <v>21.785561400601082</v>
      </c>
      <c r="H62">
        <f t="shared" si="0"/>
        <v>33.546822717816966</v>
      </c>
      <c r="I62" s="2">
        <f t="shared" si="1"/>
        <v>21.785561400601082</v>
      </c>
    </row>
    <row r="63" spans="2:9" x14ac:dyDescent="0.2">
      <c r="B63">
        <f t="shared" si="2"/>
        <v>58</v>
      </c>
      <c r="C63">
        <f>IF(AND(B63&gt;=Parameters!$C$8, B63&lt;=Parameters!$C$9),Parameters!$C$2,IF(AND(B63&gt;Parameters!$C$6,B63&lt;Parameters!$C$7),(B63-Parameters!$C$6)*TAN(RADIANS('Cam Design'!$C$2)), IF(AND(B63&gt;Parameters!$C$10,B63&lt;Parameters!$C$11),(-B63+Parameters!$C$11)*TAN(RADIANS('Cam Design'!$E$2)), 0)))</f>
        <v>0</v>
      </c>
      <c r="D63">
        <f>C63+Parameters!$C$3/2</f>
        <v>40</v>
      </c>
      <c r="E63">
        <f>Parameters!$C$3/2*SIN(RADIANS('Cam Design'!B63))</f>
        <v>33.921923846257037</v>
      </c>
      <c r="F63">
        <f>Parameters!$C$3/2*COS(RADIANS('Cam Design'!B63))</f>
        <v>21.196770569328194</v>
      </c>
      <c r="H63">
        <f t="shared" si="0"/>
        <v>33.921923846257037</v>
      </c>
      <c r="I63" s="2">
        <f t="shared" si="1"/>
        <v>21.196770569328194</v>
      </c>
    </row>
    <row r="64" spans="2:9" x14ac:dyDescent="0.2">
      <c r="B64">
        <f t="shared" si="2"/>
        <v>59</v>
      </c>
      <c r="C64">
        <f>IF(AND(B64&gt;=Parameters!$C$8, B64&lt;=Parameters!$C$9),Parameters!$C$2,IF(AND(B64&gt;Parameters!$C$6,B64&lt;Parameters!$C$7),(B64-Parameters!$C$6)*TAN(RADIANS('Cam Design'!$C$2)), IF(AND(B64&gt;Parameters!$C$10,B64&lt;Parameters!$C$11),(-B64+Parameters!$C$11)*TAN(RADIANS('Cam Design'!$E$2)), 0)))</f>
        <v>0</v>
      </c>
      <c r="D64">
        <f>C64+Parameters!$C$3/2</f>
        <v>40</v>
      </c>
      <c r="E64">
        <f>Parameters!$C$3/2*SIN(RADIANS('Cam Design'!B64))</f>
        <v>34.286692028084495</v>
      </c>
      <c r="F64">
        <f>Parameters!$C$3/2*COS(RADIANS('Cam Design'!B64))</f>
        <v>20.601522996402167</v>
      </c>
      <c r="H64">
        <f t="shared" si="0"/>
        <v>34.286692028084495</v>
      </c>
      <c r="I64" s="2">
        <f t="shared" si="1"/>
        <v>20.601522996402167</v>
      </c>
    </row>
    <row r="65" spans="2:9" x14ac:dyDescent="0.2">
      <c r="B65">
        <f t="shared" si="2"/>
        <v>60</v>
      </c>
      <c r="C65">
        <f>IF(AND(B65&gt;=Parameters!$C$8, B65&lt;=Parameters!$C$9),Parameters!$C$2,IF(AND(B65&gt;Parameters!$C$6,B65&lt;Parameters!$C$7),(B65-Parameters!$C$6)*TAN(RADIANS('Cam Design'!$C$2)), IF(AND(B65&gt;Parameters!$C$10,B65&lt;Parameters!$C$11),(-B65+Parameters!$C$11)*TAN(RADIANS('Cam Design'!$E$2)), 0)))</f>
        <v>0</v>
      </c>
      <c r="D65">
        <f>C65+Parameters!$C$3/2</f>
        <v>40</v>
      </c>
      <c r="E65">
        <f>Parameters!$C$3/2*SIN(RADIANS('Cam Design'!B65))</f>
        <v>34.641016151377542</v>
      </c>
      <c r="F65">
        <f>Parameters!$C$3/2*COS(RADIANS('Cam Design'!B65))</f>
        <v>20.000000000000004</v>
      </c>
      <c r="H65">
        <f t="shared" si="0"/>
        <v>34.641016151377542</v>
      </c>
      <c r="I65" s="2">
        <f t="shared" si="1"/>
        <v>20.000000000000004</v>
      </c>
    </row>
    <row r="66" spans="2:9" x14ac:dyDescent="0.2">
      <c r="B66">
        <f t="shared" si="2"/>
        <v>61</v>
      </c>
      <c r="C66">
        <f>IF(AND(B66&gt;=Parameters!$C$8, B66&lt;=Parameters!$C$9),Parameters!$C$2,IF(AND(B66&gt;Parameters!$C$6,B66&lt;Parameters!$C$7),(B66-Parameters!$C$6)*TAN(RADIANS('Cam Design'!$C$2)), IF(AND(B66&gt;Parameters!$C$10,B66&lt;Parameters!$C$11),(-B66+Parameters!$C$11)*TAN(RADIANS('Cam Design'!$E$2)), 0)))</f>
        <v>0</v>
      </c>
      <c r="D66">
        <f>C66+Parameters!$C$3/2</f>
        <v>40</v>
      </c>
      <c r="E66">
        <f>Parameters!$C$3/2*SIN(RADIANS('Cam Design'!B66))</f>
        <v>34.984788285575831</v>
      </c>
      <c r="F66">
        <f>Parameters!$C$3/2*COS(RADIANS('Cam Design'!B66))</f>
        <v>19.392384809853485</v>
      </c>
      <c r="H66">
        <f t="shared" si="0"/>
        <v>34.984788285575831</v>
      </c>
      <c r="I66" s="2">
        <f t="shared" si="1"/>
        <v>19.392384809853485</v>
      </c>
    </row>
    <row r="67" spans="2:9" x14ac:dyDescent="0.2">
      <c r="B67">
        <f t="shared" si="2"/>
        <v>62</v>
      </c>
      <c r="C67">
        <f>IF(AND(B67&gt;=Parameters!$C$8, B67&lt;=Parameters!$C$9),Parameters!$C$2,IF(AND(B67&gt;Parameters!$C$6,B67&lt;Parameters!$C$7),(B67-Parameters!$C$6)*TAN(RADIANS('Cam Design'!$C$2)), IF(AND(B67&gt;Parameters!$C$10,B67&lt;Parameters!$C$11),(-B67+Parameters!$C$11)*TAN(RADIANS('Cam Design'!$E$2)), 0)))</f>
        <v>0</v>
      </c>
      <c r="D67">
        <f>C67+Parameters!$C$3/2</f>
        <v>40</v>
      </c>
      <c r="E67">
        <f>Parameters!$C$3/2*SIN(RADIANS('Cam Design'!B67))</f>
        <v>35.317903714357072</v>
      </c>
      <c r="F67">
        <f>Parameters!$C$3/2*COS(RADIANS('Cam Design'!B67))</f>
        <v>18.778862511435634</v>
      </c>
      <c r="H67">
        <f t="shared" si="0"/>
        <v>35.317903714357072</v>
      </c>
      <c r="I67" s="2">
        <f t="shared" si="1"/>
        <v>18.778862511435634</v>
      </c>
    </row>
    <row r="68" spans="2:9" x14ac:dyDescent="0.2">
      <c r="B68">
        <f t="shared" si="2"/>
        <v>63</v>
      </c>
      <c r="C68">
        <f>IF(AND(B68&gt;=Parameters!$C$8, B68&lt;=Parameters!$C$9),Parameters!$C$2,IF(AND(B68&gt;Parameters!$C$6,B68&lt;Parameters!$C$7),(B68-Parameters!$C$6)*TAN(RADIANS('Cam Design'!$C$2)), IF(AND(B68&gt;Parameters!$C$10,B68&lt;Parameters!$C$11),(-B68+Parameters!$C$11)*TAN(RADIANS('Cam Design'!$E$2)), 0)))</f>
        <v>0</v>
      </c>
      <c r="D68">
        <f>C68+Parameters!$C$3/2</f>
        <v>40</v>
      </c>
      <c r="E68">
        <f>Parameters!$C$3/2*SIN(RADIANS('Cam Design'!B68))</f>
        <v>35.640260967534715</v>
      </c>
      <c r="F68">
        <f>Parameters!$C$3/2*COS(RADIANS('Cam Design'!B68))</f>
        <v>18.159619989581874</v>
      </c>
      <c r="H68">
        <f t="shared" si="0"/>
        <v>35.640260967534715</v>
      </c>
      <c r="I68" s="2">
        <f t="shared" si="1"/>
        <v>18.159619989581874</v>
      </c>
    </row>
    <row r="69" spans="2:9" x14ac:dyDescent="0.2">
      <c r="B69">
        <f t="shared" si="2"/>
        <v>64</v>
      </c>
      <c r="C69">
        <f>IF(AND(B69&gt;=Parameters!$C$8, B69&lt;=Parameters!$C$9),Parameters!$C$2,IF(AND(B69&gt;Parameters!$C$6,B69&lt;Parameters!$C$7),(B69-Parameters!$C$6)*TAN(RADIANS('Cam Design'!$C$2)), IF(AND(B69&gt;Parameters!$C$10,B69&lt;Parameters!$C$11),(-B69+Parameters!$C$11)*TAN(RADIANS('Cam Design'!$E$2)), 0)))</f>
        <v>0</v>
      </c>
      <c r="D69">
        <f>C69+Parameters!$C$3/2</f>
        <v>40</v>
      </c>
      <c r="E69">
        <f>Parameters!$C$3/2*SIN(RADIANS('Cam Design'!B69))</f>
        <v>35.95176185196668</v>
      </c>
      <c r="F69">
        <f>Parameters!$C$3/2*COS(RADIANS('Cam Design'!B69))</f>
        <v>17.5348458715631</v>
      </c>
      <c r="H69">
        <f t="shared" si="0"/>
        <v>35.95176185196668</v>
      </c>
      <c r="I69" s="2">
        <f t="shared" si="1"/>
        <v>17.5348458715631</v>
      </c>
    </row>
    <row r="70" spans="2:9" x14ac:dyDescent="0.2">
      <c r="B70">
        <f t="shared" si="2"/>
        <v>65</v>
      </c>
      <c r="C70">
        <f>IF(AND(B70&gt;=Parameters!$C$8, B70&lt;=Parameters!$C$9),Parameters!$C$2,IF(AND(B70&gt;Parameters!$C$6,B70&lt;Parameters!$C$7),(B70-Parameters!$C$6)*TAN(RADIANS('Cam Design'!$C$2)), IF(AND(B70&gt;Parameters!$C$10,B70&lt;Parameters!$C$11),(-B70+Parameters!$C$11)*TAN(RADIANS('Cam Design'!$E$2)), 0)))</f>
        <v>0</v>
      </c>
      <c r="D70">
        <f>C70+Parameters!$C$3/2</f>
        <v>40</v>
      </c>
      <c r="E70">
        <f>Parameters!$C$3/2*SIN(RADIANS('Cam Design'!B70))</f>
        <v>36.252311481465995</v>
      </c>
      <c r="F70">
        <f>Parameters!$C$3/2*COS(RADIANS('Cam Design'!B70))</f>
        <v>16.904730469627978</v>
      </c>
      <c r="H70">
        <f t="shared" ref="H70:H133" si="3">D70*SIN(RADIANS(B70))</f>
        <v>36.252311481465995</v>
      </c>
      <c r="I70" s="2">
        <f t="shared" ref="I70:I133" si="4">D70*COS(RADIANS(B70))</f>
        <v>16.904730469627978</v>
      </c>
    </row>
    <row r="71" spans="2:9" x14ac:dyDescent="0.2">
      <c r="B71">
        <f t="shared" ref="B71:B134" si="5">B70+1</f>
        <v>66</v>
      </c>
      <c r="C71">
        <f>IF(AND(B71&gt;=Parameters!$C$8, B71&lt;=Parameters!$C$9),Parameters!$C$2,IF(AND(B71&gt;Parameters!$C$6,B71&lt;Parameters!$C$7),(B71-Parameters!$C$6)*TAN(RADIANS('Cam Design'!$C$2)), IF(AND(B71&gt;Parameters!$C$10,B71&lt;Parameters!$C$11),(-B71+Parameters!$C$11)*TAN(RADIANS('Cam Design'!$E$2)), 0)))</f>
        <v>0</v>
      </c>
      <c r="D71">
        <f>C71+Parameters!$C$3/2</f>
        <v>40</v>
      </c>
      <c r="E71">
        <f>Parameters!$C$3/2*SIN(RADIANS('Cam Design'!B71))</f>
        <v>36.541818305704034</v>
      </c>
      <c r="F71">
        <f>Parameters!$C$3/2*COS(RADIANS('Cam Design'!B71))</f>
        <v>16.26946572303201</v>
      </c>
      <c r="H71">
        <f t="shared" si="3"/>
        <v>36.541818305704034</v>
      </c>
      <c r="I71" s="2">
        <f t="shared" si="4"/>
        <v>16.26946572303201</v>
      </c>
    </row>
    <row r="72" spans="2:9" x14ac:dyDescent="0.2">
      <c r="B72">
        <f t="shared" si="5"/>
        <v>67</v>
      </c>
      <c r="C72">
        <f>IF(AND(B72&gt;=Parameters!$C$8, B72&lt;=Parameters!$C$9),Parameters!$C$2,IF(AND(B72&gt;Parameters!$C$6,B72&lt;Parameters!$C$7),(B72-Parameters!$C$6)*TAN(RADIANS('Cam Design'!$C$2)), IF(AND(B72&gt;Parameters!$C$10,B72&lt;Parameters!$C$11),(-B72+Parameters!$C$11)*TAN(RADIANS('Cam Design'!$E$2)), 0)))</f>
        <v>0</v>
      </c>
      <c r="D72">
        <f>C72+Parameters!$C$3/2</f>
        <v>40</v>
      </c>
      <c r="E72">
        <f>Parameters!$C$3/2*SIN(RADIANS('Cam Design'!B72))</f>
        <v>36.820194138097612</v>
      </c>
      <c r="F72">
        <f>Parameters!$C$3/2*COS(RADIANS('Cam Design'!B72))</f>
        <v>15.629245139570948</v>
      </c>
      <c r="H72">
        <f t="shared" si="3"/>
        <v>36.820194138097612</v>
      </c>
      <c r="I72" s="2">
        <f t="shared" si="4"/>
        <v>15.629245139570948</v>
      </c>
    </row>
    <row r="73" spans="2:9" x14ac:dyDescent="0.2">
      <c r="B73">
        <f t="shared" si="5"/>
        <v>68</v>
      </c>
      <c r="C73">
        <f>IF(AND(B73&gt;=Parameters!$C$8, B73&lt;=Parameters!$C$9),Parameters!$C$2,IF(AND(B73&gt;Parameters!$C$6,B73&lt;Parameters!$C$7),(B73-Parameters!$C$6)*TAN(RADIANS('Cam Design'!$C$2)), IF(AND(B73&gt;Parameters!$C$10,B73&lt;Parameters!$C$11),(-B73+Parameters!$C$11)*TAN(RADIANS('Cam Design'!$E$2)), 0)))</f>
        <v>0</v>
      </c>
      <c r="D73">
        <f>C73+Parameters!$C$3/2</f>
        <v>40</v>
      </c>
      <c r="E73">
        <f>Parameters!$C$3/2*SIN(RADIANS('Cam Design'!B73))</f>
        <v>37.087354182671497</v>
      </c>
      <c r="F73">
        <f>Parameters!$C$3/2*COS(RADIANS('Cam Design'!B73))</f>
        <v>14.984263736636478</v>
      </c>
      <c r="H73">
        <f t="shared" si="3"/>
        <v>37.087354182671497</v>
      </c>
      <c r="I73" s="2">
        <f t="shared" si="4"/>
        <v>14.984263736636478</v>
      </c>
    </row>
    <row r="74" spans="2:9" x14ac:dyDescent="0.2">
      <c r="B74">
        <f t="shared" si="5"/>
        <v>69</v>
      </c>
      <c r="C74">
        <f>IF(AND(B74&gt;=Parameters!$C$8, B74&lt;=Parameters!$C$9),Parameters!$C$2,IF(AND(B74&gt;Parameters!$C$6,B74&lt;Parameters!$C$7),(B74-Parameters!$C$6)*TAN(RADIANS('Cam Design'!$C$2)), IF(AND(B74&gt;Parameters!$C$10,B74&lt;Parameters!$C$11),(-B74+Parameters!$C$11)*TAN(RADIANS('Cam Design'!$E$2)), 0)))</f>
        <v>0</v>
      </c>
      <c r="D74">
        <f>C74+Parameters!$C$3/2</f>
        <v>40</v>
      </c>
      <c r="E74">
        <f>Parameters!$C$3/2*SIN(RADIANS('Cam Design'!B74))</f>
        <v>37.343217059888069</v>
      </c>
      <c r="F74">
        <f>Parameters!$C$3/2*COS(RADIANS('Cam Design'!B74))</f>
        <v>14.334717981812016</v>
      </c>
      <c r="H74">
        <f t="shared" si="3"/>
        <v>37.343217059888069</v>
      </c>
      <c r="I74" s="2">
        <f t="shared" si="4"/>
        <v>14.334717981812016</v>
      </c>
    </row>
    <row r="75" spans="2:9" x14ac:dyDescent="0.2">
      <c r="B75">
        <f t="shared" si="5"/>
        <v>70</v>
      </c>
      <c r="C75">
        <f>IF(AND(B75&gt;=Parameters!$C$8, B75&lt;=Parameters!$C$9),Parameters!$C$2,IF(AND(B75&gt;Parameters!$C$6,B75&lt;Parameters!$C$7),(B75-Parameters!$C$6)*TAN(RADIANS('Cam Design'!$C$2)), IF(AND(B75&gt;Parameters!$C$10,B75&lt;Parameters!$C$11),(-B75+Parameters!$C$11)*TAN(RADIANS('Cam Design'!$E$2)), 0)))</f>
        <v>0</v>
      </c>
      <c r="D75">
        <f>C75+Parameters!$C$3/2</f>
        <v>40</v>
      </c>
      <c r="E75">
        <f>Parameters!$C$3/2*SIN(RADIANS('Cam Design'!B75))</f>
        <v>37.587704831436334</v>
      </c>
      <c r="F75">
        <f>Parameters!$C$3/2*COS(RADIANS('Cam Design'!B75))</f>
        <v>13.680805733026753</v>
      </c>
      <c r="H75">
        <f t="shared" si="3"/>
        <v>37.587704831436334</v>
      </c>
      <c r="I75" s="2">
        <f t="shared" si="4"/>
        <v>13.680805733026753</v>
      </c>
    </row>
    <row r="76" spans="2:9" x14ac:dyDescent="0.2">
      <c r="B76">
        <f t="shared" si="5"/>
        <v>71</v>
      </c>
      <c r="C76">
        <f>IF(AND(B76&gt;=Parameters!$C$8, B76&lt;=Parameters!$C$9),Parameters!$C$2,IF(AND(B76&gt;Parameters!$C$6,B76&lt;Parameters!$C$7),(B76-Parameters!$C$6)*TAN(RADIANS('Cam Design'!$C$2)), IF(AND(B76&gt;Parameters!$C$10,B76&lt;Parameters!$C$11),(-B76+Parameters!$C$11)*TAN(RADIANS('Cam Design'!$E$2)), 0)))</f>
        <v>0</v>
      </c>
      <c r="D76">
        <f>C76+Parameters!$C$3/2</f>
        <v>40</v>
      </c>
      <c r="E76">
        <f>Parameters!$C$3/2*SIN(RADIANS('Cam Design'!B76))</f>
        <v>37.820743023972668</v>
      </c>
      <c r="F76">
        <f>Parameters!$C$3/2*COS(RADIANS('Cam Design'!B76))</f>
        <v>13.02272617828627</v>
      </c>
      <c r="H76">
        <f t="shared" si="3"/>
        <v>37.820743023972668</v>
      </c>
      <c r="I76" s="2">
        <f t="shared" si="4"/>
        <v>13.02272617828627</v>
      </c>
    </row>
    <row r="77" spans="2:9" x14ac:dyDescent="0.2">
      <c r="B77">
        <f t="shared" si="5"/>
        <v>72</v>
      </c>
      <c r="C77">
        <f>IF(AND(B77&gt;=Parameters!$C$8, B77&lt;=Parameters!$C$9),Parameters!$C$2,IF(AND(B77&gt;Parameters!$C$6,B77&lt;Parameters!$C$7),(B77-Parameters!$C$6)*TAN(RADIANS('Cam Design'!$C$2)), IF(AND(B77&gt;Parameters!$C$10,B77&lt;Parameters!$C$11),(-B77+Parameters!$C$11)*TAN(RADIANS('Cam Design'!$E$2)), 0)))</f>
        <v>0</v>
      </c>
      <c r="D77">
        <f>C77+Parameters!$C$3/2</f>
        <v>40</v>
      </c>
      <c r="E77">
        <f>Parameters!$C$3/2*SIN(RADIANS('Cam Design'!B77))</f>
        <v>38.042260651806139</v>
      </c>
      <c r="F77">
        <f>Parameters!$C$3/2*COS(RADIANS('Cam Design'!B77))</f>
        <v>12.360679774997898</v>
      </c>
      <c r="H77">
        <f t="shared" si="3"/>
        <v>38.042260651806139</v>
      </c>
      <c r="I77" s="2">
        <f t="shared" si="4"/>
        <v>12.360679774997898</v>
      </c>
    </row>
    <row r="78" spans="2:9" x14ac:dyDescent="0.2">
      <c r="B78">
        <f t="shared" si="5"/>
        <v>73</v>
      </c>
      <c r="C78">
        <f>IF(AND(B78&gt;=Parameters!$C$8, B78&lt;=Parameters!$C$9),Parameters!$C$2,IF(AND(B78&gt;Parameters!$C$6,B78&lt;Parameters!$C$7),(B78-Parameters!$C$6)*TAN(RADIANS('Cam Design'!$C$2)), IF(AND(B78&gt;Parameters!$C$10,B78&lt;Parameters!$C$11),(-B78+Parameters!$C$11)*TAN(RADIANS('Cam Design'!$E$2)), 0)))</f>
        <v>0</v>
      </c>
      <c r="D78">
        <f>C78+Parameters!$C$3/2</f>
        <v>40</v>
      </c>
      <c r="E78">
        <f>Parameters!$C$3/2*SIN(RADIANS('Cam Design'!B78))</f>
        <v>38.252190238521415</v>
      </c>
      <c r="F78">
        <f>Parameters!$C$3/2*COS(RADIANS('Cam Design'!B78))</f>
        <v>11.694868188909471</v>
      </c>
      <c r="H78">
        <f t="shared" si="3"/>
        <v>38.252190238521415</v>
      </c>
      <c r="I78" s="2">
        <f t="shared" si="4"/>
        <v>11.694868188909471</v>
      </c>
    </row>
    <row r="79" spans="2:9" x14ac:dyDescent="0.2">
      <c r="B79">
        <f t="shared" si="5"/>
        <v>74</v>
      </c>
      <c r="C79">
        <f>IF(AND(B79&gt;=Parameters!$C$8, B79&lt;=Parameters!$C$9),Parameters!$C$2,IF(AND(B79&gt;Parameters!$C$6,B79&lt;Parameters!$C$7),(B79-Parameters!$C$6)*TAN(RADIANS('Cam Design'!$C$2)), IF(AND(B79&gt;Parameters!$C$10,B79&lt;Parameters!$C$11),(-B79+Parameters!$C$11)*TAN(RADIANS('Cam Design'!$E$2)), 0)))</f>
        <v>0</v>
      </c>
      <c r="D79">
        <f>C79+Parameters!$C$3/2</f>
        <v>40</v>
      </c>
      <c r="E79">
        <f>Parameters!$C$3/2*SIN(RADIANS('Cam Design'!B79))</f>
        <v>38.450467837532756</v>
      </c>
      <c r="F79">
        <f>Parameters!$C$3/2*COS(RADIANS('Cam Design'!B79))</f>
        <v>11.025494232679966</v>
      </c>
      <c r="H79">
        <f t="shared" si="3"/>
        <v>38.450467837532756</v>
      </c>
      <c r="I79" s="2">
        <f t="shared" si="4"/>
        <v>11.025494232679966</v>
      </c>
    </row>
    <row r="80" spans="2:9" x14ac:dyDescent="0.2">
      <c r="B80">
        <f t="shared" si="5"/>
        <v>75</v>
      </c>
      <c r="C80">
        <f>IF(AND(B80&gt;=Parameters!$C$8, B80&lt;=Parameters!$C$9),Parameters!$C$2,IF(AND(B80&gt;Parameters!$C$6,B80&lt;Parameters!$C$7),(B80-Parameters!$C$6)*TAN(RADIANS('Cam Design'!$C$2)), IF(AND(B80&gt;Parameters!$C$10,B80&lt;Parameters!$C$11),(-B80+Parameters!$C$11)*TAN(RADIANS('Cam Design'!$E$2)), 0)))</f>
        <v>0</v>
      </c>
      <c r="D80">
        <f>C80+Parameters!$C$3/2</f>
        <v>40</v>
      </c>
      <c r="E80">
        <f>Parameters!$C$3/2*SIN(RADIANS('Cam Design'!B80))</f>
        <v>38.637033051562732</v>
      </c>
      <c r="F80">
        <f>Parameters!$C$3/2*COS(RADIANS('Cam Design'!B80))</f>
        <v>10.35276180410083</v>
      </c>
      <c r="H80">
        <f t="shared" si="3"/>
        <v>38.637033051562732</v>
      </c>
      <c r="I80" s="2">
        <f t="shared" si="4"/>
        <v>10.35276180410083</v>
      </c>
    </row>
    <row r="81" spans="2:9" x14ac:dyDescent="0.2">
      <c r="B81">
        <f t="shared" si="5"/>
        <v>76</v>
      </c>
      <c r="C81">
        <f>IF(AND(B81&gt;=Parameters!$C$8, B81&lt;=Parameters!$C$9),Parameters!$C$2,IF(AND(B81&gt;Parameters!$C$6,B81&lt;Parameters!$C$7),(B81-Parameters!$C$6)*TAN(RADIANS('Cam Design'!$C$2)), IF(AND(B81&gt;Parameters!$C$10,B81&lt;Parameters!$C$11),(-B81+Parameters!$C$11)*TAN(RADIANS('Cam Design'!$E$2)), 0)))</f>
        <v>0</v>
      </c>
      <c r="D81">
        <f>C81+Parameters!$C$3/2</f>
        <v>40</v>
      </c>
      <c r="E81">
        <f>Parameters!$C$3/2*SIN(RADIANS('Cam Design'!B81))</f>
        <v>38.811829051039858</v>
      </c>
      <c r="F81">
        <f>Parameters!$C$3/2*COS(RADIANS('Cam Design'!B81))</f>
        <v>9.6768758239867072</v>
      </c>
      <c r="H81">
        <f t="shared" si="3"/>
        <v>38.811829051039858</v>
      </c>
      <c r="I81" s="2">
        <f t="shared" si="4"/>
        <v>9.6768758239867072</v>
      </c>
    </row>
    <row r="82" spans="2:9" x14ac:dyDescent="0.2">
      <c r="B82">
        <f t="shared" si="5"/>
        <v>77</v>
      </c>
      <c r="C82">
        <f>IF(AND(B82&gt;=Parameters!$C$8, B82&lt;=Parameters!$C$9),Parameters!$C$2,IF(AND(B82&gt;Parameters!$C$6,B82&lt;Parameters!$C$7),(B82-Parameters!$C$6)*TAN(RADIANS('Cam Design'!$C$2)), IF(AND(B82&gt;Parameters!$C$10,B82&lt;Parameters!$C$11),(-B82+Parameters!$C$11)*TAN(RADIANS('Cam Design'!$E$2)), 0)))</f>
        <v>0</v>
      </c>
      <c r="D82">
        <f>C82+Parameters!$C$3/2</f>
        <v>40</v>
      </c>
      <c r="E82">
        <f>Parameters!$C$3/2*SIN(RADIANS('Cam Design'!B82))</f>
        <v>38.974802591409407</v>
      </c>
      <c r="F82">
        <f>Parameters!$C$3/2*COS(RADIANS('Cam Design'!B82))</f>
        <v>8.9980421737545964</v>
      </c>
      <c r="H82">
        <f t="shared" si="3"/>
        <v>38.974802591409407</v>
      </c>
      <c r="I82" s="2">
        <f t="shared" si="4"/>
        <v>8.9980421737545964</v>
      </c>
    </row>
    <row r="83" spans="2:9" x14ac:dyDescent="0.2">
      <c r="B83">
        <f t="shared" si="5"/>
        <v>78</v>
      </c>
      <c r="C83">
        <f>IF(AND(B83&gt;=Parameters!$C$8, B83&lt;=Parameters!$C$9),Parameters!$C$2,IF(AND(B83&gt;Parameters!$C$6,B83&lt;Parameters!$C$7),(B83-Parameters!$C$6)*TAN(RADIANS('Cam Design'!$C$2)), IF(AND(B83&gt;Parameters!$C$10,B83&lt;Parameters!$C$11),(-B83+Parameters!$C$11)*TAN(RADIANS('Cam Design'!$E$2)), 0)))</f>
        <v>0</v>
      </c>
      <c r="D83">
        <f>C83+Parameters!$C$3/2</f>
        <v>40</v>
      </c>
      <c r="E83">
        <f>Parameters!$C$3/2*SIN(RADIANS('Cam Design'!B83))</f>
        <v>39.12590402935222</v>
      </c>
      <c r="F83">
        <f>Parameters!$C$3/2*COS(RADIANS('Cam Design'!B83))</f>
        <v>8.3164676327103777</v>
      </c>
      <c r="H83">
        <f t="shared" si="3"/>
        <v>39.12590402935222</v>
      </c>
      <c r="I83" s="2">
        <f t="shared" si="4"/>
        <v>8.3164676327103777</v>
      </c>
    </row>
    <row r="84" spans="2:9" x14ac:dyDescent="0.2">
      <c r="B84">
        <f t="shared" si="5"/>
        <v>79</v>
      </c>
      <c r="C84">
        <f>IF(AND(B84&gt;=Parameters!$C$8, B84&lt;=Parameters!$C$9),Parameters!$C$2,IF(AND(B84&gt;Parameters!$C$6,B84&lt;Parameters!$C$7),(B84-Parameters!$C$6)*TAN(RADIANS('Cam Design'!$C$2)), IF(AND(B84&gt;Parameters!$C$10,B84&lt;Parameters!$C$11),(-B84+Parameters!$C$11)*TAN(RADIANS('Cam Design'!$E$2)), 0)))</f>
        <v>0</v>
      </c>
      <c r="D84">
        <f>C84+Parameters!$C$3/2</f>
        <v>40</v>
      </c>
      <c r="E84">
        <f>Parameters!$C$3/2*SIN(RADIANS('Cam Design'!B84))</f>
        <v>39.265087337906557</v>
      </c>
      <c r="F84">
        <f>Parameters!$C$3/2*COS(RADIANS('Cam Design'!B84))</f>
        <v>7.6323598150617968</v>
      </c>
      <c r="H84">
        <f t="shared" si="3"/>
        <v>39.265087337906557</v>
      </c>
      <c r="I84" s="2">
        <f t="shared" si="4"/>
        <v>7.6323598150617968</v>
      </c>
    </row>
    <row r="85" spans="2:9" x14ac:dyDescent="0.2">
      <c r="B85">
        <f t="shared" si="5"/>
        <v>80</v>
      </c>
      <c r="C85">
        <f>IF(AND(B85&gt;=Parameters!$C$8, B85&lt;=Parameters!$C$9),Parameters!$C$2,IF(AND(B85&gt;Parameters!$C$6,B85&lt;Parameters!$C$7),(B85-Parameters!$C$6)*TAN(RADIANS('Cam Design'!$C$2)), IF(AND(B85&gt;Parameters!$C$10,B85&lt;Parameters!$C$11),(-B85+Parameters!$C$11)*TAN(RADIANS('Cam Design'!$E$2)), 0)))</f>
        <v>0</v>
      </c>
      <c r="D85">
        <f>C85+Parameters!$C$3/2</f>
        <v>40</v>
      </c>
      <c r="E85">
        <f>Parameters!$C$3/2*SIN(RADIANS('Cam Design'!B85))</f>
        <v>39.392310120488318</v>
      </c>
      <c r="F85">
        <f>Parameters!$C$3/2*COS(RADIANS('Cam Design'!B85))</f>
        <v>6.9459271066772166</v>
      </c>
      <c r="H85">
        <f t="shared" si="3"/>
        <v>39.392310120488318</v>
      </c>
      <c r="I85" s="2">
        <f t="shared" si="4"/>
        <v>6.9459271066772166</v>
      </c>
    </row>
    <row r="86" spans="2:9" x14ac:dyDescent="0.2">
      <c r="B86">
        <f t="shared" si="5"/>
        <v>81</v>
      </c>
      <c r="C86">
        <f>IF(AND(B86&gt;=Parameters!$C$8, B86&lt;=Parameters!$C$9),Parameters!$C$2,IF(AND(B86&gt;Parameters!$C$6,B86&lt;Parameters!$C$7),(B86-Parameters!$C$6)*TAN(RADIANS('Cam Design'!$C$2)), IF(AND(B86&gt;Parameters!$C$10,B86&lt;Parameters!$C$11),(-B86+Parameters!$C$11)*TAN(RADIANS('Cam Design'!$E$2)), 0)))</f>
        <v>0</v>
      </c>
      <c r="D86">
        <f>C86+Parameters!$C$3/2</f>
        <v>40</v>
      </c>
      <c r="E86">
        <f>Parameters!$C$3/2*SIN(RADIANS('Cam Design'!B86))</f>
        <v>39.507533623805514</v>
      </c>
      <c r="F86">
        <f>Parameters!$C$3/2*COS(RADIANS('Cam Design'!B86))</f>
        <v>6.2573786016092372</v>
      </c>
      <c r="H86">
        <f t="shared" si="3"/>
        <v>39.507533623805514</v>
      </c>
      <c r="I86" s="2">
        <f t="shared" si="4"/>
        <v>6.2573786016092372</v>
      </c>
    </row>
    <row r="87" spans="2:9" x14ac:dyDescent="0.2">
      <c r="B87">
        <f t="shared" si="5"/>
        <v>82</v>
      </c>
      <c r="C87">
        <f>IF(AND(B87&gt;=Parameters!$C$8, B87&lt;=Parameters!$C$9),Parameters!$C$2,IF(AND(B87&gt;Parameters!$C$6,B87&lt;Parameters!$C$7),(B87-Parameters!$C$6)*TAN(RADIANS('Cam Design'!$C$2)), IF(AND(B87&gt;Parameters!$C$10,B87&lt;Parameters!$C$11),(-B87+Parameters!$C$11)*TAN(RADIANS('Cam Design'!$E$2)), 0)))</f>
        <v>0</v>
      </c>
      <c r="D87">
        <f>C87+Parameters!$C$3/2</f>
        <v>40</v>
      </c>
      <c r="E87">
        <f>Parameters!$C$3/2*SIN(RADIANS('Cam Design'!B87))</f>
        <v>39.610722749662813</v>
      </c>
      <c r="F87">
        <f>Parameters!$C$3/2*COS(RADIANS('Cam Design'!B87))</f>
        <v>5.5669240384026182</v>
      </c>
      <c r="H87">
        <f t="shared" si="3"/>
        <v>39.610722749662813</v>
      </c>
      <c r="I87" s="2">
        <f t="shared" si="4"/>
        <v>5.5669240384026182</v>
      </c>
    </row>
    <row r="88" spans="2:9" x14ac:dyDescent="0.2">
      <c r="B88">
        <f t="shared" si="5"/>
        <v>83</v>
      </c>
      <c r="C88">
        <f>IF(AND(B88&gt;=Parameters!$C$8, B88&lt;=Parameters!$C$9),Parameters!$C$2,IF(AND(B88&gt;Parameters!$C$6,B88&lt;Parameters!$C$7),(B88-Parameters!$C$6)*TAN(RADIANS('Cam Design'!$C$2)), IF(AND(B88&gt;Parameters!$C$10,B88&lt;Parameters!$C$11),(-B88+Parameters!$C$11)*TAN(RADIANS('Cam Design'!$E$2)), 0)))</f>
        <v>0</v>
      </c>
      <c r="D88">
        <f>C88+Parameters!$C$3/2</f>
        <v>40</v>
      </c>
      <c r="E88">
        <f>Parameters!$C$3/2*SIN(RADIANS('Cam Design'!B88))</f>
        <v>39.70184606565288</v>
      </c>
      <c r="F88">
        <f>Parameters!$C$3/2*COS(RADIANS('Cam Design'!B88))</f>
        <v>4.8747737362058992</v>
      </c>
      <c r="H88">
        <f t="shared" si="3"/>
        <v>39.70184606565288</v>
      </c>
      <c r="I88" s="2">
        <f t="shared" si="4"/>
        <v>4.8747737362058992</v>
      </c>
    </row>
    <row r="89" spans="2:9" x14ac:dyDescent="0.2">
      <c r="B89">
        <f t="shared" si="5"/>
        <v>84</v>
      </c>
      <c r="C89">
        <f>IF(AND(B89&gt;=Parameters!$C$8, B89&lt;=Parameters!$C$9),Parameters!$C$2,IF(AND(B89&gt;Parameters!$C$6,B89&lt;Parameters!$C$7),(B89-Parameters!$C$6)*TAN(RADIANS('Cam Design'!$C$2)), IF(AND(B89&gt;Parameters!$C$10,B89&lt;Parameters!$C$11),(-B89+Parameters!$C$11)*TAN(RADIANS('Cam Design'!$E$2)), 0)))</f>
        <v>0</v>
      </c>
      <c r="D89">
        <f>C89+Parameters!$C$3/2</f>
        <v>40</v>
      </c>
      <c r="E89">
        <f>Parameters!$C$3/2*SIN(RADIANS('Cam Design'!B89))</f>
        <v>39.780875814730933</v>
      </c>
      <c r="F89">
        <f>Parameters!$C$3/2*COS(RADIANS('Cam Design'!B89))</f>
        <v>4.1811385307061384</v>
      </c>
      <c r="H89">
        <f t="shared" si="3"/>
        <v>39.780875814730933</v>
      </c>
      <c r="I89" s="2">
        <f t="shared" si="4"/>
        <v>4.1811385307061384</v>
      </c>
    </row>
    <row r="90" spans="2:9" x14ac:dyDescent="0.2">
      <c r="B90">
        <f t="shared" si="5"/>
        <v>85</v>
      </c>
      <c r="C90">
        <f>IF(AND(B90&gt;=Parameters!$C$8, B90&lt;=Parameters!$C$9),Parameters!$C$2,IF(AND(B90&gt;Parameters!$C$6,B90&lt;Parameters!$C$7),(B90-Parameters!$C$6)*TAN(RADIANS('Cam Design'!$C$2)), IF(AND(B90&gt;Parameters!$C$10,B90&lt;Parameters!$C$11),(-B90+Parameters!$C$11)*TAN(RADIANS('Cam Design'!$E$2)), 0)))</f>
        <v>0</v>
      </c>
      <c r="D90">
        <f>C90+Parameters!$C$3/2</f>
        <v>40</v>
      </c>
      <c r="E90">
        <f>Parameters!$C$3/2*SIN(RADIANS('Cam Design'!B90))</f>
        <v>39.84778792366982</v>
      </c>
      <c r="F90">
        <f>Parameters!$C$3/2*COS(RADIANS('Cam Design'!B90))</f>
        <v>3.4862297099063255</v>
      </c>
      <c r="H90">
        <f t="shared" si="3"/>
        <v>39.84778792366982</v>
      </c>
      <c r="I90" s="2">
        <f t="shared" si="4"/>
        <v>3.4862297099063255</v>
      </c>
    </row>
    <row r="91" spans="2:9" x14ac:dyDescent="0.2">
      <c r="B91">
        <f t="shared" si="5"/>
        <v>86</v>
      </c>
      <c r="C91">
        <f>IF(AND(B91&gt;=Parameters!$C$8, B91&lt;=Parameters!$C$9),Parameters!$C$2,IF(AND(B91&gt;Parameters!$C$6,B91&lt;Parameters!$C$7),(B91-Parameters!$C$6)*TAN(RADIANS('Cam Design'!$C$2)), IF(AND(B91&gt;Parameters!$C$10,B91&lt;Parameters!$C$11),(-B91+Parameters!$C$11)*TAN(RADIANS('Cam Design'!$E$2)), 0)))</f>
        <v>0</v>
      </c>
      <c r="D91">
        <f>C91+Parameters!$C$3/2</f>
        <v>40</v>
      </c>
      <c r="E91">
        <f>Parameters!$C$3/2*SIN(RADIANS('Cam Design'!B91))</f>
        <v>39.90256201039297</v>
      </c>
      <c r="F91">
        <f>Parameters!$C$3/2*COS(RADIANS('Cam Design'!B91))</f>
        <v>2.7902589497650094</v>
      </c>
      <c r="H91">
        <f t="shared" si="3"/>
        <v>39.90256201039297</v>
      </c>
      <c r="I91" s="2">
        <f t="shared" si="4"/>
        <v>2.7902589497650094</v>
      </c>
    </row>
    <row r="92" spans="2:9" x14ac:dyDescent="0.2">
      <c r="B92">
        <f t="shared" si="5"/>
        <v>87</v>
      </c>
      <c r="C92">
        <f>IF(AND(B92&gt;=Parameters!$C$8, B92&lt;=Parameters!$C$9),Parameters!$C$2,IF(AND(B92&gt;Parameters!$C$6,B92&lt;Parameters!$C$7),(B92-Parameters!$C$6)*TAN(RADIANS('Cam Design'!$C$2)), IF(AND(B92&gt;Parameters!$C$10,B92&lt;Parameters!$C$11),(-B92+Parameters!$C$11)*TAN(RADIANS('Cam Design'!$E$2)), 0)))</f>
        <v>0</v>
      </c>
      <c r="D92">
        <f>C92+Parameters!$C$3/2</f>
        <v>40</v>
      </c>
      <c r="E92">
        <f>Parameters!$C$3/2*SIN(RADIANS('Cam Design'!B92))</f>
        <v>39.945181390182952</v>
      </c>
      <c r="F92">
        <f>Parameters!$C$3/2*COS(RADIANS('Cam Design'!B92))</f>
        <v>2.0934382497177588</v>
      </c>
      <c r="H92">
        <f t="shared" si="3"/>
        <v>39.945181390182952</v>
      </c>
      <c r="I92" s="2">
        <f t="shared" si="4"/>
        <v>2.0934382497177588</v>
      </c>
    </row>
    <row r="93" spans="2:9" x14ac:dyDescent="0.2">
      <c r="B93">
        <f t="shared" si="5"/>
        <v>88</v>
      </c>
      <c r="C93">
        <f>IF(AND(B93&gt;=Parameters!$C$8, B93&lt;=Parameters!$C$9),Parameters!$C$2,IF(AND(B93&gt;Parameters!$C$6,B93&lt;Parameters!$C$7),(B93-Parameters!$C$6)*TAN(RADIANS('Cam Design'!$C$2)), IF(AND(B93&gt;Parameters!$C$10,B93&lt;Parameters!$C$11),(-B93+Parameters!$C$11)*TAN(RADIANS('Cam Design'!$E$2)), 0)))</f>
        <v>0</v>
      </c>
      <c r="D93">
        <f>C93+Parameters!$C$3/2</f>
        <v>40</v>
      </c>
      <c r="E93">
        <f>Parameters!$C$3/2*SIN(RADIANS('Cam Design'!B93))</f>
        <v>39.975633080763828</v>
      </c>
      <c r="F93">
        <f>Parameters!$C$3/2*COS(RADIANS('Cam Design'!B93))</f>
        <v>1.3959798681000433</v>
      </c>
      <c r="H93">
        <f t="shared" si="3"/>
        <v>39.975633080763828</v>
      </c>
      <c r="I93" s="2">
        <f t="shared" si="4"/>
        <v>1.3959798681000433</v>
      </c>
    </row>
    <row r="94" spans="2:9" x14ac:dyDescent="0.2">
      <c r="B94">
        <f t="shared" si="5"/>
        <v>89</v>
      </c>
      <c r="C94">
        <f>IF(AND(B94&gt;=Parameters!$C$8, B94&lt;=Parameters!$C$9),Parameters!$C$2,IF(AND(B94&gt;Parameters!$C$6,B94&lt;Parameters!$C$7),(B94-Parameters!$C$6)*TAN(RADIANS('Cam Design'!$C$2)), IF(AND(B94&gt;Parameters!$C$10,B94&lt;Parameters!$C$11),(-B94+Parameters!$C$11)*TAN(RADIANS('Cam Design'!$E$2)), 0)))</f>
        <v>0</v>
      </c>
      <c r="D94">
        <f>C94+Parameters!$C$3/2</f>
        <v>40</v>
      </c>
      <c r="E94">
        <f>Parameters!$C$3/2*SIN(RADIANS('Cam Design'!B94))</f>
        <v>39.993907806255649</v>
      </c>
      <c r="F94">
        <f>Parameters!$C$3/2*COS(RADIANS('Cam Design'!B94))</f>
        <v>0.69809625749134396</v>
      </c>
      <c r="H94">
        <f t="shared" si="3"/>
        <v>39.993907806255649</v>
      </c>
      <c r="I94" s="2">
        <f t="shared" si="4"/>
        <v>0.69809625749134396</v>
      </c>
    </row>
    <row r="95" spans="2:9" x14ac:dyDescent="0.2">
      <c r="B95">
        <f t="shared" si="5"/>
        <v>90</v>
      </c>
      <c r="C95">
        <f>IF(AND(B95&gt;=Parameters!$C$8, B95&lt;=Parameters!$C$9),Parameters!$C$2,IF(AND(B95&gt;Parameters!$C$6,B95&lt;Parameters!$C$7),(B95-Parameters!$C$6)*TAN(RADIANS('Cam Design'!$C$2)), IF(AND(B95&gt;Parameters!$C$10,B95&lt;Parameters!$C$11),(-B95+Parameters!$C$11)*TAN(RADIANS('Cam Design'!$E$2)), 0)))</f>
        <v>0</v>
      </c>
      <c r="D95">
        <f>C95+Parameters!$C$3/2</f>
        <v>40</v>
      </c>
      <c r="E95">
        <f>Parameters!$C$3/2*SIN(RADIANS('Cam Design'!B95))</f>
        <v>40</v>
      </c>
      <c r="F95">
        <f>Parameters!$C$3/2*COS(RADIANS('Cam Design'!B95))</f>
        <v>2.45029690981724E-15</v>
      </c>
      <c r="H95">
        <f t="shared" si="3"/>
        <v>40</v>
      </c>
      <c r="I95" s="2">
        <f t="shared" si="4"/>
        <v>2.45029690981724E-15</v>
      </c>
    </row>
    <row r="96" spans="2:9" x14ac:dyDescent="0.2">
      <c r="B96">
        <f t="shared" si="5"/>
        <v>91</v>
      </c>
      <c r="C96">
        <f>IF(AND(B96&gt;=Parameters!$C$8, B96&lt;=Parameters!$C$9),Parameters!$C$2,IF(AND(B96&gt;Parameters!$C$6,B96&lt;Parameters!$C$7),(B96-Parameters!$C$6)*TAN(RADIANS('Cam Design'!$C$2)), IF(AND(B96&gt;Parameters!$C$10,B96&lt;Parameters!$C$11),(-B96+Parameters!$C$11)*TAN(RADIANS('Cam Design'!$E$2)), 0)))</f>
        <v>0</v>
      </c>
      <c r="D96">
        <f>C96+Parameters!$C$3/2</f>
        <v>40</v>
      </c>
      <c r="E96">
        <f>Parameters!$C$3/2*SIN(RADIANS('Cam Design'!B96))</f>
        <v>39.993907806255649</v>
      </c>
      <c r="F96">
        <f>Parameters!$C$3/2*COS(RADIANS('Cam Design'!B96))</f>
        <v>-0.69809625749133908</v>
      </c>
      <c r="H96">
        <f t="shared" si="3"/>
        <v>39.993907806255649</v>
      </c>
      <c r="I96" s="2">
        <f t="shared" si="4"/>
        <v>-0.69809625749133908</v>
      </c>
    </row>
    <row r="97" spans="2:9" x14ac:dyDescent="0.2">
      <c r="B97">
        <f t="shared" si="5"/>
        <v>92</v>
      </c>
      <c r="C97">
        <f>IF(AND(B97&gt;=Parameters!$C$8, B97&lt;=Parameters!$C$9),Parameters!$C$2,IF(AND(B97&gt;Parameters!$C$6,B97&lt;Parameters!$C$7),(B97-Parameters!$C$6)*TAN(RADIANS('Cam Design'!$C$2)), IF(AND(B97&gt;Parameters!$C$10,B97&lt;Parameters!$C$11),(-B97+Parameters!$C$11)*TAN(RADIANS('Cam Design'!$E$2)), 0)))</f>
        <v>0</v>
      </c>
      <c r="D97">
        <f>C97+Parameters!$C$3/2</f>
        <v>40</v>
      </c>
      <c r="E97">
        <f>Parameters!$C$3/2*SIN(RADIANS('Cam Design'!B97))</f>
        <v>39.975633080763828</v>
      </c>
      <c r="F97">
        <f>Parameters!$C$3/2*COS(RADIANS('Cam Design'!B97))</f>
        <v>-1.3959798681000382</v>
      </c>
      <c r="H97">
        <f t="shared" si="3"/>
        <v>39.975633080763828</v>
      </c>
      <c r="I97" s="2">
        <f t="shared" si="4"/>
        <v>-1.3959798681000382</v>
      </c>
    </row>
    <row r="98" spans="2:9" x14ac:dyDescent="0.2">
      <c r="B98">
        <f t="shared" si="5"/>
        <v>93</v>
      </c>
      <c r="C98">
        <f>IF(AND(B98&gt;=Parameters!$C$8, B98&lt;=Parameters!$C$9),Parameters!$C$2,IF(AND(B98&gt;Parameters!$C$6,B98&lt;Parameters!$C$7),(B98-Parameters!$C$6)*TAN(RADIANS('Cam Design'!$C$2)), IF(AND(B98&gt;Parameters!$C$10,B98&lt;Parameters!$C$11),(-B98+Parameters!$C$11)*TAN(RADIANS('Cam Design'!$E$2)), 0)))</f>
        <v>0</v>
      </c>
      <c r="D98">
        <f>C98+Parameters!$C$3/2</f>
        <v>40</v>
      </c>
      <c r="E98">
        <f>Parameters!$C$3/2*SIN(RADIANS('Cam Design'!B98))</f>
        <v>39.945181390182952</v>
      </c>
      <c r="F98">
        <f>Parameters!$C$3/2*COS(RADIANS('Cam Design'!B98))</f>
        <v>-2.0934382497177535</v>
      </c>
      <c r="H98">
        <f t="shared" si="3"/>
        <v>39.945181390182952</v>
      </c>
      <c r="I98" s="2">
        <f t="shared" si="4"/>
        <v>-2.0934382497177535</v>
      </c>
    </row>
    <row r="99" spans="2:9" x14ac:dyDescent="0.2">
      <c r="B99">
        <f t="shared" si="5"/>
        <v>94</v>
      </c>
      <c r="C99">
        <f>IF(AND(B99&gt;=Parameters!$C$8, B99&lt;=Parameters!$C$9),Parameters!$C$2,IF(AND(B99&gt;Parameters!$C$6,B99&lt;Parameters!$C$7),(B99-Parameters!$C$6)*TAN(RADIANS('Cam Design'!$C$2)), IF(AND(B99&gt;Parameters!$C$10,B99&lt;Parameters!$C$11),(-B99+Parameters!$C$11)*TAN(RADIANS('Cam Design'!$E$2)), 0)))</f>
        <v>0</v>
      </c>
      <c r="D99">
        <f>C99+Parameters!$C$3/2</f>
        <v>40</v>
      </c>
      <c r="E99">
        <f>Parameters!$C$3/2*SIN(RADIANS('Cam Design'!B99))</f>
        <v>39.90256201039297</v>
      </c>
      <c r="F99">
        <f>Parameters!$C$3/2*COS(RADIANS('Cam Design'!B99))</f>
        <v>-2.790258949765013</v>
      </c>
      <c r="H99">
        <f t="shared" si="3"/>
        <v>39.90256201039297</v>
      </c>
      <c r="I99" s="2">
        <f t="shared" si="4"/>
        <v>-2.790258949765013</v>
      </c>
    </row>
    <row r="100" spans="2:9" x14ac:dyDescent="0.2">
      <c r="B100">
        <f t="shared" si="5"/>
        <v>95</v>
      </c>
      <c r="C100">
        <f>IF(AND(B100&gt;=Parameters!$C$8, B100&lt;=Parameters!$C$9),Parameters!$C$2,IF(AND(B100&gt;Parameters!$C$6,B100&lt;Parameters!$C$7),(B100-Parameters!$C$6)*TAN(RADIANS('Cam Design'!$C$2)), IF(AND(B100&gt;Parameters!$C$10,B100&lt;Parameters!$C$11),(-B100+Parameters!$C$11)*TAN(RADIANS('Cam Design'!$E$2)), 0)))</f>
        <v>0</v>
      </c>
      <c r="D100">
        <f>C100+Parameters!$C$3/2</f>
        <v>40</v>
      </c>
      <c r="E100">
        <f>Parameters!$C$3/2*SIN(RADIANS('Cam Design'!B100))</f>
        <v>39.84778792366982</v>
      </c>
      <c r="F100">
        <f>Parameters!$C$3/2*COS(RADIANS('Cam Design'!B100))</f>
        <v>-3.4862297099063295</v>
      </c>
      <c r="H100">
        <f t="shared" si="3"/>
        <v>39.84778792366982</v>
      </c>
      <c r="I100" s="2">
        <f t="shared" si="4"/>
        <v>-3.4862297099063295</v>
      </c>
    </row>
    <row r="101" spans="2:9" x14ac:dyDescent="0.2">
      <c r="B101">
        <f t="shared" si="5"/>
        <v>96</v>
      </c>
      <c r="C101">
        <f>IF(AND(B101&gt;=Parameters!$C$8, B101&lt;=Parameters!$C$9),Parameters!$C$2,IF(AND(B101&gt;Parameters!$C$6,B101&lt;Parameters!$C$7),(B101-Parameters!$C$6)*TAN(RADIANS('Cam Design'!$C$2)), IF(AND(B101&gt;Parameters!$C$10,B101&lt;Parameters!$C$11),(-B101+Parameters!$C$11)*TAN(RADIANS('Cam Design'!$E$2)), 0)))</f>
        <v>0</v>
      </c>
      <c r="D101">
        <f>C101+Parameters!$C$3/2</f>
        <v>40</v>
      </c>
      <c r="E101">
        <f>Parameters!$C$3/2*SIN(RADIANS('Cam Design'!B101))</f>
        <v>39.780875814730933</v>
      </c>
      <c r="F101">
        <f>Parameters!$C$3/2*COS(RADIANS('Cam Design'!B101))</f>
        <v>-4.1811385307061419</v>
      </c>
      <c r="H101">
        <f t="shared" si="3"/>
        <v>39.780875814730933</v>
      </c>
      <c r="I101" s="2">
        <f t="shared" si="4"/>
        <v>-4.1811385307061419</v>
      </c>
    </row>
    <row r="102" spans="2:9" x14ac:dyDescent="0.2">
      <c r="B102">
        <f t="shared" si="5"/>
        <v>97</v>
      </c>
      <c r="C102">
        <f>IF(AND(B102&gt;=Parameters!$C$8, B102&lt;=Parameters!$C$9),Parameters!$C$2,IF(AND(B102&gt;Parameters!$C$6,B102&lt;Parameters!$C$7),(B102-Parameters!$C$6)*TAN(RADIANS('Cam Design'!$C$2)), IF(AND(B102&gt;Parameters!$C$10,B102&lt;Parameters!$C$11),(-B102+Parameters!$C$11)*TAN(RADIANS('Cam Design'!$E$2)), 0)))</f>
        <v>0</v>
      </c>
      <c r="D102">
        <f>C102+Parameters!$C$3/2</f>
        <v>40</v>
      </c>
      <c r="E102">
        <f>Parameters!$C$3/2*SIN(RADIANS('Cam Design'!B102))</f>
        <v>39.701846065652887</v>
      </c>
      <c r="F102">
        <f>Parameters!$C$3/2*COS(RADIANS('Cam Design'!B102))</f>
        <v>-4.8747737362058947</v>
      </c>
      <c r="H102">
        <f t="shared" si="3"/>
        <v>39.701846065652887</v>
      </c>
      <c r="I102" s="2">
        <f t="shared" si="4"/>
        <v>-4.8747737362058947</v>
      </c>
    </row>
    <row r="103" spans="2:9" x14ac:dyDescent="0.2">
      <c r="B103">
        <f t="shared" si="5"/>
        <v>98</v>
      </c>
      <c r="C103">
        <f>IF(AND(B103&gt;=Parameters!$C$8, B103&lt;=Parameters!$C$9),Parameters!$C$2,IF(AND(B103&gt;Parameters!$C$6,B103&lt;Parameters!$C$7),(B103-Parameters!$C$6)*TAN(RADIANS('Cam Design'!$C$2)), IF(AND(B103&gt;Parameters!$C$10,B103&lt;Parameters!$C$11),(-B103+Parameters!$C$11)*TAN(RADIANS('Cam Design'!$E$2)), 0)))</f>
        <v>0</v>
      </c>
      <c r="D103">
        <f>C103+Parameters!$C$3/2</f>
        <v>40</v>
      </c>
      <c r="E103">
        <f>Parameters!$C$3/2*SIN(RADIANS('Cam Design'!B103))</f>
        <v>39.610722749662813</v>
      </c>
      <c r="F103">
        <f>Parameters!$C$3/2*COS(RADIANS('Cam Design'!B103))</f>
        <v>-5.5669240384026146</v>
      </c>
      <c r="H103">
        <f t="shared" si="3"/>
        <v>39.610722749662813</v>
      </c>
      <c r="I103" s="2">
        <f t="shared" si="4"/>
        <v>-5.5669240384026146</v>
      </c>
    </row>
    <row r="104" spans="2:9" x14ac:dyDescent="0.2">
      <c r="B104">
        <f t="shared" si="5"/>
        <v>99</v>
      </c>
      <c r="C104">
        <f>IF(AND(B104&gt;=Parameters!$C$8, B104&lt;=Parameters!$C$9),Parameters!$C$2,IF(AND(B104&gt;Parameters!$C$6,B104&lt;Parameters!$C$7),(B104-Parameters!$C$6)*TAN(RADIANS('Cam Design'!$C$2)), IF(AND(B104&gt;Parameters!$C$10,B104&lt;Parameters!$C$11),(-B104+Parameters!$C$11)*TAN(RADIANS('Cam Design'!$E$2)), 0)))</f>
        <v>0</v>
      </c>
      <c r="D104">
        <f>C104+Parameters!$C$3/2</f>
        <v>40</v>
      </c>
      <c r="E104">
        <f>Parameters!$C$3/2*SIN(RADIANS('Cam Design'!B104))</f>
        <v>39.507533623805514</v>
      </c>
      <c r="F104">
        <f>Parameters!$C$3/2*COS(RADIANS('Cam Design'!B104))</f>
        <v>-6.2573786016092328</v>
      </c>
      <c r="H104">
        <f t="shared" si="3"/>
        <v>39.507533623805514</v>
      </c>
      <c r="I104" s="2">
        <f t="shared" si="4"/>
        <v>-6.2573786016092328</v>
      </c>
    </row>
    <row r="105" spans="2:9" x14ac:dyDescent="0.2">
      <c r="B105">
        <f t="shared" si="5"/>
        <v>100</v>
      </c>
      <c r="C105">
        <f>IF(AND(B105&gt;=Parameters!$C$8, B105&lt;=Parameters!$C$9),Parameters!$C$2,IF(AND(B105&gt;Parameters!$C$6,B105&lt;Parameters!$C$7),(B105-Parameters!$C$6)*TAN(RADIANS('Cam Design'!$C$2)), IF(AND(B105&gt;Parameters!$C$10,B105&lt;Parameters!$C$11),(-B105+Parameters!$C$11)*TAN(RADIANS('Cam Design'!$E$2)), 0)))</f>
        <v>0</v>
      </c>
      <c r="D105">
        <f>C105+Parameters!$C$3/2</f>
        <v>40</v>
      </c>
      <c r="E105">
        <f>Parameters!$C$3/2*SIN(RADIANS('Cam Design'!B105))</f>
        <v>39.392310120488318</v>
      </c>
      <c r="F105">
        <f>Parameters!$C$3/2*COS(RADIANS('Cam Design'!B105))</f>
        <v>-6.9459271066772121</v>
      </c>
      <c r="H105">
        <f t="shared" si="3"/>
        <v>39.392310120488318</v>
      </c>
      <c r="I105" s="2">
        <f t="shared" si="4"/>
        <v>-6.9459271066772121</v>
      </c>
    </row>
    <row r="106" spans="2:9" x14ac:dyDescent="0.2">
      <c r="B106">
        <f t="shared" si="5"/>
        <v>101</v>
      </c>
      <c r="C106">
        <f>IF(AND(B106&gt;=Parameters!$C$8, B106&lt;=Parameters!$C$9),Parameters!$C$2,IF(AND(B106&gt;Parameters!$C$6,B106&lt;Parameters!$C$7),(B106-Parameters!$C$6)*TAN(RADIANS('Cam Design'!$C$2)), IF(AND(B106&gt;Parameters!$C$10,B106&lt;Parameters!$C$11),(-B106+Parameters!$C$11)*TAN(RADIANS('Cam Design'!$E$2)), 0)))</f>
        <v>0</v>
      </c>
      <c r="D106">
        <f>C106+Parameters!$C$3/2</f>
        <v>40</v>
      </c>
      <c r="E106">
        <f>Parameters!$C$3/2*SIN(RADIANS('Cam Design'!B106))</f>
        <v>39.265087337906557</v>
      </c>
      <c r="F106">
        <f>Parameters!$C$3/2*COS(RADIANS('Cam Design'!B106))</f>
        <v>-7.6323598150617924</v>
      </c>
      <c r="H106">
        <f t="shared" si="3"/>
        <v>39.265087337906557</v>
      </c>
      <c r="I106" s="2">
        <f t="shared" si="4"/>
        <v>-7.6323598150617924</v>
      </c>
    </row>
    <row r="107" spans="2:9" x14ac:dyDescent="0.2">
      <c r="B107">
        <f t="shared" si="5"/>
        <v>102</v>
      </c>
      <c r="C107">
        <f>IF(AND(B107&gt;=Parameters!$C$8, B107&lt;=Parameters!$C$9),Parameters!$C$2,IF(AND(B107&gt;Parameters!$C$6,B107&lt;Parameters!$C$7),(B107-Parameters!$C$6)*TAN(RADIANS('Cam Design'!$C$2)), IF(AND(B107&gt;Parameters!$C$10,B107&lt;Parameters!$C$11),(-B107+Parameters!$C$11)*TAN(RADIANS('Cam Design'!$E$2)), 0)))</f>
        <v>0</v>
      </c>
      <c r="D107">
        <f>C107+Parameters!$C$3/2</f>
        <v>40</v>
      </c>
      <c r="E107">
        <f>Parameters!$C$3/2*SIN(RADIANS('Cam Design'!B107))</f>
        <v>39.125904029352228</v>
      </c>
      <c r="F107">
        <f>Parameters!$C$3/2*COS(RADIANS('Cam Design'!B107))</f>
        <v>-8.3164676327103741</v>
      </c>
      <c r="H107">
        <f t="shared" si="3"/>
        <v>39.125904029352228</v>
      </c>
      <c r="I107" s="2">
        <f t="shared" si="4"/>
        <v>-8.3164676327103741</v>
      </c>
    </row>
    <row r="108" spans="2:9" x14ac:dyDescent="0.2">
      <c r="B108">
        <f t="shared" si="5"/>
        <v>103</v>
      </c>
      <c r="C108">
        <f>IF(AND(B108&gt;=Parameters!$C$8, B108&lt;=Parameters!$C$9),Parameters!$C$2,IF(AND(B108&gt;Parameters!$C$6,B108&lt;Parameters!$C$7),(B108-Parameters!$C$6)*TAN(RADIANS('Cam Design'!$C$2)), IF(AND(B108&gt;Parameters!$C$10,B108&lt;Parameters!$C$11),(-B108+Parameters!$C$11)*TAN(RADIANS('Cam Design'!$E$2)), 0)))</f>
        <v>0</v>
      </c>
      <c r="D108">
        <f>C108+Parameters!$C$3/2</f>
        <v>40</v>
      </c>
      <c r="E108">
        <f>Parameters!$C$3/2*SIN(RADIANS('Cam Design'!B108))</f>
        <v>38.974802591409407</v>
      </c>
      <c r="F108">
        <f>Parameters!$C$3/2*COS(RADIANS('Cam Design'!B108))</f>
        <v>-8.9980421737546017</v>
      </c>
      <c r="H108">
        <f t="shared" si="3"/>
        <v>38.974802591409407</v>
      </c>
      <c r="I108" s="2">
        <f t="shared" si="4"/>
        <v>-8.9980421737546017</v>
      </c>
    </row>
    <row r="109" spans="2:9" x14ac:dyDescent="0.2">
      <c r="B109">
        <f t="shared" si="5"/>
        <v>104</v>
      </c>
      <c r="C109">
        <f>IF(AND(B109&gt;=Parameters!$C$8, B109&lt;=Parameters!$C$9),Parameters!$C$2,IF(AND(B109&gt;Parameters!$C$6,B109&lt;Parameters!$C$7),(B109-Parameters!$C$6)*TAN(RADIANS('Cam Design'!$C$2)), IF(AND(B109&gt;Parameters!$C$10,B109&lt;Parameters!$C$11),(-B109+Parameters!$C$11)*TAN(RADIANS('Cam Design'!$E$2)), 0)))</f>
        <v>0</v>
      </c>
      <c r="D109">
        <f>C109+Parameters!$C$3/2</f>
        <v>40</v>
      </c>
      <c r="E109">
        <f>Parameters!$C$3/2*SIN(RADIANS('Cam Design'!B109))</f>
        <v>38.811829051039858</v>
      </c>
      <c r="F109">
        <f>Parameters!$C$3/2*COS(RADIANS('Cam Design'!B109))</f>
        <v>-9.6768758239867108</v>
      </c>
      <c r="H109">
        <f t="shared" si="3"/>
        <v>38.811829051039858</v>
      </c>
      <c r="I109" s="2">
        <f t="shared" si="4"/>
        <v>-9.6768758239867108</v>
      </c>
    </row>
    <row r="110" spans="2:9" x14ac:dyDescent="0.2">
      <c r="B110">
        <f t="shared" si="5"/>
        <v>105</v>
      </c>
      <c r="C110">
        <f>IF(AND(B110&gt;=Parameters!$C$8, B110&lt;=Parameters!$C$9),Parameters!$C$2,IF(AND(B110&gt;Parameters!$C$6,B110&lt;Parameters!$C$7),(B110-Parameters!$C$6)*TAN(RADIANS('Cam Design'!$C$2)), IF(AND(B110&gt;Parameters!$C$10,B110&lt;Parameters!$C$11),(-B110+Parameters!$C$11)*TAN(RADIANS('Cam Design'!$E$2)), 0)))</f>
        <v>0</v>
      </c>
      <c r="D110">
        <f>C110+Parameters!$C$3/2</f>
        <v>40</v>
      </c>
      <c r="E110">
        <f>Parameters!$C$3/2*SIN(RADIANS('Cam Design'!B110))</f>
        <v>38.637033051562732</v>
      </c>
      <c r="F110">
        <f>Parameters!$C$3/2*COS(RADIANS('Cam Design'!B110))</f>
        <v>-10.352761804100833</v>
      </c>
      <c r="H110">
        <f t="shared" si="3"/>
        <v>38.637033051562732</v>
      </c>
      <c r="I110" s="2">
        <f t="shared" si="4"/>
        <v>-10.352761804100833</v>
      </c>
    </row>
    <row r="111" spans="2:9" x14ac:dyDescent="0.2">
      <c r="B111">
        <f t="shared" si="5"/>
        <v>106</v>
      </c>
      <c r="C111">
        <f>IF(AND(B111&gt;=Parameters!$C$8, B111&lt;=Parameters!$C$9),Parameters!$C$2,IF(AND(B111&gt;Parameters!$C$6,B111&lt;Parameters!$C$7),(B111-Parameters!$C$6)*TAN(RADIANS('Cam Design'!$C$2)), IF(AND(B111&gt;Parameters!$C$10,B111&lt;Parameters!$C$11),(-B111+Parameters!$C$11)*TAN(RADIANS('Cam Design'!$E$2)), 0)))</f>
        <v>0</v>
      </c>
      <c r="D111">
        <f>C111+Parameters!$C$3/2</f>
        <v>40</v>
      </c>
      <c r="E111">
        <f>Parameters!$C$3/2*SIN(RADIANS('Cam Design'!B111))</f>
        <v>38.450467837532756</v>
      </c>
      <c r="F111">
        <f>Parameters!$C$3/2*COS(RADIANS('Cam Design'!B111))</f>
        <v>-11.025494232679963</v>
      </c>
      <c r="H111">
        <f t="shared" si="3"/>
        <v>38.450467837532756</v>
      </c>
      <c r="I111" s="2">
        <f t="shared" si="4"/>
        <v>-11.025494232679963</v>
      </c>
    </row>
    <row r="112" spans="2:9" x14ac:dyDescent="0.2">
      <c r="B112">
        <f t="shared" si="5"/>
        <v>107</v>
      </c>
      <c r="C112">
        <f>IF(AND(B112&gt;=Parameters!$C$8, B112&lt;=Parameters!$C$9),Parameters!$C$2,IF(AND(B112&gt;Parameters!$C$6,B112&lt;Parameters!$C$7),(B112-Parameters!$C$6)*TAN(RADIANS('Cam Design'!$C$2)), IF(AND(B112&gt;Parameters!$C$10,B112&lt;Parameters!$C$11),(-B112+Parameters!$C$11)*TAN(RADIANS('Cam Design'!$E$2)), 0)))</f>
        <v>0</v>
      </c>
      <c r="D112">
        <f>C112+Parameters!$C$3/2</f>
        <v>40</v>
      </c>
      <c r="E112">
        <f>Parameters!$C$3/2*SIN(RADIANS('Cam Design'!B112))</f>
        <v>38.252190238521422</v>
      </c>
      <c r="F112">
        <f>Parameters!$C$3/2*COS(RADIANS('Cam Design'!B112))</f>
        <v>-11.694868188909467</v>
      </c>
      <c r="H112">
        <f t="shared" si="3"/>
        <v>38.252190238521422</v>
      </c>
      <c r="I112" s="2">
        <f t="shared" si="4"/>
        <v>-11.694868188909467</v>
      </c>
    </row>
    <row r="113" spans="2:9" x14ac:dyDescent="0.2">
      <c r="B113">
        <f t="shared" si="5"/>
        <v>108</v>
      </c>
      <c r="C113">
        <f>IF(AND(B113&gt;=Parameters!$C$8, B113&lt;=Parameters!$C$9),Parameters!$C$2,IF(AND(B113&gt;Parameters!$C$6,B113&lt;Parameters!$C$7),(B113-Parameters!$C$6)*TAN(RADIANS('Cam Design'!$C$2)), IF(AND(B113&gt;Parameters!$C$10,B113&lt;Parameters!$C$11),(-B113+Parameters!$C$11)*TAN(RADIANS('Cam Design'!$E$2)), 0)))</f>
        <v>0</v>
      </c>
      <c r="D113">
        <f>C113+Parameters!$C$3/2</f>
        <v>40</v>
      </c>
      <c r="E113">
        <f>Parameters!$C$3/2*SIN(RADIANS('Cam Design'!B113))</f>
        <v>38.042260651806146</v>
      </c>
      <c r="F113">
        <f>Parameters!$C$3/2*COS(RADIANS('Cam Design'!B113))</f>
        <v>-12.360679774997894</v>
      </c>
      <c r="H113">
        <f t="shared" si="3"/>
        <v>38.042260651806146</v>
      </c>
      <c r="I113" s="2">
        <f t="shared" si="4"/>
        <v>-12.360679774997894</v>
      </c>
    </row>
    <row r="114" spans="2:9" x14ac:dyDescent="0.2">
      <c r="B114">
        <f t="shared" si="5"/>
        <v>109</v>
      </c>
      <c r="C114">
        <f>IF(AND(B114&gt;=Parameters!$C$8, B114&lt;=Parameters!$C$9),Parameters!$C$2,IF(AND(B114&gt;Parameters!$C$6,B114&lt;Parameters!$C$7),(B114-Parameters!$C$6)*TAN(RADIANS('Cam Design'!$C$2)), IF(AND(B114&gt;Parameters!$C$10,B114&lt;Parameters!$C$11),(-B114+Parameters!$C$11)*TAN(RADIANS('Cam Design'!$E$2)), 0)))</f>
        <v>0</v>
      </c>
      <c r="D114">
        <f>C114+Parameters!$C$3/2</f>
        <v>40</v>
      </c>
      <c r="E114">
        <f>Parameters!$C$3/2*SIN(RADIANS('Cam Design'!B114))</f>
        <v>37.820743023972675</v>
      </c>
      <c r="F114">
        <f>Parameters!$C$3/2*COS(RADIANS('Cam Design'!B114))</f>
        <v>-13.022726178286266</v>
      </c>
      <c r="H114">
        <f t="shared" si="3"/>
        <v>37.820743023972675</v>
      </c>
      <c r="I114" s="2">
        <f t="shared" si="4"/>
        <v>-13.022726178286266</v>
      </c>
    </row>
    <row r="115" spans="2:9" x14ac:dyDescent="0.2">
      <c r="B115">
        <f t="shared" si="5"/>
        <v>110</v>
      </c>
      <c r="C115">
        <f>IF(AND(B115&gt;=Parameters!$C$8, B115&lt;=Parameters!$C$9),Parameters!$C$2,IF(AND(B115&gt;Parameters!$C$6,B115&lt;Parameters!$C$7),(B115-Parameters!$C$6)*TAN(RADIANS('Cam Design'!$C$2)), IF(AND(B115&gt;Parameters!$C$10,B115&lt;Parameters!$C$11),(-B115+Parameters!$C$11)*TAN(RADIANS('Cam Design'!$E$2)), 0)))</f>
        <v>0</v>
      </c>
      <c r="D115">
        <f>C115+Parameters!$C$3/2</f>
        <v>40</v>
      </c>
      <c r="E115">
        <f>Parameters!$C$3/2*SIN(RADIANS('Cam Design'!B115))</f>
        <v>37.587704831436341</v>
      </c>
      <c r="F115">
        <f>Parameters!$C$3/2*COS(RADIANS('Cam Design'!B115))</f>
        <v>-13.680805733026748</v>
      </c>
      <c r="H115">
        <f t="shared" si="3"/>
        <v>37.587704831436341</v>
      </c>
      <c r="I115" s="2">
        <f t="shared" si="4"/>
        <v>-13.680805733026748</v>
      </c>
    </row>
    <row r="116" spans="2:9" x14ac:dyDescent="0.2">
      <c r="B116">
        <f t="shared" si="5"/>
        <v>111</v>
      </c>
      <c r="C116">
        <f>IF(AND(B116&gt;=Parameters!$C$8, B116&lt;=Parameters!$C$9),Parameters!$C$2,IF(AND(B116&gt;Parameters!$C$6,B116&lt;Parameters!$C$7),(B116-Parameters!$C$6)*TAN(RADIANS('Cam Design'!$C$2)), IF(AND(B116&gt;Parameters!$C$10,B116&lt;Parameters!$C$11),(-B116+Parameters!$C$11)*TAN(RADIANS('Cam Design'!$E$2)), 0)))</f>
        <v>0</v>
      </c>
      <c r="D116">
        <f>C116+Parameters!$C$3/2</f>
        <v>40</v>
      </c>
      <c r="E116">
        <f>Parameters!$C$3/2*SIN(RADIANS('Cam Design'!B116))</f>
        <v>37.343217059888069</v>
      </c>
      <c r="F116">
        <f>Parameters!$C$3/2*COS(RADIANS('Cam Design'!B116))</f>
        <v>-14.334717981812011</v>
      </c>
      <c r="H116">
        <f t="shared" si="3"/>
        <v>37.343217059888069</v>
      </c>
      <c r="I116" s="2">
        <f t="shared" si="4"/>
        <v>-14.334717981812011</v>
      </c>
    </row>
    <row r="117" spans="2:9" x14ac:dyDescent="0.2">
      <c r="B117">
        <f t="shared" si="5"/>
        <v>112</v>
      </c>
      <c r="C117">
        <f>IF(AND(B117&gt;=Parameters!$C$8, B117&lt;=Parameters!$C$9),Parameters!$C$2,IF(AND(B117&gt;Parameters!$C$6,B117&lt;Parameters!$C$7),(B117-Parameters!$C$6)*TAN(RADIANS('Cam Design'!$C$2)), IF(AND(B117&gt;Parameters!$C$10,B117&lt;Parameters!$C$11),(-B117+Parameters!$C$11)*TAN(RADIANS('Cam Design'!$E$2)), 0)))</f>
        <v>0</v>
      </c>
      <c r="D117">
        <f>C117+Parameters!$C$3/2</f>
        <v>40</v>
      </c>
      <c r="E117">
        <f>Parameters!$C$3/2*SIN(RADIANS('Cam Design'!B117))</f>
        <v>37.087354182671497</v>
      </c>
      <c r="F117">
        <f>Parameters!$C$3/2*COS(RADIANS('Cam Design'!B117))</f>
        <v>-14.984263736636482</v>
      </c>
      <c r="H117">
        <f t="shared" si="3"/>
        <v>37.087354182671497</v>
      </c>
      <c r="I117" s="2">
        <f t="shared" si="4"/>
        <v>-14.984263736636482</v>
      </c>
    </row>
    <row r="118" spans="2:9" x14ac:dyDescent="0.2">
      <c r="B118">
        <f t="shared" si="5"/>
        <v>113</v>
      </c>
      <c r="C118">
        <f>IF(AND(B118&gt;=Parameters!$C$8, B118&lt;=Parameters!$C$9),Parameters!$C$2,IF(AND(B118&gt;Parameters!$C$6,B118&lt;Parameters!$C$7),(B118-Parameters!$C$6)*TAN(RADIANS('Cam Design'!$C$2)), IF(AND(B118&gt;Parameters!$C$10,B118&lt;Parameters!$C$11),(-B118+Parameters!$C$11)*TAN(RADIANS('Cam Design'!$E$2)), 0)))</f>
        <v>0</v>
      </c>
      <c r="D118">
        <f>C118+Parameters!$C$3/2</f>
        <v>40</v>
      </c>
      <c r="E118">
        <f>Parameters!$C$3/2*SIN(RADIANS('Cam Design'!B118))</f>
        <v>36.820194138097612</v>
      </c>
      <c r="F118">
        <f>Parameters!$C$3/2*COS(RADIANS('Cam Design'!B118))</f>
        <v>-15.629245139570951</v>
      </c>
      <c r="H118">
        <f t="shared" si="3"/>
        <v>36.820194138097612</v>
      </c>
      <c r="I118" s="2">
        <f t="shared" si="4"/>
        <v>-15.629245139570951</v>
      </c>
    </row>
    <row r="119" spans="2:9" x14ac:dyDescent="0.2">
      <c r="B119">
        <f t="shared" si="5"/>
        <v>114</v>
      </c>
      <c r="C119">
        <f>IF(AND(B119&gt;=Parameters!$C$8, B119&lt;=Parameters!$C$9),Parameters!$C$2,IF(AND(B119&gt;Parameters!$C$6,B119&lt;Parameters!$C$7),(B119-Parameters!$C$6)*TAN(RADIANS('Cam Design'!$C$2)), IF(AND(B119&gt;Parameters!$C$10,B119&lt;Parameters!$C$11),(-B119+Parameters!$C$11)*TAN(RADIANS('Cam Design'!$E$2)), 0)))</f>
        <v>0</v>
      </c>
      <c r="D119">
        <f>C119+Parameters!$C$3/2</f>
        <v>40</v>
      </c>
      <c r="E119">
        <f>Parameters!$C$3/2*SIN(RADIANS('Cam Design'!B119))</f>
        <v>36.541818305704034</v>
      </c>
      <c r="F119">
        <f>Parameters!$C$3/2*COS(RADIANS('Cam Design'!B119))</f>
        <v>-16.26946572303201</v>
      </c>
      <c r="H119">
        <f t="shared" si="3"/>
        <v>36.541818305704034</v>
      </c>
      <c r="I119" s="2">
        <f t="shared" si="4"/>
        <v>-16.26946572303201</v>
      </c>
    </row>
    <row r="120" spans="2:9" x14ac:dyDescent="0.2">
      <c r="B120">
        <f t="shared" si="5"/>
        <v>115</v>
      </c>
      <c r="C120">
        <f>IF(AND(B120&gt;=Parameters!$C$8, B120&lt;=Parameters!$C$9),Parameters!$C$2,IF(AND(B120&gt;Parameters!$C$6,B120&lt;Parameters!$C$7),(B120-Parameters!$C$6)*TAN(RADIANS('Cam Design'!$C$2)), IF(AND(B120&gt;Parameters!$C$10,B120&lt;Parameters!$C$11),(-B120+Parameters!$C$11)*TAN(RADIANS('Cam Design'!$E$2)), 0)))</f>
        <v>0</v>
      </c>
      <c r="D120">
        <f>C120+Parameters!$C$3/2</f>
        <v>40</v>
      </c>
      <c r="E120">
        <f>Parameters!$C$3/2*SIN(RADIANS('Cam Design'!B120))</f>
        <v>36.252311481466002</v>
      </c>
      <c r="F120">
        <f>Parameters!$C$3/2*COS(RADIANS('Cam Design'!B120))</f>
        <v>-16.904730469627975</v>
      </c>
      <c r="H120">
        <f t="shared" si="3"/>
        <v>36.252311481466002</v>
      </c>
      <c r="I120" s="2">
        <f t="shared" si="4"/>
        <v>-16.904730469627975</v>
      </c>
    </row>
    <row r="121" spans="2:9" x14ac:dyDescent="0.2">
      <c r="B121">
        <f t="shared" si="5"/>
        <v>116</v>
      </c>
      <c r="C121">
        <f>IF(AND(B121&gt;=Parameters!$C$8, B121&lt;=Parameters!$C$9),Parameters!$C$2,IF(AND(B121&gt;Parameters!$C$6,B121&lt;Parameters!$C$7),(B121-Parameters!$C$6)*TAN(RADIANS('Cam Design'!$C$2)), IF(AND(B121&gt;Parameters!$C$10,B121&lt;Parameters!$C$11),(-B121+Parameters!$C$11)*TAN(RADIANS('Cam Design'!$E$2)), 0)))</f>
        <v>0</v>
      </c>
      <c r="D121">
        <f>C121+Parameters!$C$3/2</f>
        <v>40</v>
      </c>
      <c r="E121">
        <f>Parameters!$C$3/2*SIN(RADIANS('Cam Design'!B121))</f>
        <v>35.95176185196668</v>
      </c>
      <c r="F121">
        <f>Parameters!$C$3/2*COS(RADIANS('Cam Design'!B121))</f>
        <v>-17.5348458715631</v>
      </c>
      <c r="H121">
        <f t="shared" si="3"/>
        <v>35.95176185196668</v>
      </c>
      <c r="I121" s="2">
        <f t="shared" si="4"/>
        <v>-17.5348458715631</v>
      </c>
    </row>
    <row r="122" spans="2:9" x14ac:dyDescent="0.2">
      <c r="B122">
        <f t="shared" si="5"/>
        <v>117</v>
      </c>
      <c r="C122">
        <f>IF(AND(B122&gt;=Parameters!$C$8, B122&lt;=Parameters!$C$9),Parameters!$C$2,IF(AND(B122&gt;Parameters!$C$6,B122&lt;Parameters!$C$7),(B122-Parameters!$C$6)*TAN(RADIANS('Cam Design'!$C$2)), IF(AND(B122&gt;Parameters!$C$10,B122&lt;Parameters!$C$11),(-B122+Parameters!$C$11)*TAN(RADIANS('Cam Design'!$E$2)), 0)))</f>
        <v>0</v>
      </c>
      <c r="D122">
        <f>C122+Parameters!$C$3/2</f>
        <v>40</v>
      </c>
      <c r="E122">
        <f>Parameters!$C$3/2*SIN(RADIANS('Cam Design'!B122))</f>
        <v>35.640260967534715</v>
      </c>
      <c r="F122">
        <f>Parameters!$C$3/2*COS(RADIANS('Cam Design'!B122))</f>
        <v>-18.159619989581866</v>
      </c>
      <c r="H122">
        <f t="shared" si="3"/>
        <v>35.640260967534715</v>
      </c>
      <c r="I122" s="2">
        <f t="shared" si="4"/>
        <v>-18.159619989581866</v>
      </c>
    </row>
    <row r="123" spans="2:9" x14ac:dyDescent="0.2">
      <c r="B123">
        <f t="shared" si="5"/>
        <v>118</v>
      </c>
      <c r="C123">
        <f>IF(AND(B123&gt;=Parameters!$C$8, B123&lt;=Parameters!$C$9),Parameters!$C$2,IF(AND(B123&gt;Parameters!$C$6,B123&lt;Parameters!$C$7),(B123-Parameters!$C$6)*TAN(RADIANS('Cam Design'!$C$2)), IF(AND(B123&gt;Parameters!$C$10,B123&lt;Parameters!$C$11),(-B123+Parameters!$C$11)*TAN(RADIANS('Cam Design'!$E$2)), 0)))</f>
        <v>0</v>
      </c>
      <c r="D123">
        <f>C123+Parameters!$C$3/2</f>
        <v>40</v>
      </c>
      <c r="E123">
        <f>Parameters!$C$3/2*SIN(RADIANS('Cam Design'!B123))</f>
        <v>35.317903714357072</v>
      </c>
      <c r="F123">
        <f>Parameters!$C$3/2*COS(RADIANS('Cam Design'!B123))</f>
        <v>-18.778862511435637</v>
      </c>
      <c r="H123">
        <f t="shared" si="3"/>
        <v>35.317903714357072</v>
      </c>
      <c r="I123" s="2">
        <f t="shared" si="4"/>
        <v>-18.778862511435637</v>
      </c>
    </row>
    <row r="124" spans="2:9" x14ac:dyDescent="0.2">
      <c r="B124">
        <f t="shared" si="5"/>
        <v>119</v>
      </c>
      <c r="C124">
        <f>IF(AND(B124&gt;=Parameters!$C$8, B124&lt;=Parameters!$C$9),Parameters!$C$2,IF(AND(B124&gt;Parameters!$C$6,B124&lt;Parameters!$C$7),(B124-Parameters!$C$6)*TAN(RADIANS('Cam Design'!$C$2)), IF(AND(B124&gt;Parameters!$C$10,B124&lt;Parameters!$C$11),(-B124+Parameters!$C$11)*TAN(RADIANS('Cam Design'!$E$2)), 0)))</f>
        <v>0</v>
      </c>
      <c r="D124">
        <f>C124+Parameters!$C$3/2</f>
        <v>40</v>
      </c>
      <c r="E124">
        <f>Parameters!$C$3/2*SIN(RADIANS('Cam Design'!B124))</f>
        <v>34.984788285575831</v>
      </c>
      <c r="F124">
        <f>Parameters!$C$3/2*COS(RADIANS('Cam Design'!B124))</f>
        <v>-19.392384809853482</v>
      </c>
      <c r="H124">
        <f t="shared" si="3"/>
        <v>34.984788285575831</v>
      </c>
      <c r="I124" s="2">
        <f t="shared" si="4"/>
        <v>-19.392384809853482</v>
      </c>
    </row>
    <row r="125" spans="2:9" x14ac:dyDescent="0.2">
      <c r="B125">
        <f t="shared" si="5"/>
        <v>120</v>
      </c>
      <c r="C125">
        <f>IF(AND(B125&gt;=Parameters!$C$8, B125&lt;=Parameters!$C$9),Parameters!$C$2,IF(AND(B125&gt;Parameters!$C$6,B125&lt;Parameters!$C$7),(B125-Parameters!$C$6)*TAN(RADIANS('Cam Design'!$C$2)), IF(AND(B125&gt;Parameters!$C$10,B125&lt;Parameters!$C$11),(-B125+Parameters!$C$11)*TAN(RADIANS('Cam Design'!$E$2)), 0)))</f>
        <v>0</v>
      </c>
      <c r="D125">
        <f>C125+Parameters!$C$3/2</f>
        <v>40</v>
      </c>
      <c r="E125">
        <f>Parameters!$C$3/2*SIN(RADIANS('Cam Design'!B125))</f>
        <v>34.641016151377549</v>
      </c>
      <c r="F125">
        <f>Parameters!$C$3/2*COS(RADIANS('Cam Design'!B125))</f>
        <v>-19.999999999999993</v>
      </c>
      <c r="H125">
        <f t="shared" si="3"/>
        <v>34.641016151377549</v>
      </c>
      <c r="I125" s="2">
        <f t="shared" si="4"/>
        <v>-19.999999999999993</v>
      </c>
    </row>
    <row r="126" spans="2:9" x14ac:dyDescent="0.2">
      <c r="B126">
        <f t="shared" si="5"/>
        <v>121</v>
      </c>
      <c r="C126">
        <f>IF(AND(B126&gt;=Parameters!$C$8, B126&lt;=Parameters!$C$9),Parameters!$C$2,IF(AND(B126&gt;Parameters!$C$6,B126&lt;Parameters!$C$7),(B126-Parameters!$C$6)*TAN(RADIANS('Cam Design'!$C$2)), IF(AND(B126&gt;Parameters!$C$10,B126&lt;Parameters!$C$11),(-B126+Parameters!$C$11)*TAN(RADIANS('Cam Design'!$E$2)), 0)))</f>
        <v>0</v>
      </c>
      <c r="D126">
        <f>C126+Parameters!$C$3/2</f>
        <v>40</v>
      </c>
      <c r="E126">
        <f>Parameters!$C$3/2*SIN(RADIANS('Cam Design'!B126))</f>
        <v>34.286692028084495</v>
      </c>
      <c r="F126">
        <f>Parameters!$C$3/2*COS(RADIANS('Cam Design'!B126))</f>
        <v>-20.601522996402171</v>
      </c>
      <c r="H126">
        <f t="shared" si="3"/>
        <v>34.286692028084495</v>
      </c>
      <c r="I126" s="2">
        <f t="shared" si="4"/>
        <v>-20.601522996402171</v>
      </c>
    </row>
    <row r="127" spans="2:9" x14ac:dyDescent="0.2">
      <c r="B127">
        <f t="shared" si="5"/>
        <v>122</v>
      </c>
      <c r="C127">
        <f>IF(AND(B127&gt;=Parameters!$C$8, B127&lt;=Parameters!$C$9),Parameters!$C$2,IF(AND(B127&gt;Parameters!$C$6,B127&lt;Parameters!$C$7),(B127-Parameters!$C$6)*TAN(RADIANS('Cam Design'!$C$2)), IF(AND(B127&gt;Parameters!$C$10,B127&lt;Parameters!$C$11),(-B127+Parameters!$C$11)*TAN(RADIANS('Cam Design'!$E$2)), 0)))</f>
        <v>0</v>
      </c>
      <c r="D127">
        <f>C127+Parameters!$C$3/2</f>
        <v>40</v>
      </c>
      <c r="E127">
        <f>Parameters!$C$3/2*SIN(RADIANS('Cam Design'!B127))</f>
        <v>33.921923846257044</v>
      </c>
      <c r="F127">
        <f>Parameters!$C$3/2*COS(RADIANS('Cam Design'!B127))</f>
        <v>-21.196770569328191</v>
      </c>
      <c r="H127">
        <f t="shared" si="3"/>
        <v>33.921923846257044</v>
      </c>
      <c r="I127" s="2">
        <f t="shared" si="4"/>
        <v>-21.196770569328191</v>
      </c>
    </row>
    <row r="128" spans="2:9" x14ac:dyDescent="0.2">
      <c r="B128">
        <f t="shared" si="5"/>
        <v>123</v>
      </c>
      <c r="C128">
        <f>IF(AND(B128&gt;=Parameters!$C$8, B128&lt;=Parameters!$C$9),Parameters!$C$2,IF(AND(B128&gt;Parameters!$C$6,B128&lt;Parameters!$C$7),(B128-Parameters!$C$6)*TAN(RADIANS('Cam Design'!$C$2)), IF(AND(B128&gt;Parameters!$C$10,B128&lt;Parameters!$C$11),(-B128+Parameters!$C$11)*TAN(RADIANS('Cam Design'!$E$2)), 0)))</f>
        <v>0</v>
      </c>
      <c r="D128">
        <f>C128+Parameters!$C$3/2</f>
        <v>40</v>
      </c>
      <c r="E128">
        <f>Parameters!$C$3/2*SIN(RADIANS('Cam Design'!B128))</f>
        <v>33.546822717816958</v>
      </c>
      <c r="F128">
        <f>Parameters!$C$3/2*COS(RADIANS('Cam Design'!B128))</f>
        <v>-21.785561400601082</v>
      </c>
      <c r="H128">
        <f t="shared" si="3"/>
        <v>33.546822717816958</v>
      </c>
      <c r="I128" s="2">
        <f t="shared" si="4"/>
        <v>-21.785561400601082</v>
      </c>
    </row>
    <row r="129" spans="2:9" x14ac:dyDescent="0.2">
      <c r="B129">
        <f t="shared" si="5"/>
        <v>124</v>
      </c>
      <c r="C129">
        <f>IF(AND(B129&gt;=Parameters!$C$8, B129&lt;=Parameters!$C$9),Parameters!$C$2,IF(AND(B129&gt;Parameters!$C$6,B129&lt;Parameters!$C$7),(B129-Parameters!$C$6)*TAN(RADIANS('Cam Design'!$C$2)), IF(AND(B129&gt;Parameters!$C$10,B129&lt;Parameters!$C$11),(-B129+Parameters!$C$11)*TAN(RADIANS('Cam Design'!$E$2)), 0)))</f>
        <v>0</v>
      </c>
      <c r="D129">
        <f>C129+Parameters!$C$3/2</f>
        <v>40</v>
      </c>
      <c r="E129">
        <f>Parameters!$C$3/2*SIN(RADIANS('Cam Design'!B129))</f>
        <v>33.161502902201669</v>
      </c>
      <c r="F129">
        <f>Parameters!$C$3/2*COS(RADIANS('Cam Design'!B129))</f>
        <v>-22.367716138829866</v>
      </c>
      <c r="H129">
        <f t="shared" si="3"/>
        <v>33.161502902201669</v>
      </c>
      <c r="I129" s="2">
        <f t="shared" si="4"/>
        <v>-22.367716138829866</v>
      </c>
    </row>
    <row r="130" spans="2:9" x14ac:dyDescent="0.2">
      <c r="B130">
        <f t="shared" si="5"/>
        <v>125</v>
      </c>
      <c r="C130">
        <f>IF(AND(B130&gt;=Parameters!$C$8, B130&lt;=Parameters!$C$9),Parameters!$C$2,IF(AND(B130&gt;Parameters!$C$6,B130&lt;Parameters!$C$7),(B130-Parameters!$C$6)*TAN(RADIANS('Cam Design'!$C$2)), IF(AND(B130&gt;Parameters!$C$10,B130&lt;Parameters!$C$11),(-B130+Parameters!$C$11)*TAN(RADIANS('Cam Design'!$E$2)), 0)))</f>
        <v>0</v>
      </c>
      <c r="D130">
        <f>C130+Parameters!$C$3/2</f>
        <v>40</v>
      </c>
      <c r="E130">
        <f>Parameters!$C$3/2*SIN(RADIANS('Cam Design'!B130))</f>
        <v>32.766081771559669</v>
      </c>
      <c r="F130">
        <f>Parameters!$C$3/2*COS(RADIANS('Cam Design'!B130))</f>
        <v>-22.943057454041845</v>
      </c>
      <c r="H130">
        <f t="shared" si="3"/>
        <v>32.766081771559669</v>
      </c>
      <c r="I130" s="2">
        <f t="shared" si="4"/>
        <v>-22.943057454041845</v>
      </c>
    </row>
    <row r="131" spans="2:9" x14ac:dyDescent="0.2">
      <c r="B131">
        <f t="shared" si="5"/>
        <v>126</v>
      </c>
      <c r="C131">
        <f>IF(AND(B131&gt;=Parameters!$C$8, B131&lt;=Parameters!$C$9),Parameters!$C$2,IF(AND(B131&gt;Parameters!$C$6,B131&lt;Parameters!$C$7),(B131-Parameters!$C$6)*TAN(RADIANS('Cam Design'!$C$2)), IF(AND(B131&gt;Parameters!$C$10,B131&lt;Parameters!$C$11),(-B131+Parameters!$C$11)*TAN(RADIANS('Cam Design'!$E$2)), 0)))</f>
        <v>0</v>
      </c>
      <c r="D131">
        <f>C131+Parameters!$C$3/2</f>
        <v>40</v>
      </c>
      <c r="E131">
        <f>Parameters!$C$3/2*SIN(RADIANS('Cam Design'!B131))</f>
        <v>32.360679774997898</v>
      </c>
      <c r="F131">
        <f>Parameters!$C$3/2*COS(RADIANS('Cam Design'!B131))</f>
        <v>-23.51141009169892</v>
      </c>
      <c r="H131">
        <f t="shared" si="3"/>
        <v>32.360679774997898</v>
      </c>
      <c r="I131" s="2">
        <f t="shared" si="4"/>
        <v>-23.51141009169892</v>
      </c>
    </row>
    <row r="132" spans="2:9" x14ac:dyDescent="0.2">
      <c r="B132">
        <f t="shared" si="5"/>
        <v>127</v>
      </c>
      <c r="C132">
        <f>IF(AND(B132&gt;=Parameters!$C$8, B132&lt;=Parameters!$C$9),Parameters!$C$2,IF(AND(B132&gt;Parameters!$C$6,B132&lt;Parameters!$C$7),(B132-Parameters!$C$6)*TAN(RADIANS('Cam Design'!$C$2)), IF(AND(B132&gt;Parameters!$C$10,B132&lt;Parameters!$C$11),(-B132+Parameters!$C$11)*TAN(RADIANS('Cam Design'!$E$2)), 0)))</f>
        <v>0</v>
      </c>
      <c r="D132">
        <f>C132+Parameters!$C$3/2</f>
        <v>40</v>
      </c>
      <c r="E132">
        <f>Parameters!$C$3/2*SIN(RADIANS('Cam Design'!B132))</f>
        <v>31.94542040189171</v>
      </c>
      <c r="F132">
        <f>Parameters!$C$3/2*COS(RADIANS('Cam Design'!B132))</f>
        <v>-24.072600926081936</v>
      </c>
      <c r="H132">
        <f t="shared" si="3"/>
        <v>31.94542040189171</v>
      </c>
      <c r="I132" s="2">
        <f t="shared" si="4"/>
        <v>-24.072600926081936</v>
      </c>
    </row>
    <row r="133" spans="2:9" x14ac:dyDescent="0.2">
      <c r="B133">
        <f t="shared" si="5"/>
        <v>128</v>
      </c>
      <c r="C133">
        <f>IF(AND(B133&gt;=Parameters!$C$8, B133&lt;=Parameters!$C$9),Parameters!$C$2,IF(AND(B133&gt;Parameters!$C$6,B133&lt;Parameters!$C$7),(B133-Parameters!$C$6)*TAN(RADIANS('Cam Design'!$C$2)), IF(AND(B133&gt;Parameters!$C$10,B133&lt;Parameters!$C$11),(-B133+Parameters!$C$11)*TAN(RADIANS('Cam Design'!$E$2)), 0)))</f>
        <v>0</v>
      </c>
      <c r="D133">
        <f>C133+Parameters!$C$3/2</f>
        <v>40</v>
      </c>
      <c r="E133">
        <f>Parameters!$C$3/2*SIN(RADIANS('Cam Design'!B133))</f>
        <v>31.520430144268879</v>
      </c>
      <c r="F133">
        <f>Parameters!$C$3/2*COS(RADIANS('Cam Design'!B133))</f>
        <v>-24.626459013026331</v>
      </c>
      <c r="H133">
        <f t="shared" si="3"/>
        <v>31.520430144268879</v>
      </c>
      <c r="I133" s="2">
        <f t="shared" si="4"/>
        <v>-24.626459013026331</v>
      </c>
    </row>
    <row r="134" spans="2:9" x14ac:dyDescent="0.2">
      <c r="B134">
        <f t="shared" si="5"/>
        <v>129</v>
      </c>
      <c r="C134">
        <f>IF(AND(B134&gt;=Parameters!$C$8, B134&lt;=Parameters!$C$9),Parameters!$C$2,IF(AND(B134&gt;Parameters!$C$6,B134&lt;Parameters!$C$7),(B134-Parameters!$C$6)*TAN(RADIANS('Cam Design'!$C$2)), IF(AND(B134&gt;Parameters!$C$10,B134&lt;Parameters!$C$11),(-B134+Parameters!$C$11)*TAN(RADIANS('Cam Design'!$E$2)), 0)))</f>
        <v>0</v>
      </c>
      <c r="D134">
        <f>C134+Parameters!$C$3/2</f>
        <v>40</v>
      </c>
      <c r="E134">
        <f>Parameters!$C$3/2*SIN(RADIANS('Cam Design'!B134))</f>
        <v>31.08583845827884</v>
      </c>
      <c r="F134">
        <f>Parameters!$C$3/2*COS(RADIANS('Cam Design'!B134))</f>
        <v>-25.172815641993491</v>
      </c>
      <c r="H134">
        <f t="shared" ref="H134:H197" si="6">D134*SIN(RADIANS(B134))</f>
        <v>31.08583845827884</v>
      </c>
      <c r="I134" s="2">
        <f t="shared" ref="I134:I197" si="7">D134*COS(RADIANS(B134))</f>
        <v>-25.172815641993491</v>
      </c>
    </row>
    <row r="135" spans="2:9" x14ac:dyDescent="0.2">
      <c r="B135">
        <f t="shared" ref="B135:B185" si="8">B134+1</f>
        <v>130</v>
      </c>
      <c r="C135">
        <f>IF(AND(B135&gt;=Parameters!$C$8, B135&lt;=Parameters!$C$9),Parameters!$C$2,IF(AND(B135&gt;Parameters!$C$6,B135&lt;Parameters!$C$7),(B135-Parameters!$C$6)*TAN(RADIANS('Cam Design'!$C$2)), IF(AND(B135&gt;Parameters!$C$10,B135&lt;Parameters!$C$11),(-B135+Parameters!$C$11)*TAN(RADIANS('Cam Design'!$E$2)), 0)))</f>
        <v>0</v>
      </c>
      <c r="D135">
        <f>C135+Parameters!$C$3/2</f>
        <v>40</v>
      </c>
      <c r="E135">
        <f>Parameters!$C$3/2*SIN(RADIANS('Cam Design'!B135))</f>
        <v>30.64177772475912</v>
      </c>
      <c r="F135">
        <f>Parameters!$C$3/2*COS(RADIANS('Cam Design'!B135))</f>
        <v>-25.711504387461574</v>
      </c>
      <c r="H135">
        <f t="shared" si="6"/>
        <v>30.64177772475912</v>
      </c>
      <c r="I135" s="2">
        <f t="shared" si="7"/>
        <v>-25.711504387461574</v>
      </c>
    </row>
    <row r="136" spans="2:9" x14ac:dyDescent="0.2">
      <c r="B136">
        <f t="shared" si="8"/>
        <v>131</v>
      </c>
      <c r="C136">
        <f>IF(AND(B136&gt;=Parameters!$C$8, B136&lt;=Parameters!$C$9),Parameters!$C$2,IF(AND(B136&gt;Parameters!$C$6,B136&lt;Parameters!$C$7),(B136-Parameters!$C$6)*TAN(RADIANS('Cam Design'!$C$2)), IF(AND(B136&gt;Parameters!$C$10,B136&lt;Parameters!$C$11),(-B136+Parameters!$C$11)*TAN(RADIANS('Cam Design'!$E$2)), 0)))</f>
        <v>0</v>
      </c>
      <c r="D136">
        <f>C136+Parameters!$C$3/2</f>
        <v>40</v>
      </c>
      <c r="E136">
        <f>Parameters!$C$3/2*SIN(RADIANS('Cam Design'!B136))</f>
        <v>30.188383208910885</v>
      </c>
      <c r="F136">
        <f>Parameters!$C$3/2*COS(RADIANS('Cam Design'!B136))</f>
        <v>-26.242361159620287</v>
      </c>
      <c r="H136">
        <f t="shared" si="6"/>
        <v>30.188383208910885</v>
      </c>
      <c r="I136" s="2">
        <f t="shared" si="7"/>
        <v>-26.242361159620287</v>
      </c>
    </row>
    <row r="137" spans="2:9" x14ac:dyDescent="0.2">
      <c r="B137">
        <f t="shared" si="8"/>
        <v>132</v>
      </c>
      <c r="C137">
        <f>IF(AND(B137&gt;=Parameters!$C$8, B137&lt;=Parameters!$C$9),Parameters!$C$2,IF(AND(B137&gt;Parameters!$C$6,B137&lt;Parameters!$C$7),(B137-Parameters!$C$6)*TAN(RADIANS('Cam Design'!$C$2)), IF(AND(B137&gt;Parameters!$C$10,B137&lt;Parameters!$C$11),(-B137+Parameters!$C$11)*TAN(RADIANS('Cam Design'!$E$2)), 0)))</f>
        <v>0</v>
      </c>
      <c r="D137">
        <f>C137+Parameters!$C$3/2</f>
        <v>40</v>
      </c>
      <c r="E137">
        <f>Parameters!$C$3/2*SIN(RADIANS('Cam Design'!B137))</f>
        <v>29.725793019095768</v>
      </c>
      <c r="F137">
        <f>Parameters!$C$3/2*COS(RADIANS('Cam Design'!B137))</f>
        <v>-26.76522425435433</v>
      </c>
      <c r="H137">
        <f t="shared" si="6"/>
        <v>29.725793019095768</v>
      </c>
      <c r="I137" s="2">
        <f t="shared" si="7"/>
        <v>-26.76522425435433</v>
      </c>
    </row>
    <row r="138" spans="2:9" x14ac:dyDescent="0.2">
      <c r="B138">
        <f t="shared" si="8"/>
        <v>133</v>
      </c>
      <c r="C138">
        <f>IF(AND(B138&gt;=Parameters!$C$8, B138&lt;=Parameters!$C$9),Parameters!$C$2,IF(AND(B138&gt;Parameters!$C$6,B138&lt;Parameters!$C$7),(B138-Parameters!$C$6)*TAN(RADIANS('Cam Design'!$C$2)), IF(AND(B138&gt;Parameters!$C$10,B138&lt;Parameters!$C$11),(-B138+Parameters!$C$11)*TAN(RADIANS('Cam Design'!$E$2)), 0)))</f>
        <v>0</v>
      </c>
      <c r="D138">
        <f>C138+Parameters!$C$3/2</f>
        <v>40</v>
      </c>
      <c r="E138">
        <f>Parameters!$C$3/2*SIN(RADIANS('Cam Design'!B138))</f>
        <v>29.254148064766824</v>
      </c>
      <c r="F138">
        <f>Parameters!$C$3/2*COS(RADIANS('Cam Design'!B138))</f>
        <v>-27.279934402499933</v>
      </c>
      <c r="H138">
        <f t="shared" si="6"/>
        <v>29.254148064766824</v>
      </c>
      <c r="I138" s="2">
        <f t="shared" si="7"/>
        <v>-27.279934402499933</v>
      </c>
    </row>
    <row r="139" spans="2:9" x14ac:dyDescent="0.2">
      <c r="B139">
        <f t="shared" si="8"/>
        <v>134</v>
      </c>
      <c r="C139">
        <f>IF(AND(B139&gt;=Parameters!$C$8, B139&lt;=Parameters!$C$9),Parameters!$C$2,IF(AND(B139&gt;Parameters!$C$6,B139&lt;Parameters!$C$7),(B139-Parameters!$C$6)*TAN(RADIANS('Cam Design'!$C$2)), IF(AND(B139&gt;Parameters!$C$10,B139&lt;Parameters!$C$11),(-B139+Parameters!$C$11)*TAN(RADIANS('Cam Design'!$E$2)), 0)))</f>
        <v>0</v>
      </c>
      <c r="D139">
        <f>C139+Parameters!$C$3/2</f>
        <v>40</v>
      </c>
      <c r="E139">
        <f>Parameters!$C$3/2*SIN(RADIANS('Cam Design'!B139))</f>
        <v>28.773592013546043</v>
      </c>
      <c r="F139">
        <f>Parameters!$C$3/2*COS(RADIANS('Cam Design'!B139))</f>
        <v>-27.786334818359894</v>
      </c>
      <c r="H139">
        <f t="shared" si="6"/>
        <v>28.773592013546043</v>
      </c>
      <c r="I139" s="2">
        <f t="shared" si="7"/>
        <v>-27.786334818359894</v>
      </c>
    </row>
    <row r="140" spans="2:9" x14ac:dyDescent="0.2">
      <c r="B140">
        <f t="shared" si="8"/>
        <v>135</v>
      </c>
      <c r="C140">
        <f>IF(AND(B140&gt;=Parameters!$C$8, B140&lt;=Parameters!$C$9),Parameters!$C$2,IF(AND(B140&gt;Parameters!$C$6,B140&lt;Parameters!$C$7),(B140-Parameters!$C$6)*TAN(RADIANS('Cam Design'!$C$2)), IF(AND(B140&gt;Parameters!$C$10,B140&lt;Parameters!$C$11),(-B140+Parameters!$C$11)*TAN(RADIANS('Cam Design'!$E$2)), 0)))</f>
        <v>0</v>
      </c>
      <c r="D140">
        <f>C140+Parameters!$C$3/2</f>
        <v>40</v>
      </c>
      <c r="E140">
        <f>Parameters!$C$3/2*SIN(RADIANS('Cam Design'!B140))</f>
        <v>28.284271247461902</v>
      </c>
      <c r="F140">
        <f>Parameters!$C$3/2*COS(RADIANS('Cam Design'!B140))</f>
        <v>-28.284271247461898</v>
      </c>
      <c r="H140">
        <f t="shared" si="6"/>
        <v>28.284271247461902</v>
      </c>
      <c r="I140" s="2">
        <f t="shared" si="7"/>
        <v>-28.284271247461898</v>
      </c>
    </row>
    <row r="141" spans="2:9" x14ac:dyDescent="0.2">
      <c r="B141">
        <f t="shared" si="8"/>
        <v>136</v>
      </c>
      <c r="C141">
        <f>IF(AND(B141&gt;=Parameters!$C$8, B141&lt;=Parameters!$C$9),Parameters!$C$2,IF(AND(B141&gt;Parameters!$C$6,B141&lt;Parameters!$C$7),(B141-Parameters!$C$6)*TAN(RADIANS('Cam Design'!$C$2)), IF(AND(B141&gt;Parameters!$C$10,B141&lt;Parameters!$C$11),(-B141+Parameters!$C$11)*TAN(RADIANS('Cam Design'!$E$2)), 0)))</f>
        <v>0</v>
      </c>
      <c r="D141">
        <f>C141+Parameters!$C$3/2</f>
        <v>40</v>
      </c>
      <c r="E141">
        <f>Parameters!$C$3/2*SIN(RADIANS('Cam Design'!B141))</f>
        <v>27.786334818359887</v>
      </c>
      <c r="F141">
        <f>Parameters!$C$3/2*COS(RADIANS('Cam Design'!B141))</f>
        <v>-28.773592013546047</v>
      </c>
      <c r="H141">
        <f t="shared" si="6"/>
        <v>27.786334818359887</v>
      </c>
      <c r="I141" s="2">
        <f t="shared" si="7"/>
        <v>-28.773592013546047</v>
      </c>
    </row>
    <row r="142" spans="2:9" x14ac:dyDescent="0.2">
      <c r="B142">
        <f t="shared" si="8"/>
        <v>137</v>
      </c>
      <c r="C142">
        <f>IF(AND(B142&gt;=Parameters!$C$8, B142&lt;=Parameters!$C$9),Parameters!$C$2,IF(AND(B142&gt;Parameters!$C$6,B142&lt;Parameters!$C$7),(B142-Parameters!$C$6)*TAN(RADIANS('Cam Design'!$C$2)), IF(AND(B142&gt;Parameters!$C$10,B142&lt;Parameters!$C$11),(-B142+Parameters!$C$11)*TAN(RADIANS('Cam Design'!$E$2)), 0)))</f>
        <v>0</v>
      </c>
      <c r="D142">
        <f>C142+Parameters!$C$3/2</f>
        <v>40</v>
      </c>
      <c r="E142">
        <f>Parameters!$C$3/2*SIN(RADIANS('Cam Design'!B142))</f>
        <v>27.279934402499944</v>
      </c>
      <c r="F142">
        <f>Parameters!$C$3/2*COS(RADIANS('Cam Design'!B142))</f>
        <v>-29.254148064766817</v>
      </c>
      <c r="H142">
        <f t="shared" si="6"/>
        <v>27.279934402499944</v>
      </c>
      <c r="I142" s="2">
        <f t="shared" si="7"/>
        <v>-29.254148064766817</v>
      </c>
    </row>
    <row r="143" spans="2:9" x14ac:dyDescent="0.2">
      <c r="B143">
        <f t="shared" si="8"/>
        <v>138</v>
      </c>
      <c r="C143">
        <f>IF(AND(B143&gt;=Parameters!$C$8, B143&lt;=Parameters!$C$9),Parameters!$C$2,IF(AND(B143&gt;Parameters!$C$6,B143&lt;Parameters!$C$7),(B143-Parameters!$C$6)*TAN(RADIANS('Cam Design'!$C$2)), IF(AND(B143&gt;Parameters!$C$10,B143&lt;Parameters!$C$11),(-B143+Parameters!$C$11)*TAN(RADIANS('Cam Design'!$E$2)), 0)))</f>
        <v>0</v>
      </c>
      <c r="D143">
        <f>C143+Parameters!$C$3/2</f>
        <v>40</v>
      </c>
      <c r="E143">
        <f>Parameters!$C$3/2*SIN(RADIANS('Cam Design'!B143))</f>
        <v>26.765224254354333</v>
      </c>
      <c r="F143">
        <f>Parameters!$C$3/2*COS(RADIANS('Cam Design'!B143))</f>
        <v>-29.725793019095761</v>
      </c>
      <c r="H143">
        <f t="shared" si="6"/>
        <v>26.765224254354333</v>
      </c>
      <c r="I143" s="2">
        <f t="shared" si="7"/>
        <v>-29.725793019095761</v>
      </c>
    </row>
    <row r="144" spans="2:9" x14ac:dyDescent="0.2">
      <c r="B144">
        <f t="shared" si="8"/>
        <v>139</v>
      </c>
      <c r="C144">
        <f>IF(AND(B144&gt;=Parameters!$C$8, B144&lt;=Parameters!$C$9),Parameters!$C$2,IF(AND(B144&gt;Parameters!$C$6,B144&lt;Parameters!$C$7),(B144-Parameters!$C$6)*TAN(RADIANS('Cam Design'!$C$2)), IF(AND(B144&gt;Parameters!$C$10,B144&lt;Parameters!$C$11),(-B144+Parameters!$C$11)*TAN(RADIANS('Cam Design'!$E$2)), 0)))</f>
        <v>0</v>
      </c>
      <c r="D144">
        <f>C144+Parameters!$C$3/2</f>
        <v>40</v>
      </c>
      <c r="E144">
        <f>Parameters!$C$3/2*SIN(RADIANS('Cam Design'!B144))</f>
        <v>26.242361159620291</v>
      </c>
      <c r="F144">
        <f>Parameters!$C$3/2*COS(RADIANS('Cam Design'!B144))</f>
        <v>-30.188383208910881</v>
      </c>
      <c r="H144">
        <f t="shared" si="6"/>
        <v>26.242361159620291</v>
      </c>
      <c r="I144" s="2">
        <f t="shared" si="7"/>
        <v>-30.188383208910881</v>
      </c>
    </row>
    <row r="145" spans="2:9" x14ac:dyDescent="0.2">
      <c r="B145">
        <f t="shared" si="8"/>
        <v>140</v>
      </c>
      <c r="C145">
        <f>IF(AND(B145&gt;=Parameters!$C$8, B145&lt;=Parameters!$C$9),Parameters!$C$2,IF(AND(B145&gt;Parameters!$C$6,B145&lt;Parameters!$C$7),(B145-Parameters!$C$6)*TAN(RADIANS('Cam Design'!$C$2)), IF(AND(B145&gt;Parameters!$C$10,B145&lt;Parameters!$C$11),(-B145+Parameters!$C$11)*TAN(RADIANS('Cam Design'!$E$2)), 0)))</f>
        <v>0</v>
      </c>
      <c r="D145">
        <f>C145+Parameters!$C$3/2</f>
        <v>40</v>
      </c>
      <c r="E145">
        <f>Parameters!$C$3/2*SIN(RADIANS('Cam Design'!B145))</f>
        <v>25.711504387461581</v>
      </c>
      <c r="F145">
        <f>Parameters!$C$3/2*COS(RADIANS('Cam Design'!B145))</f>
        <v>-30.641777724759116</v>
      </c>
      <c r="H145">
        <f t="shared" si="6"/>
        <v>25.711504387461581</v>
      </c>
      <c r="I145" s="2">
        <f t="shared" si="7"/>
        <v>-30.641777724759116</v>
      </c>
    </row>
    <row r="146" spans="2:9" x14ac:dyDescent="0.2">
      <c r="B146">
        <f t="shared" si="8"/>
        <v>141</v>
      </c>
      <c r="C146">
        <f>IF(AND(B146&gt;=Parameters!$C$8, B146&lt;=Parameters!$C$9),Parameters!$C$2,IF(AND(B146&gt;Parameters!$C$6,B146&lt;Parameters!$C$7),(B146-Parameters!$C$6)*TAN(RADIANS('Cam Design'!$C$2)), IF(AND(B146&gt;Parameters!$C$10,B146&lt;Parameters!$C$11),(-B146+Parameters!$C$11)*TAN(RADIANS('Cam Design'!$E$2)), 0)))</f>
        <v>0</v>
      </c>
      <c r="D146">
        <f>C146+Parameters!$C$3/2</f>
        <v>40</v>
      </c>
      <c r="E146">
        <f>Parameters!$C$3/2*SIN(RADIANS('Cam Design'!B146))</f>
        <v>25.172815641993495</v>
      </c>
      <c r="F146">
        <f>Parameters!$C$3/2*COS(RADIANS('Cam Design'!B146))</f>
        <v>-31.085838458278836</v>
      </c>
      <c r="H146">
        <f t="shared" si="6"/>
        <v>25.172815641993495</v>
      </c>
      <c r="I146" s="2">
        <f t="shared" si="7"/>
        <v>-31.085838458278836</v>
      </c>
    </row>
    <row r="147" spans="2:9" x14ac:dyDescent="0.2">
      <c r="B147">
        <f t="shared" si="8"/>
        <v>142</v>
      </c>
      <c r="C147">
        <f>IF(AND(B147&gt;=Parameters!$C$8, B147&lt;=Parameters!$C$9),Parameters!$C$2,IF(AND(B147&gt;Parameters!$C$6,B147&lt;Parameters!$C$7),(B147-Parameters!$C$6)*TAN(RADIANS('Cam Design'!$C$2)), IF(AND(B147&gt;Parameters!$C$10,B147&lt;Parameters!$C$11),(-B147+Parameters!$C$11)*TAN(RADIANS('Cam Design'!$E$2)), 0)))</f>
        <v>0</v>
      </c>
      <c r="D147">
        <f>C147+Parameters!$C$3/2</f>
        <v>40</v>
      </c>
      <c r="E147">
        <f>Parameters!$C$3/2*SIN(RADIANS('Cam Design'!B147))</f>
        <v>24.626459013026334</v>
      </c>
      <c r="F147">
        <f>Parameters!$C$3/2*COS(RADIANS('Cam Design'!B147))</f>
        <v>-31.520430144268875</v>
      </c>
      <c r="H147">
        <f t="shared" si="6"/>
        <v>24.626459013026334</v>
      </c>
      <c r="I147" s="2">
        <f t="shared" si="7"/>
        <v>-31.520430144268875</v>
      </c>
    </row>
    <row r="148" spans="2:9" x14ac:dyDescent="0.2">
      <c r="B148">
        <f t="shared" si="8"/>
        <v>143</v>
      </c>
      <c r="C148">
        <f>IF(AND(B148&gt;=Parameters!$C$8, B148&lt;=Parameters!$C$9),Parameters!$C$2,IF(AND(B148&gt;Parameters!$C$6,B148&lt;Parameters!$C$7),(B148-Parameters!$C$6)*TAN(RADIANS('Cam Design'!$C$2)), IF(AND(B148&gt;Parameters!$C$10,B148&lt;Parameters!$C$11),(-B148+Parameters!$C$11)*TAN(RADIANS('Cam Design'!$E$2)), 0)))</f>
        <v>0</v>
      </c>
      <c r="D148">
        <f>C148+Parameters!$C$3/2</f>
        <v>40</v>
      </c>
      <c r="E148">
        <f>Parameters!$C$3/2*SIN(RADIANS('Cam Design'!B148))</f>
        <v>24.072600926081925</v>
      </c>
      <c r="F148">
        <f>Parameters!$C$3/2*COS(RADIANS('Cam Design'!B148))</f>
        <v>-31.945420401891717</v>
      </c>
      <c r="H148">
        <f t="shared" si="6"/>
        <v>24.072600926081925</v>
      </c>
      <c r="I148" s="2">
        <f t="shared" si="7"/>
        <v>-31.945420401891717</v>
      </c>
    </row>
    <row r="149" spans="2:9" x14ac:dyDescent="0.2">
      <c r="B149">
        <f t="shared" si="8"/>
        <v>144</v>
      </c>
      <c r="C149">
        <f>IF(AND(B149&gt;=Parameters!$C$8, B149&lt;=Parameters!$C$9),Parameters!$C$2,IF(AND(B149&gt;Parameters!$C$6,B149&lt;Parameters!$C$7),(B149-Parameters!$C$6)*TAN(RADIANS('Cam Design'!$C$2)), IF(AND(B149&gt;Parameters!$C$10,B149&lt;Parameters!$C$11),(-B149+Parameters!$C$11)*TAN(RADIANS('Cam Design'!$E$2)), 0)))</f>
        <v>0</v>
      </c>
      <c r="D149">
        <f>C149+Parameters!$C$3/2</f>
        <v>40</v>
      </c>
      <c r="E149">
        <f>Parameters!$C$3/2*SIN(RADIANS('Cam Design'!B149))</f>
        <v>23.511410091698931</v>
      </c>
      <c r="F149">
        <f>Parameters!$C$3/2*COS(RADIANS('Cam Design'!B149))</f>
        <v>-32.360679774997891</v>
      </c>
      <c r="H149">
        <f t="shared" si="6"/>
        <v>23.511410091698931</v>
      </c>
      <c r="I149" s="2">
        <f t="shared" si="7"/>
        <v>-32.360679774997891</v>
      </c>
    </row>
    <row r="150" spans="2:9" x14ac:dyDescent="0.2">
      <c r="B150">
        <f t="shared" si="8"/>
        <v>145</v>
      </c>
      <c r="C150">
        <f>IF(AND(B150&gt;=Parameters!$C$8, B150&lt;=Parameters!$C$9),Parameters!$C$2,IF(AND(B150&gt;Parameters!$C$6,B150&lt;Parameters!$C$7),(B150-Parameters!$C$6)*TAN(RADIANS('Cam Design'!$C$2)), IF(AND(B150&gt;Parameters!$C$10,B150&lt;Parameters!$C$11),(-B150+Parameters!$C$11)*TAN(RADIANS('Cam Design'!$E$2)), 0)))</f>
        <v>0</v>
      </c>
      <c r="D150">
        <f>C150+Parameters!$C$3/2</f>
        <v>40</v>
      </c>
      <c r="E150">
        <f>Parameters!$C$3/2*SIN(RADIANS('Cam Design'!B150))</f>
        <v>22.943057454041838</v>
      </c>
      <c r="F150">
        <f>Parameters!$C$3/2*COS(RADIANS('Cam Design'!B150))</f>
        <v>-32.766081771559676</v>
      </c>
      <c r="H150">
        <f t="shared" si="6"/>
        <v>22.943057454041838</v>
      </c>
      <c r="I150" s="2">
        <f t="shared" si="7"/>
        <v>-32.766081771559676</v>
      </c>
    </row>
    <row r="151" spans="2:9" x14ac:dyDescent="0.2">
      <c r="B151">
        <f t="shared" si="8"/>
        <v>146</v>
      </c>
      <c r="C151">
        <f>IF(AND(B151&gt;=Parameters!$C$8, B151&lt;=Parameters!$C$9),Parameters!$C$2,IF(AND(B151&gt;Parameters!$C$6,B151&lt;Parameters!$C$7),(B151-Parameters!$C$6)*TAN(RADIANS('Cam Design'!$C$2)), IF(AND(B151&gt;Parameters!$C$10,B151&lt;Parameters!$C$11),(-B151+Parameters!$C$11)*TAN(RADIANS('Cam Design'!$E$2)), 0)))</f>
        <v>0</v>
      </c>
      <c r="D151">
        <f>C151+Parameters!$C$3/2</f>
        <v>40</v>
      </c>
      <c r="E151">
        <f>Parameters!$C$3/2*SIN(RADIANS('Cam Design'!B151))</f>
        <v>22.367716138829877</v>
      </c>
      <c r="F151">
        <f>Parameters!$C$3/2*COS(RADIANS('Cam Design'!B151))</f>
        <v>-33.161502902201661</v>
      </c>
      <c r="H151">
        <f t="shared" si="6"/>
        <v>22.367716138829877</v>
      </c>
      <c r="I151" s="2">
        <f t="shared" si="7"/>
        <v>-33.161502902201661</v>
      </c>
    </row>
    <row r="152" spans="2:9" x14ac:dyDescent="0.2">
      <c r="B152">
        <f t="shared" si="8"/>
        <v>147</v>
      </c>
      <c r="C152">
        <f>IF(AND(B152&gt;=Parameters!$C$8, B152&lt;=Parameters!$C$9),Parameters!$C$2,IF(AND(B152&gt;Parameters!$C$6,B152&lt;Parameters!$C$7),(B152-Parameters!$C$6)*TAN(RADIANS('Cam Design'!$C$2)), IF(AND(B152&gt;Parameters!$C$10,B152&lt;Parameters!$C$11),(-B152+Parameters!$C$11)*TAN(RADIANS('Cam Design'!$E$2)), 0)))</f>
        <v>0</v>
      </c>
      <c r="D152">
        <f>C152+Parameters!$C$3/2</f>
        <v>40</v>
      </c>
      <c r="E152">
        <f>Parameters!$C$3/2*SIN(RADIANS('Cam Design'!B152))</f>
        <v>21.785561400601093</v>
      </c>
      <c r="F152">
        <f>Parameters!$C$3/2*COS(RADIANS('Cam Design'!B152))</f>
        <v>-33.546822717816958</v>
      </c>
      <c r="H152">
        <f t="shared" si="6"/>
        <v>21.785561400601093</v>
      </c>
      <c r="I152" s="2">
        <f t="shared" si="7"/>
        <v>-33.546822717816958</v>
      </c>
    </row>
    <row r="153" spans="2:9" x14ac:dyDescent="0.2">
      <c r="B153">
        <f t="shared" si="8"/>
        <v>148</v>
      </c>
      <c r="C153">
        <f>IF(AND(B153&gt;=Parameters!$C$8, B153&lt;=Parameters!$C$9),Parameters!$C$2,IF(AND(B153&gt;Parameters!$C$6,B153&lt;Parameters!$C$7),(B153-Parameters!$C$6)*TAN(RADIANS('Cam Design'!$C$2)), IF(AND(B153&gt;Parameters!$C$10,B153&lt;Parameters!$C$11),(-B153+Parameters!$C$11)*TAN(RADIANS('Cam Design'!$E$2)), 0)))</f>
        <v>0</v>
      </c>
      <c r="D153">
        <f>C153+Parameters!$C$3/2</f>
        <v>40</v>
      </c>
      <c r="E153">
        <f>Parameters!$C$3/2*SIN(RADIANS('Cam Design'!B153))</f>
        <v>21.196770569328194</v>
      </c>
      <c r="F153">
        <f>Parameters!$C$3/2*COS(RADIANS('Cam Design'!B153))</f>
        <v>-33.921923846257037</v>
      </c>
      <c r="H153">
        <f t="shared" si="6"/>
        <v>21.196770569328194</v>
      </c>
      <c r="I153" s="2">
        <f t="shared" si="7"/>
        <v>-33.921923846257037</v>
      </c>
    </row>
    <row r="154" spans="2:9" x14ac:dyDescent="0.2">
      <c r="B154">
        <f t="shared" si="8"/>
        <v>149</v>
      </c>
      <c r="C154">
        <f>IF(AND(B154&gt;=Parameters!$C$8, B154&lt;=Parameters!$C$9),Parameters!$C$2,IF(AND(B154&gt;Parameters!$C$6,B154&lt;Parameters!$C$7),(B154-Parameters!$C$6)*TAN(RADIANS('Cam Design'!$C$2)), IF(AND(B154&gt;Parameters!$C$10,B154&lt;Parameters!$C$11),(-B154+Parameters!$C$11)*TAN(RADIANS('Cam Design'!$E$2)), 0)))</f>
        <v>0</v>
      </c>
      <c r="D154">
        <f>C154+Parameters!$C$3/2</f>
        <v>40</v>
      </c>
      <c r="E154">
        <f>Parameters!$C$3/2*SIN(RADIANS('Cam Design'!B154))</f>
        <v>20.601522996402174</v>
      </c>
      <c r="F154">
        <f>Parameters!$C$3/2*COS(RADIANS('Cam Design'!B154))</f>
        <v>-34.286692028084488</v>
      </c>
      <c r="H154">
        <f t="shared" si="6"/>
        <v>20.601522996402174</v>
      </c>
      <c r="I154" s="2">
        <f t="shared" si="7"/>
        <v>-34.286692028084488</v>
      </c>
    </row>
    <row r="155" spans="2:9" x14ac:dyDescent="0.2">
      <c r="B155">
        <f t="shared" si="8"/>
        <v>150</v>
      </c>
      <c r="C155">
        <f>IF(AND(B155&gt;=Parameters!$C$8, B155&lt;=Parameters!$C$9),Parameters!$C$2,IF(AND(B155&gt;Parameters!$C$6,B155&lt;Parameters!$C$7),(B155-Parameters!$C$6)*TAN(RADIANS('Cam Design'!$C$2)), IF(AND(B155&gt;Parameters!$C$10,B155&lt;Parameters!$C$11),(-B155+Parameters!$C$11)*TAN(RADIANS('Cam Design'!$E$2)), 0)))</f>
        <v>0</v>
      </c>
      <c r="D155">
        <f>C155+Parameters!$C$3/2</f>
        <v>40</v>
      </c>
      <c r="E155">
        <f>Parameters!$C$3/2*SIN(RADIANS('Cam Design'!B155))</f>
        <v>19.999999999999996</v>
      </c>
      <c r="F155">
        <f>Parameters!$C$3/2*COS(RADIANS('Cam Design'!B155))</f>
        <v>-34.641016151377549</v>
      </c>
      <c r="H155">
        <f t="shared" si="6"/>
        <v>19.999999999999996</v>
      </c>
      <c r="I155" s="2">
        <f t="shared" si="7"/>
        <v>-34.641016151377549</v>
      </c>
    </row>
    <row r="156" spans="2:9" x14ac:dyDescent="0.2">
      <c r="B156">
        <f t="shared" si="8"/>
        <v>151</v>
      </c>
      <c r="C156">
        <f>IF(AND(B156&gt;=Parameters!$C$8, B156&lt;=Parameters!$C$9),Parameters!$C$2,IF(AND(B156&gt;Parameters!$C$6,B156&lt;Parameters!$C$7),(B156-Parameters!$C$6)*TAN(RADIANS('Cam Design'!$C$2)), IF(AND(B156&gt;Parameters!$C$10,B156&lt;Parameters!$C$11),(-B156+Parameters!$C$11)*TAN(RADIANS('Cam Design'!$E$2)), 0)))</f>
        <v>0</v>
      </c>
      <c r="D156">
        <f>C156+Parameters!$C$3/2</f>
        <v>40</v>
      </c>
      <c r="E156">
        <f>Parameters!$C$3/2*SIN(RADIANS('Cam Design'!B156))</f>
        <v>19.392384809853485</v>
      </c>
      <c r="F156">
        <f>Parameters!$C$3/2*COS(RADIANS('Cam Design'!B156))</f>
        <v>-34.984788285575831</v>
      </c>
      <c r="H156">
        <f t="shared" si="6"/>
        <v>19.392384809853485</v>
      </c>
      <c r="I156" s="2">
        <f t="shared" si="7"/>
        <v>-34.984788285575831</v>
      </c>
    </row>
    <row r="157" spans="2:9" x14ac:dyDescent="0.2">
      <c r="B157">
        <f t="shared" si="8"/>
        <v>152</v>
      </c>
      <c r="C157">
        <f>IF(AND(B157&gt;=Parameters!$C$8, B157&lt;=Parameters!$C$9),Parameters!$C$2,IF(AND(B157&gt;Parameters!$C$6,B157&lt;Parameters!$C$7),(B157-Parameters!$C$6)*TAN(RADIANS('Cam Design'!$C$2)), IF(AND(B157&gt;Parameters!$C$10,B157&lt;Parameters!$C$11),(-B157+Parameters!$C$11)*TAN(RADIANS('Cam Design'!$E$2)), 0)))</f>
        <v>0</v>
      </c>
      <c r="D157">
        <f>C157+Parameters!$C$3/2</f>
        <v>40</v>
      </c>
      <c r="E157">
        <f>Parameters!$C$3/2*SIN(RADIANS('Cam Design'!B157))</f>
        <v>18.778862511435626</v>
      </c>
      <c r="F157">
        <f>Parameters!$C$3/2*COS(RADIANS('Cam Design'!B157))</f>
        <v>-35.31790371435708</v>
      </c>
      <c r="H157">
        <f t="shared" si="6"/>
        <v>18.778862511435626</v>
      </c>
      <c r="I157" s="2">
        <f t="shared" si="7"/>
        <v>-35.31790371435708</v>
      </c>
    </row>
    <row r="158" spans="2:9" x14ac:dyDescent="0.2">
      <c r="B158">
        <f t="shared" si="8"/>
        <v>153</v>
      </c>
      <c r="C158">
        <f>IF(AND(B158&gt;=Parameters!$C$8, B158&lt;=Parameters!$C$9),Parameters!$C$2,IF(AND(B158&gt;Parameters!$C$6,B158&lt;Parameters!$C$7),(B158-Parameters!$C$6)*TAN(RADIANS('Cam Design'!$C$2)), IF(AND(B158&gt;Parameters!$C$10,B158&lt;Parameters!$C$11),(-B158+Parameters!$C$11)*TAN(RADIANS('Cam Design'!$E$2)), 0)))</f>
        <v>0</v>
      </c>
      <c r="D158">
        <f>C158+Parameters!$C$3/2</f>
        <v>40</v>
      </c>
      <c r="E158">
        <f>Parameters!$C$3/2*SIN(RADIANS('Cam Design'!B158))</f>
        <v>18.159619989581874</v>
      </c>
      <c r="F158">
        <f>Parameters!$C$3/2*COS(RADIANS('Cam Design'!B158))</f>
        <v>-35.640260967534715</v>
      </c>
      <c r="H158">
        <f t="shared" si="6"/>
        <v>18.159619989581874</v>
      </c>
      <c r="I158" s="2">
        <f t="shared" si="7"/>
        <v>-35.640260967534715</v>
      </c>
    </row>
    <row r="159" spans="2:9" x14ac:dyDescent="0.2">
      <c r="B159">
        <f t="shared" si="8"/>
        <v>154</v>
      </c>
      <c r="C159">
        <f>IF(AND(B159&gt;=Parameters!$C$8, B159&lt;=Parameters!$C$9),Parameters!$C$2,IF(AND(B159&gt;Parameters!$C$6,B159&lt;Parameters!$C$7),(B159-Parameters!$C$6)*TAN(RADIANS('Cam Design'!$C$2)), IF(AND(B159&gt;Parameters!$C$10,B159&lt;Parameters!$C$11),(-B159+Parameters!$C$11)*TAN(RADIANS('Cam Design'!$E$2)), 0)))</f>
        <v>0</v>
      </c>
      <c r="D159">
        <f>C159+Parameters!$C$3/2</f>
        <v>40</v>
      </c>
      <c r="E159">
        <f>Parameters!$C$3/2*SIN(RADIANS('Cam Design'!B159))</f>
        <v>17.534845871563093</v>
      </c>
      <c r="F159">
        <f>Parameters!$C$3/2*COS(RADIANS('Cam Design'!B159))</f>
        <v>-35.95176185196668</v>
      </c>
      <c r="H159">
        <f t="shared" si="6"/>
        <v>17.534845871563093</v>
      </c>
      <c r="I159" s="2">
        <f t="shared" si="7"/>
        <v>-35.95176185196668</v>
      </c>
    </row>
    <row r="160" spans="2:9" x14ac:dyDescent="0.2">
      <c r="B160">
        <f t="shared" si="8"/>
        <v>155</v>
      </c>
      <c r="C160">
        <f>IF(AND(B160&gt;=Parameters!$C$8, B160&lt;=Parameters!$C$9),Parameters!$C$2,IF(AND(B160&gt;Parameters!$C$6,B160&lt;Parameters!$C$7),(B160-Parameters!$C$6)*TAN(RADIANS('Cam Design'!$C$2)), IF(AND(B160&gt;Parameters!$C$10,B160&lt;Parameters!$C$11),(-B160+Parameters!$C$11)*TAN(RADIANS('Cam Design'!$E$2)), 0)))</f>
        <v>0</v>
      </c>
      <c r="D160">
        <f>C160+Parameters!$C$3/2</f>
        <v>40</v>
      </c>
      <c r="E160">
        <f>Parameters!$C$3/2*SIN(RADIANS('Cam Design'!B160))</f>
        <v>16.904730469627978</v>
      </c>
      <c r="F160">
        <f>Parameters!$C$3/2*COS(RADIANS('Cam Design'!B160))</f>
        <v>-36.252311481465995</v>
      </c>
      <c r="H160">
        <f t="shared" si="6"/>
        <v>16.904730469627978</v>
      </c>
      <c r="I160" s="2">
        <f t="shared" si="7"/>
        <v>-36.252311481465995</v>
      </c>
    </row>
    <row r="161" spans="2:9" x14ac:dyDescent="0.2">
      <c r="B161">
        <f t="shared" si="8"/>
        <v>156</v>
      </c>
      <c r="C161">
        <f>IF(AND(B161&gt;=Parameters!$C$8, B161&lt;=Parameters!$C$9),Parameters!$C$2,IF(AND(B161&gt;Parameters!$C$6,B161&lt;Parameters!$C$7),(B161-Parameters!$C$6)*TAN(RADIANS('Cam Design'!$C$2)), IF(AND(B161&gt;Parameters!$C$10,B161&lt;Parameters!$C$11),(-B161+Parameters!$C$11)*TAN(RADIANS('Cam Design'!$E$2)), 0)))</f>
        <v>0</v>
      </c>
      <c r="D161">
        <f>C161+Parameters!$C$3/2</f>
        <v>40</v>
      </c>
      <c r="E161">
        <f>Parameters!$C$3/2*SIN(RADIANS('Cam Design'!B161))</f>
        <v>16.269465723032017</v>
      </c>
      <c r="F161">
        <f>Parameters!$C$3/2*COS(RADIANS('Cam Design'!B161))</f>
        <v>-36.541818305704027</v>
      </c>
      <c r="H161">
        <f t="shared" si="6"/>
        <v>16.269465723032017</v>
      </c>
      <c r="I161" s="2">
        <f t="shared" si="7"/>
        <v>-36.541818305704027</v>
      </c>
    </row>
    <row r="162" spans="2:9" x14ac:dyDescent="0.2">
      <c r="B162">
        <f t="shared" si="8"/>
        <v>157</v>
      </c>
      <c r="C162">
        <f>IF(AND(B162&gt;=Parameters!$C$8, B162&lt;=Parameters!$C$9),Parameters!$C$2,IF(AND(B162&gt;Parameters!$C$6,B162&lt;Parameters!$C$7),(B162-Parameters!$C$6)*TAN(RADIANS('Cam Design'!$C$2)), IF(AND(B162&gt;Parameters!$C$10,B162&lt;Parameters!$C$11),(-B162+Parameters!$C$11)*TAN(RADIANS('Cam Design'!$E$2)), 0)))</f>
        <v>0</v>
      </c>
      <c r="D162">
        <f>C162+Parameters!$C$3/2</f>
        <v>40</v>
      </c>
      <c r="E162">
        <f>Parameters!$C$3/2*SIN(RADIANS('Cam Design'!B162))</f>
        <v>15.629245139570951</v>
      </c>
      <c r="F162">
        <f>Parameters!$C$3/2*COS(RADIANS('Cam Design'!B162))</f>
        <v>-36.820194138097612</v>
      </c>
      <c r="H162">
        <f t="shared" si="6"/>
        <v>15.629245139570951</v>
      </c>
      <c r="I162" s="2">
        <f t="shared" si="7"/>
        <v>-36.820194138097612</v>
      </c>
    </row>
    <row r="163" spans="2:9" x14ac:dyDescent="0.2">
      <c r="B163">
        <f t="shared" si="8"/>
        <v>158</v>
      </c>
      <c r="C163">
        <f>IF(AND(B163&gt;=Parameters!$C$8, B163&lt;=Parameters!$C$9),Parameters!$C$2,IF(AND(B163&gt;Parameters!$C$6,B163&lt;Parameters!$C$7),(B163-Parameters!$C$6)*TAN(RADIANS('Cam Design'!$C$2)), IF(AND(B163&gt;Parameters!$C$10,B163&lt;Parameters!$C$11),(-B163+Parameters!$C$11)*TAN(RADIANS('Cam Design'!$E$2)), 0)))</f>
        <v>0</v>
      </c>
      <c r="D163">
        <f>C163+Parameters!$C$3/2</f>
        <v>40</v>
      </c>
      <c r="E163">
        <f>Parameters!$C$3/2*SIN(RADIANS('Cam Design'!B163))</f>
        <v>14.984263736636489</v>
      </c>
      <c r="F163">
        <f>Parameters!$C$3/2*COS(RADIANS('Cam Design'!B163))</f>
        <v>-37.08735418267149</v>
      </c>
      <c r="H163">
        <f t="shared" si="6"/>
        <v>14.984263736636489</v>
      </c>
      <c r="I163" s="2">
        <f t="shared" si="7"/>
        <v>-37.08735418267149</v>
      </c>
    </row>
    <row r="164" spans="2:9" x14ac:dyDescent="0.2">
      <c r="B164">
        <f t="shared" si="8"/>
        <v>159</v>
      </c>
      <c r="C164">
        <f>IF(AND(B164&gt;=Parameters!$C$8, B164&lt;=Parameters!$C$9),Parameters!$C$2,IF(AND(B164&gt;Parameters!$C$6,B164&lt;Parameters!$C$7),(B164-Parameters!$C$6)*TAN(RADIANS('Cam Design'!$C$2)), IF(AND(B164&gt;Parameters!$C$10,B164&lt;Parameters!$C$11),(-B164+Parameters!$C$11)*TAN(RADIANS('Cam Design'!$E$2)), 0)))</f>
        <v>0</v>
      </c>
      <c r="D164">
        <f>C164+Parameters!$C$3/2</f>
        <v>40</v>
      </c>
      <c r="E164">
        <f>Parameters!$C$3/2*SIN(RADIANS('Cam Design'!B164))</f>
        <v>14.334717981812009</v>
      </c>
      <c r="F164">
        <f>Parameters!$C$3/2*COS(RADIANS('Cam Design'!B164))</f>
        <v>-37.343217059888069</v>
      </c>
      <c r="H164">
        <f t="shared" si="6"/>
        <v>14.334717981812009</v>
      </c>
      <c r="I164" s="2">
        <f t="shared" si="7"/>
        <v>-37.343217059888069</v>
      </c>
    </row>
    <row r="165" spans="2:9" x14ac:dyDescent="0.2">
      <c r="B165">
        <f t="shared" si="8"/>
        <v>160</v>
      </c>
      <c r="C165">
        <f>IF(AND(B165&gt;=Parameters!$C$8, B165&lt;=Parameters!$C$9),Parameters!$C$2,IF(AND(B165&gt;Parameters!$C$6,B165&lt;Parameters!$C$7),(B165-Parameters!$C$6)*TAN(RADIANS('Cam Design'!$C$2)), IF(AND(B165&gt;Parameters!$C$10,B165&lt;Parameters!$C$11),(-B165+Parameters!$C$11)*TAN(RADIANS('Cam Design'!$E$2)), 0)))</f>
        <v>0</v>
      </c>
      <c r="D165">
        <f>C165+Parameters!$C$3/2</f>
        <v>40</v>
      </c>
      <c r="E165">
        <f>Parameters!$C$3/2*SIN(RADIANS('Cam Design'!B165))</f>
        <v>13.680805733026755</v>
      </c>
      <c r="F165">
        <f>Parameters!$C$3/2*COS(RADIANS('Cam Design'!B165))</f>
        <v>-37.587704831436334</v>
      </c>
      <c r="H165">
        <f t="shared" si="6"/>
        <v>13.680805733026755</v>
      </c>
      <c r="I165" s="2">
        <f t="shared" si="7"/>
        <v>-37.587704831436334</v>
      </c>
    </row>
    <row r="166" spans="2:9" x14ac:dyDescent="0.2">
      <c r="B166">
        <f t="shared" si="8"/>
        <v>161</v>
      </c>
      <c r="C166">
        <f>IF(AND(B166&gt;=Parameters!$C$8, B166&lt;=Parameters!$C$9),Parameters!$C$2,IF(AND(B166&gt;Parameters!$C$6,B166&lt;Parameters!$C$7),(B166-Parameters!$C$6)*TAN(RADIANS('Cam Design'!$C$2)), IF(AND(B166&gt;Parameters!$C$10,B166&lt;Parameters!$C$11),(-B166+Parameters!$C$11)*TAN(RADIANS('Cam Design'!$E$2)), 0)))</f>
        <v>0</v>
      </c>
      <c r="D166">
        <f>C166+Parameters!$C$3/2</f>
        <v>40</v>
      </c>
      <c r="E166">
        <f>Parameters!$C$3/2*SIN(RADIANS('Cam Design'!B166))</f>
        <v>13.022726178286263</v>
      </c>
      <c r="F166">
        <f>Parameters!$C$3/2*COS(RADIANS('Cam Design'!B166))</f>
        <v>-37.820743023972675</v>
      </c>
      <c r="H166">
        <f t="shared" si="6"/>
        <v>13.022726178286263</v>
      </c>
      <c r="I166" s="2">
        <f t="shared" si="7"/>
        <v>-37.820743023972675</v>
      </c>
    </row>
    <row r="167" spans="2:9" x14ac:dyDescent="0.2">
      <c r="B167">
        <f t="shared" si="8"/>
        <v>162</v>
      </c>
      <c r="C167">
        <f>IF(AND(B167&gt;=Parameters!$C$8, B167&lt;=Parameters!$C$9),Parameters!$C$2,IF(AND(B167&gt;Parameters!$C$6,B167&lt;Parameters!$C$7),(B167-Parameters!$C$6)*TAN(RADIANS('Cam Design'!$C$2)), IF(AND(B167&gt;Parameters!$C$10,B167&lt;Parameters!$C$11),(-B167+Parameters!$C$11)*TAN(RADIANS('Cam Design'!$E$2)), 0)))</f>
        <v>0</v>
      </c>
      <c r="D167">
        <f>C167+Parameters!$C$3/2</f>
        <v>40</v>
      </c>
      <c r="E167">
        <f>Parameters!$C$3/2*SIN(RADIANS('Cam Design'!B167))</f>
        <v>12.3606797749979</v>
      </c>
      <c r="F167">
        <f>Parameters!$C$3/2*COS(RADIANS('Cam Design'!B167))</f>
        <v>-38.042260651806139</v>
      </c>
      <c r="H167">
        <f t="shared" si="6"/>
        <v>12.3606797749979</v>
      </c>
      <c r="I167" s="2">
        <f t="shared" si="7"/>
        <v>-38.042260651806139</v>
      </c>
    </row>
    <row r="168" spans="2:9" x14ac:dyDescent="0.2">
      <c r="B168">
        <f t="shared" si="8"/>
        <v>163</v>
      </c>
      <c r="C168">
        <f>IF(AND(B168&gt;=Parameters!$C$8, B168&lt;=Parameters!$C$9),Parameters!$C$2,IF(AND(B168&gt;Parameters!$C$6,B168&lt;Parameters!$C$7),(B168-Parameters!$C$6)*TAN(RADIANS('Cam Design'!$C$2)), IF(AND(B168&gt;Parameters!$C$10,B168&lt;Parameters!$C$11),(-B168+Parameters!$C$11)*TAN(RADIANS('Cam Design'!$E$2)), 0)))</f>
        <v>0</v>
      </c>
      <c r="D168">
        <f>C168+Parameters!$C$3/2</f>
        <v>40</v>
      </c>
      <c r="E168">
        <f>Parameters!$C$3/2*SIN(RADIANS('Cam Design'!B168))</f>
        <v>11.694868188909464</v>
      </c>
      <c r="F168">
        <f>Parameters!$C$3/2*COS(RADIANS('Cam Design'!B168))</f>
        <v>-38.252190238521422</v>
      </c>
      <c r="H168">
        <f t="shared" si="6"/>
        <v>11.694868188909464</v>
      </c>
      <c r="I168" s="2">
        <f t="shared" si="7"/>
        <v>-38.252190238521422</v>
      </c>
    </row>
    <row r="169" spans="2:9" x14ac:dyDescent="0.2">
      <c r="B169">
        <f t="shared" si="8"/>
        <v>164</v>
      </c>
      <c r="C169">
        <f>IF(AND(B169&gt;=Parameters!$C$8, B169&lt;=Parameters!$C$9),Parameters!$C$2,IF(AND(B169&gt;Parameters!$C$6,B169&lt;Parameters!$C$7),(B169-Parameters!$C$6)*TAN(RADIANS('Cam Design'!$C$2)), IF(AND(B169&gt;Parameters!$C$10,B169&lt;Parameters!$C$11),(-B169+Parameters!$C$11)*TAN(RADIANS('Cam Design'!$E$2)), 0)))</f>
        <v>0</v>
      </c>
      <c r="D169">
        <f>C169+Parameters!$C$3/2</f>
        <v>40</v>
      </c>
      <c r="E169">
        <f>Parameters!$C$3/2*SIN(RADIANS('Cam Design'!B169))</f>
        <v>11.025494232679968</v>
      </c>
      <c r="F169">
        <f>Parameters!$C$3/2*COS(RADIANS('Cam Design'!B169))</f>
        <v>-38.450467837532756</v>
      </c>
      <c r="H169">
        <f t="shared" si="6"/>
        <v>11.025494232679968</v>
      </c>
      <c r="I169" s="2">
        <f t="shared" si="7"/>
        <v>-38.450467837532756</v>
      </c>
    </row>
    <row r="170" spans="2:9" x14ac:dyDescent="0.2">
      <c r="B170">
        <f t="shared" si="8"/>
        <v>165</v>
      </c>
      <c r="C170">
        <f>IF(AND(B170&gt;=Parameters!$C$8, B170&lt;=Parameters!$C$9),Parameters!$C$2,IF(AND(B170&gt;Parameters!$C$6,B170&lt;Parameters!$C$7),(B170-Parameters!$C$6)*TAN(RADIANS('Cam Design'!$C$2)), IF(AND(B170&gt;Parameters!$C$10,B170&lt;Parameters!$C$11),(-B170+Parameters!$C$11)*TAN(RADIANS('Cam Design'!$E$2)), 0)))</f>
        <v>0</v>
      </c>
      <c r="D170">
        <f>C170+Parameters!$C$3/2</f>
        <v>40</v>
      </c>
      <c r="E170">
        <f>Parameters!$C$3/2*SIN(RADIANS('Cam Design'!B170))</f>
        <v>10.35276180410084</v>
      </c>
      <c r="F170">
        <f>Parameters!$C$3/2*COS(RADIANS('Cam Design'!B170))</f>
        <v>-38.637033051562724</v>
      </c>
      <c r="H170">
        <f t="shared" si="6"/>
        <v>10.35276180410084</v>
      </c>
      <c r="I170" s="2">
        <f t="shared" si="7"/>
        <v>-38.637033051562724</v>
      </c>
    </row>
    <row r="171" spans="2:9" x14ac:dyDescent="0.2">
      <c r="B171">
        <f t="shared" si="8"/>
        <v>166</v>
      </c>
      <c r="C171">
        <f>IF(AND(B171&gt;=Parameters!$C$8, B171&lt;=Parameters!$C$9),Parameters!$C$2,IF(AND(B171&gt;Parameters!$C$6,B171&lt;Parameters!$C$7),(B171-Parameters!$C$6)*TAN(RADIANS('Cam Design'!$C$2)), IF(AND(B171&gt;Parameters!$C$10,B171&lt;Parameters!$C$11),(-B171+Parameters!$C$11)*TAN(RADIANS('Cam Design'!$E$2)), 0)))</f>
        <v>0</v>
      </c>
      <c r="D171">
        <f>C171+Parameters!$C$3/2</f>
        <v>40</v>
      </c>
      <c r="E171">
        <f>Parameters!$C$3/2*SIN(RADIANS('Cam Design'!B171))</f>
        <v>9.676875823986709</v>
      </c>
      <c r="F171">
        <f>Parameters!$C$3/2*COS(RADIANS('Cam Design'!B171))</f>
        <v>-38.811829051039858</v>
      </c>
      <c r="H171">
        <f t="shared" si="6"/>
        <v>9.676875823986709</v>
      </c>
      <c r="I171" s="2">
        <f t="shared" si="7"/>
        <v>-38.811829051039858</v>
      </c>
    </row>
    <row r="172" spans="2:9" x14ac:dyDescent="0.2">
      <c r="B172">
        <f t="shared" si="8"/>
        <v>167</v>
      </c>
      <c r="C172">
        <f>IF(AND(B172&gt;=Parameters!$C$8, B172&lt;=Parameters!$C$9),Parameters!$C$2,IF(AND(B172&gt;Parameters!$C$6,B172&lt;Parameters!$C$7),(B172-Parameters!$C$6)*TAN(RADIANS('Cam Design'!$C$2)), IF(AND(B172&gt;Parameters!$C$10,B172&lt;Parameters!$C$11),(-B172+Parameters!$C$11)*TAN(RADIANS('Cam Design'!$E$2)), 0)))</f>
        <v>0</v>
      </c>
      <c r="D172">
        <f>C172+Parameters!$C$3/2</f>
        <v>40</v>
      </c>
      <c r="E172">
        <f>Parameters!$C$3/2*SIN(RADIANS('Cam Design'!B172))</f>
        <v>8.9980421737546088</v>
      </c>
      <c r="F172">
        <f>Parameters!$C$3/2*COS(RADIANS('Cam Design'!B172))</f>
        <v>-38.974802591409407</v>
      </c>
      <c r="H172">
        <f t="shared" si="6"/>
        <v>8.9980421737546088</v>
      </c>
      <c r="I172" s="2">
        <f t="shared" si="7"/>
        <v>-38.974802591409407</v>
      </c>
    </row>
    <row r="173" spans="2:9" x14ac:dyDescent="0.2">
      <c r="B173">
        <f t="shared" si="8"/>
        <v>168</v>
      </c>
      <c r="C173">
        <f>IF(AND(B173&gt;=Parameters!$C$8, B173&lt;=Parameters!$C$9),Parameters!$C$2,IF(AND(B173&gt;Parameters!$C$6,B173&lt;Parameters!$C$7),(B173-Parameters!$C$6)*TAN(RADIANS('Cam Design'!$C$2)), IF(AND(B173&gt;Parameters!$C$10,B173&lt;Parameters!$C$11),(-B173+Parameters!$C$11)*TAN(RADIANS('Cam Design'!$E$2)), 0)))</f>
        <v>0</v>
      </c>
      <c r="D173">
        <f>C173+Parameters!$C$3/2</f>
        <v>40</v>
      </c>
      <c r="E173">
        <f>Parameters!$C$3/2*SIN(RADIANS('Cam Design'!B173))</f>
        <v>8.3164676327103724</v>
      </c>
      <c r="F173">
        <f>Parameters!$C$3/2*COS(RADIANS('Cam Design'!B173))</f>
        <v>-39.125904029352228</v>
      </c>
      <c r="H173">
        <f t="shared" si="6"/>
        <v>8.3164676327103724</v>
      </c>
      <c r="I173" s="2">
        <f t="shared" si="7"/>
        <v>-39.125904029352228</v>
      </c>
    </row>
    <row r="174" spans="2:9" x14ac:dyDescent="0.2">
      <c r="B174">
        <f t="shared" si="8"/>
        <v>169</v>
      </c>
      <c r="C174">
        <f>IF(AND(B174&gt;=Parameters!$C$8, B174&lt;=Parameters!$C$9),Parameters!$C$2,IF(AND(B174&gt;Parameters!$C$6,B174&lt;Parameters!$C$7),(B174-Parameters!$C$6)*TAN(RADIANS('Cam Design'!$C$2)), IF(AND(B174&gt;Parameters!$C$10,B174&lt;Parameters!$C$11),(-B174+Parameters!$C$11)*TAN(RADIANS('Cam Design'!$E$2)), 0)))</f>
        <v>0</v>
      </c>
      <c r="D174">
        <f>C174+Parameters!$C$3/2</f>
        <v>40</v>
      </c>
      <c r="E174">
        <f>Parameters!$C$3/2*SIN(RADIANS('Cam Design'!B174))</f>
        <v>7.6323598150617986</v>
      </c>
      <c r="F174">
        <f>Parameters!$C$3/2*COS(RADIANS('Cam Design'!B174))</f>
        <v>-39.265087337906557</v>
      </c>
      <c r="H174">
        <f t="shared" si="6"/>
        <v>7.6323598150617986</v>
      </c>
      <c r="I174" s="2">
        <f t="shared" si="7"/>
        <v>-39.265087337906557</v>
      </c>
    </row>
    <row r="175" spans="2:9" x14ac:dyDescent="0.2">
      <c r="B175">
        <f t="shared" si="8"/>
        <v>170</v>
      </c>
      <c r="C175">
        <f>IF(AND(B175&gt;=Parameters!$C$8, B175&lt;=Parameters!$C$9),Parameters!$C$2,IF(AND(B175&gt;Parameters!$C$6,B175&lt;Parameters!$C$7),(B175-Parameters!$C$6)*TAN(RADIANS('Cam Design'!$C$2)), IF(AND(B175&gt;Parameters!$C$10,B175&lt;Parameters!$C$11),(-B175+Parameters!$C$11)*TAN(RADIANS('Cam Design'!$E$2)), 0)))</f>
        <v>0</v>
      </c>
      <c r="D175">
        <f>C175+Parameters!$C$3/2</f>
        <v>40</v>
      </c>
      <c r="E175">
        <f>Parameters!$C$3/2*SIN(RADIANS('Cam Design'!B175))</f>
        <v>6.9459271066772112</v>
      </c>
      <c r="F175">
        <f>Parameters!$C$3/2*COS(RADIANS('Cam Design'!B175))</f>
        <v>-39.392310120488318</v>
      </c>
      <c r="H175">
        <f t="shared" si="6"/>
        <v>6.9459271066772112</v>
      </c>
      <c r="I175" s="2">
        <f t="shared" si="7"/>
        <v>-39.392310120488318</v>
      </c>
    </row>
    <row r="176" spans="2:9" x14ac:dyDescent="0.2">
      <c r="B176">
        <f t="shared" si="8"/>
        <v>171</v>
      </c>
      <c r="C176">
        <f>IF(AND(B176&gt;=Parameters!$C$8, B176&lt;=Parameters!$C$9),Parameters!$C$2,IF(AND(B176&gt;Parameters!$C$6,B176&lt;Parameters!$C$7),(B176-Parameters!$C$6)*TAN(RADIANS('Cam Design'!$C$2)), IF(AND(B176&gt;Parameters!$C$10,B176&lt;Parameters!$C$11),(-B176+Parameters!$C$11)*TAN(RADIANS('Cam Design'!$E$2)), 0)))</f>
        <v>0</v>
      </c>
      <c r="D176">
        <f>C176+Parameters!$C$3/2</f>
        <v>40</v>
      </c>
      <c r="E176">
        <f>Parameters!$C$3/2*SIN(RADIANS('Cam Design'!B176))</f>
        <v>6.257378601609239</v>
      </c>
      <c r="F176">
        <f>Parameters!$C$3/2*COS(RADIANS('Cam Design'!B176))</f>
        <v>-39.507533623805507</v>
      </c>
      <c r="H176">
        <f t="shared" si="6"/>
        <v>6.257378601609239</v>
      </c>
      <c r="I176" s="2">
        <f t="shared" si="7"/>
        <v>-39.507533623805507</v>
      </c>
    </row>
    <row r="177" spans="2:9" x14ac:dyDescent="0.2">
      <c r="B177">
        <f t="shared" si="8"/>
        <v>172</v>
      </c>
      <c r="C177">
        <f>IF(AND(B177&gt;=Parameters!$C$8, B177&lt;=Parameters!$C$9),Parameters!$C$2,IF(AND(B177&gt;Parameters!$C$6,B177&lt;Parameters!$C$7),(B177-Parameters!$C$6)*TAN(RADIANS('Cam Design'!$C$2)), IF(AND(B177&gt;Parameters!$C$10,B177&lt;Parameters!$C$11),(-B177+Parameters!$C$11)*TAN(RADIANS('Cam Design'!$E$2)), 0)))</f>
        <v>0</v>
      </c>
      <c r="D177">
        <f>C177+Parameters!$C$3/2</f>
        <v>40</v>
      </c>
      <c r="E177">
        <f>Parameters!$C$3/2*SIN(RADIANS('Cam Design'!B177))</f>
        <v>5.5669240384026129</v>
      </c>
      <c r="F177">
        <f>Parameters!$C$3/2*COS(RADIANS('Cam Design'!B177))</f>
        <v>-39.610722749662813</v>
      </c>
      <c r="H177">
        <f t="shared" si="6"/>
        <v>5.5669240384026129</v>
      </c>
      <c r="I177" s="2">
        <f t="shared" si="7"/>
        <v>-39.610722749662813</v>
      </c>
    </row>
    <row r="178" spans="2:9" x14ac:dyDescent="0.2">
      <c r="B178">
        <f t="shared" si="8"/>
        <v>173</v>
      </c>
      <c r="C178">
        <f>IF(AND(B178&gt;=Parameters!$C$8, B178&lt;=Parameters!$C$9),Parameters!$C$2,IF(AND(B178&gt;Parameters!$C$6,B178&lt;Parameters!$C$7),(B178-Parameters!$C$6)*TAN(RADIANS('Cam Design'!$C$2)), IF(AND(B178&gt;Parameters!$C$10,B178&lt;Parameters!$C$11),(-B178+Parameters!$C$11)*TAN(RADIANS('Cam Design'!$E$2)), 0)))</f>
        <v>0</v>
      </c>
      <c r="D178">
        <f>C178+Parameters!$C$3/2</f>
        <v>40</v>
      </c>
      <c r="E178">
        <f>Parameters!$C$3/2*SIN(RADIANS('Cam Design'!B178))</f>
        <v>4.8747737362059018</v>
      </c>
      <c r="F178">
        <f>Parameters!$C$3/2*COS(RADIANS('Cam Design'!B178))</f>
        <v>-39.70184606565288</v>
      </c>
      <c r="H178">
        <f t="shared" si="6"/>
        <v>4.8747737362059018</v>
      </c>
      <c r="I178" s="2">
        <f t="shared" si="7"/>
        <v>-39.70184606565288</v>
      </c>
    </row>
    <row r="179" spans="2:9" x14ac:dyDescent="0.2">
      <c r="B179">
        <f t="shared" si="8"/>
        <v>174</v>
      </c>
      <c r="C179">
        <f>IF(AND(B179&gt;=Parameters!$C$8, B179&lt;=Parameters!$C$9),Parameters!$C$2,IF(AND(B179&gt;Parameters!$C$6,B179&lt;Parameters!$C$7),(B179-Parameters!$C$6)*TAN(RADIANS('Cam Design'!$C$2)), IF(AND(B179&gt;Parameters!$C$10,B179&lt;Parameters!$C$11),(-B179+Parameters!$C$11)*TAN(RADIANS('Cam Design'!$E$2)), 0)))</f>
        <v>0</v>
      </c>
      <c r="D179">
        <f>C179+Parameters!$C$3/2</f>
        <v>40</v>
      </c>
      <c r="E179">
        <f>Parameters!$C$3/2*SIN(RADIANS('Cam Design'!B179))</f>
        <v>4.181138530706149</v>
      </c>
      <c r="F179">
        <f>Parameters!$C$3/2*COS(RADIANS('Cam Design'!B179))</f>
        <v>-39.780875814730933</v>
      </c>
      <c r="H179">
        <f t="shared" si="6"/>
        <v>4.181138530706149</v>
      </c>
      <c r="I179" s="2">
        <f t="shared" si="7"/>
        <v>-39.780875814730933</v>
      </c>
    </row>
    <row r="180" spans="2:9" x14ac:dyDescent="0.2">
      <c r="B180">
        <f t="shared" si="8"/>
        <v>175</v>
      </c>
      <c r="C180">
        <f>IF(AND(B180&gt;=Parameters!$C$8, B180&lt;=Parameters!$C$9),Parameters!$C$2,IF(AND(B180&gt;Parameters!$C$6,B180&lt;Parameters!$C$7),(B180-Parameters!$C$6)*TAN(RADIANS('Cam Design'!$C$2)), IF(AND(B180&gt;Parameters!$C$10,B180&lt;Parameters!$C$11),(-B180+Parameters!$C$11)*TAN(RADIANS('Cam Design'!$E$2)), 0)))</f>
        <v>0</v>
      </c>
      <c r="D180">
        <f>C180+Parameters!$C$3/2</f>
        <v>40</v>
      </c>
      <c r="E180">
        <f>Parameters!$C$3/2*SIN(RADIANS('Cam Design'!B180))</f>
        <v>3.4862297099063277</v>
      </c>
      <c r="F180">
        <f>Parameters!$C$3/2*COS(RADIANS('Cam Design'!B180))</f>
        <v>-39.84778792366982</v>
      </c>
      <c r="H180">
        <f t="shared" si="6"/>
        <v>3.4862297099063277</v>
      </c>
      <c r="I180" s="2">
        <f t="shared" si="7"/>
        <v>-39.84778792366982</v>
      </c>
    </row>
    <row r="181" spans="2:9" x14ac:dyDescent="0.2">
      <c r="B181">
        <f t="shared" si="8"/>
        <v>176</v>
      </c>
      <c r="C181">
        <f>IF(AND(B181&gt;=Parameters!$C$8, B181&lt;=Parameters!$C$9),Parameters!$C$2,IF(AND(B181&gt;Parameters!$C$6,B181&lt;Parameters!$C$7),(B181-Parameters!$C$6)*TAN(RADIANS('Cam Design'!$C$2)), IF(AND(B181&gt;Parameters!$C$10,B181&lt;Parameters!$C$11),(-B181+Parameters!$C$11)*TAN(RADIANS('Cam Design'!$E$2)), 0)))</f>
        <v>0</v>
      </c>
      <c r="D181">
        <f>C181+Parameters!$C$3/2</f>
        <v>40</v>
      </c>
      <c r="E181">
        <f>Parameters!$C$3/2*SIN(RADIANS('Cam Design'!B181))</f>
        <v>2.790258949765021</v>
      </c>
      <c r="F181">
        <f>Parameters!$C$3/2*COS(RADIANS('Cam Design'!B181))</f>
        <v>-39.90256201039297</v>
      </c>
      <c r="H181">
        <f t="shared" si="6"/>
        <v>2.790258949765021</v>
      </c>
      <c r="I181" s="2">
        <f t="shared" si="7"/>
        <v>-39.90256201039297</v>
      </c>
    </row>
    <row r="182" spans="2:9" x14ac:dyDescent="0.2">
      <c r="B182">
        <f t="shared" si="8"/>
        <v>177</v>
      </c>
      <c r="C182">
        <f>IF(AND(B182&gt;=Parameters!$C$8, B182&lt;=Parameters!$C$9),Parameters!$C$2,IF(AND(B182&gt;Parameters!$C$6,B182&lt;Parameters!$C$7),(B182-Parameters!$C$6)*TAN(RADIANS('Cam Design'!$C$2)), IF(AND(B182&gt;Parameters!$C$10,B182&lt;Parameters!$C$11),(-B182+Parameters!$C$11)*TAN(RADIANS('Cam Design'!$E$2)), 0)))</f>
        <v>0</v>
      </c>
      <c r="D182">
        <f>C182+Parameters!$C$3/2</f>
        <v>40</v>
      </c>
      <c r="E182">
        <f>Parameters!$C$3/2*SIN(RADIANS('Cam Design'!B182))</f>
        <v>2.0934382497177522</v>
      </c>
      <c r="F182">
        <f>Parameters!$C$3/2*COS(RADIANS('Cam Design'!B182))</f>
        <v>-39.945181390182952</v>
      </c>
      <c r="H182">
        <f t="shared" si="6"/>
        <v>2.0934382497177522</v>
      </c>
      <c r="I182" s="2">
        <f t="shared" si="7"/>
        <v>-39.945181390182952</v>
      </c>
    </row>
    <row r="183" spans="2:9" x14ac:dyDescent="0.2">
      <c r="B183">
        <f t="shared" si="8"/>
        <v>178</v>
      </c>
      <c r="C183">
        <f>IF(AND(B183&gt;=Parameters!$C$8, B183&lt;=Parameters!$C$9),Parameters!$C$2,IF(AND(B183&gt;Parameters!$C$6,B183&lt;Parameters!$C$7),(B183-Parameters!$C$6)*TAN(RADIANS('Cam Design'!$C$2)), IF(AND(B183&gt;Parameters!$C$10,B183&lt;Parameters!$C$11),(-B183+Parameters!$C$11)*TAN(RADIANS('Cam Design'!$E$2)), 0)))</f>
        <v>0</v>
      </c>
      <c r="D183">
        <f>C183+Parameters!$C$3/2</f>
        <v>40</v>
      </c>
      <c r="E183">
        <f>Parameters!$C$3/2*SIN(RADIANS('Cam Design'!B183))</f>
        <v>1.3959798681000457</v>
      </c>
      <c r="F183">
        <f>Parameters!$C$3/2*COS(RADIANS('Cam Design'!B183))</f>
        <v>-39.975633080763828</v>
      </c>
      <c r="H183">
        <f t="shared" si="6"/>
        <v>1.3959798681000457</v>
      </c>
      <c r="I183" s="2">
        <f t="shared" si="7"/>
        <v>-39.975633080763828</v>
      </c>
    </row>
    <row r="184" spans="2:9" x14ac:dyDescent="0.2">
      <c r="B184">
        <f t="shared" si="8"/>
        <v>179</v>
      </c>
      <c r="C184">
        <f>IF(AND(B184&gt;=Parameters!$C$8, B184&lt;=Parameters!$C$9),Parameters!$C$2,IF(AND(B184&gt;Parameters!$C$6,B184&lt;Parameters!$C$7),(B184-Parameters!$C$6)*TAN(RADIANS('Cam Design'!$C$2)), IF(AND(B184&gt;Parameters!$C$10,B184&lt;Parameters!$C$11),(-B184+Parameters!$C$11)*TAN(RADIANS('Cam Design'!$E$2)), 0)))</f>
        <v>0</v>
      </c>
      <c r="D184">
        <f>C184+Parameters!$C$3/2</f>
        <v>40</v>
      </c>
      <c r="E184">
        <f>Parameters!$C$3/2*SIN(RADIANS('Cam Design'!B184))</f>
        <v>0.69809625749133752</v>
      </c>
      <c r="F184">
        <f>Parameters!$C$3/2*COS(RADIANS('Cam Design'!B184))</f>
        <v>-39.993907806255649</v>
      </c>
      <c r="H184">
        <f t="shared" si="6"/>
        <v>0.69809625749133752</v>
      </c>
      <c r="I184" s="2">
        <f t="shared" si="7"/>
        <v>-39.993907806255649</v>
      </c>
    </row>
    <row r="185" spans="2:9" x14ac:dyDescent="0.2">
      <c r="B185">
        <f t="shared" si="8"/>
        <v>180</v>
      </c>
      <c r="C185">
        <f>IF(AND(B185&gt;=Parameters!$C$8, B185&lt;=Parameters!$C$9),Parameters!$C$2,IF(AND(B185&gt;Parameters!$C$6,B185&lt;Parameters!$C$7),(B185-Parameters!$C$6)*TAN(RADIANS('Cam Design'!$C$2)), IF(AND(B185&gt;Parameters!$C$10,B185&lt;Parameters!$C$11),(-B185+Parameters!$C$11)*TAN(RADIANS('Cam Design'!$E$2)), 0)))</f>
        <v>0</v>
      </c>
      <c r="D185">
        <f>C185+Parameters!$C$3/2</f>
        <v>40</v>
      </c>
      <c r="E185">
        <f>Parameters!$C$3/2*SIN(RADIANS('Cam Design'!B185))</f>
        <v>4.90059381963448E-15</v>
      </c>
      <c r="F185">
        <f>Parameters!$C$3/2*COS(RADIANS('Cam Design'!B185))</f>
        <v>-40</v>
      </c>
      <c r="H185">
        <f t="shared" si="6"/>
        <v>4.90059381963448E-15</v>
      </c>
      <c r="I185" s="2">
        <f t="shared" si="7"/>
        <v>-40</v>
      </c>
    </row>
    <row r="186" spans="2:9" x14ac:dyDescent="0.2">
      <c r="B186">
        <f>B185+1</f>
        <v>181</v>
      </c>
      <c r="C186">
        <f>IF(AND(B186&gt;=Parameters!$C$8, B186&lt;=Parameters!$C$9),Parameters!$C$2,IF(AND(B186&gt;Parameters!$C$6,B186&lt;Parameters!$C$7),(B186-Parameters!$C$6)*TAN(RADIANS('Cam Design'!$C$2)), IF(AND(B186&gt;Parameters!$C$10,B186&lt;Parameters!$C$11),(-B186+Parameters!$C$11)*TAN(RADIANS('Cam Design'!$E$2)), 0)))</f>
        <v>0.1149425287356322</v>
      </c>
      <c r="D186">
        <f>C186+Parameters!$C$3/2</f>
        <v>40.114942528735632</v>
      </c>
      <c r="E186">
        <f>Parameters!$C$3/2*SIN(RADIANS('Cam Design'!B186))</f>
        <v>-0.69809625749134541</v>
      </c>
      <c r="F186">
        <f>Parameters!$C$3/2*COS(RADIANS('Cam Design'!B186))</f>
        <v>-39.993907806255649</v>
      </c>
      <c r="H186">
        <f t="shared" si="6"/>
        <v>-0.70010228121976892</v>
      </c>
      <c r="I186" s="2">
        <f t="shared" si="7"/>
        <v>-40.108832828687419</v>
      </c>
    </row>
    <row r="187" spans="2:9" x14ac:dyDescent="0.2">
      <c r="B187">
        <f t="shared" ref="B187:B250" si="9">B186+1</f>
        <v>182</v>
      </c>
      <c r="C187">
        <f>IF(AND(B187&gt;=Parameters!$C$8, B187&lt;=Parameters!$C$9),Parameters!$C$2,IF(AND(B187&gt;Parameters!$C$6,B187&lt;Parameters!$C$7),(B187-Parameters!$C$6)*TAN(RADIANS('Cam Design'!$C$2)), IF(AND(B187&gt;Parameters!$C$10,B187&lt;Parameters!$C$11),(-B187+Parameters!$C$11)*TAN(RADIANS('Cam Design'!$E$2)), 0)))</f>
        <v>0.22988505747126439</v>
      </c>
      <c r="D187">
        <f>C187+Parameters!$C$3/2</f>
        <v>40.229885057471265</v>
      </c>
      <c r="E187">
        <f>Parameters!$C$3/2*SIN(RADIANS('Cam Design'!B187))</f>
        <v>-1.3959798681000359</v>
      </c>
      <c r="F187">
        <f>Parameters!$C$3/2*COS(RADIANS('Cam Design'!B187))</f>
        <v>-39.975633080763828</v>
      </c>
      <c r="H187">
        <f t="shared" si="6"/>
        <v>-1.4040027409052087</v>
      </c>
      <c r="I187" s="2">
        <f t="shared" si="7"/>
        <v>-40.205378098469367</v>
      </c>
    </row>
    <row r="188" spans="2:9" x14ac:dyDescent="0.2">
      <c r="B188">
        <f t="shared" si="9"/>
        <v>183</v>
      </c>
      <c r="C188">
        <f>IF(AND(B188&gt;=Parameters!$C$8, B188&lt;=Parameters!$C$9),Parameters!$C$2,IF(AND(B188&gt;Parameters!$C$6,B188&lt;Parameters!$C$7),(B188-Parameters!$C$6)*TAN(RADIANS('Cam Design'!$C$2)), IF(AND(B188&gt;Parameters!$C$10,B188&lt;Parameters!$C$11),(-B188+Parameters!$C$11)*TAN(RADIANS('Cam Design'!$E$2)), 0)))</f>
        <v>0.34482758620689657</v>
      </c>
      <c r="D188">
        <f>C188+Parameters!$C$3/2</f>
        <v>40.344827586206897</v>
      </c>
      <c r="E188">
        <f>Parameters!$C$3/2*SIN(RADIANS('Cam Design'!B188))</f>
        <v>-2.0934382497177424</v>
      </c>
      <c r="F188">
        <f>Parameters!$C$3/2*COS(RADIANS('Cam Design'!B188))</f>
        <v>-39.945181390182952</v>
      </c>
      <c r="H188">
        <f t="shared" si="6"/>
        <v>-2.1114851311808263</v>
      </c>
      <c r="I188" s="2">
        <f t="shared" si="7"/>
        <v>-40.289536402167286</v>
      </c>
    </row>
    <row r="189" spans="2:9" x14ac:dyDescent="0.2">
      <c r="B189">
        <f t="shared" si="9"/>
        <v>184</v>
      </c>
      <c r="C189">
        <f>IF(AND(B189&gt;=Parameters!$C$8, B189&lt;=Parameters!$C$9),Parameters!$C$2,IF(AND(B189&gt;Parameters!$C$6,B189&lt;Parameters!$C$7),(B189-Parameters!$C$6)*TAN(RADIANS('Cam Design'!$C$2)), IF(AND(B189&gt;Parameters!$C$10,B189&lt;Parameters!$C$11),(-B189+Parameters!$C$11)*TAN(RADIANS('Cam Design'!$E$2)), 0)))</f>
        <v>0.45977011494252878</v>
      </c>
      <c r="D189">
        <f>C189+Parameters!$C$3/2</f>
        <v>40.459770114942529</v>
      </c>
      <c r="E189">
        <f>Parameters!$C$3/2*SIN(RADIANS('Cam Design'!B189))</f>
        <v>-2.7902589497650112</v>
      </c>
      <c r="F189">
        <f>Parameters!$C$3/2*COS(RADIANS('Cam Design'!B189))</f>
        <v>-39.90256201039297</v>
      </c>
      <c r="H189">
        <f t="shared" si="6"/>
        <v>-2.8223308917163328</v>
      </c>
      <c r="I189" s="2">
        <f t="shared" si="7"/>
        <v>-40.361212148443464</v>
      </c>
    </row>
    <row r="190" spans="2:9" x14ac:dyDescent="0.2">
      <c r="B190">
        <f t="shared" si="9"/>
        <v>185</v>
      </c>
      <c r="C190">
        <f>IF(AND(B190&gt;=Parameters!$C$8, B190&lt;=Parameters!$C$9),Parameters!$C$2,IF(AND(B190&gt;Parameters!$C$6,B190&lt;Parameters!$C$7),(B190-Parameters!$C$6)*TAN(RADIANS('Cam Design'!$C$2)), IF(AND(B190&gt;Parameters!$C$10,B190&lt;Parameters!$C$11),(-B190+Parameters!$C$11)*TAN(RADIANS('Cam Design'!$E$2)), 0)))</f>
        <v>0.57471264367816099</v>
      </c>
      <c r="D190">
        <f>C190+Parameters!$C$3/2</f>
        <v>40.574712643678161</v>
      </c>
      <c r="E190">
        <f>Parameters!$C$3/2*SIN(RADIANS('Cam Design'!B190))</f>
        <v>-3.4862297099063175</v>
      </c>
      <c r="F190">
        <f>Parameters!$C$3/2*COS(RADIANS('Cam Design'!B190))</f>
        <v>-39.84778792366982</v>
      </c>
      <c r="H190">
        <f t="shared" si="6"/>
        <v>-3.5363192172325579</v>
      </c>
      <c r="I190" s="2">
        <f t="shared" si="7"/>
        <v>-40.420313612228298</v>
      </c>
    </row>
    <row r="191" spans="2:9" x14ac:dyDescent="0.2">
      <c r="B191">
        <f t="shared" si="9"/>
        <v>186</v>
      </c>
      <c r="C191">
        <f>IF(AND(B191&gt;=Parameters!$C$8, B191&lt;=Parameters!$C$9),Parameters!$C$2,IF(AND(B191&gt;Parameters!$C$6,B191&lt;Parameters!$C$7),(B191-Parameters!$C$6)*TAN(RADIANS('Cam Design'!$C$2)), IF(AND(B191&gt;Parameters!$C$10,B191&lt;Parameters!$C$11),(-B191+Parameters!$C$11)*TAN(RADIANS('Cam Design'!$E$2)), 0)))</f>
        <v>0.68965517241379315</v>
      </c>
      <c r="D191">
        <f>C191+Parameters!$C$3/2</f>
        <v>40.689655172413794</v>
      </c>
      <c r="E191">
        <f>Parameters!$C$3/2*SIN(RADIANS('Cam Design'!B191))</f>
        <v>-4.1811385307061402</v>
      </c>
      <c r="F191">
        <f>Parameters!$C$3/2*COS(RADIANS('Cam Design'!B191))</f>
        <v>-39.780875814730933</v>
      </c>
      <c r="H191">
        <f t="shared" si="6"/>
        <v>-4.253227126063142</v>
      </c>
      <c r="I191" s="2">
        <f t="shared" si="7"/>
        <v>-40.466752983950428</v>
      </c>
    </row>
    <row r="192" spans="2:9" x14ac:dyDescent="0.2">
      <c r="B192">
        <f t="shared" si="9"/>
        <v>187</v>
      </c>
      <c r="C192">
        <f>IF(AND(B192&gt;=Parameters!$C$8, B192&lt;=Parameters!$C$9),Parameters!$C$2,IF(AND(B192&gt;Parameters!$C$6,B192&lt;Parameters!$C$7),(B192-Parameters!$C$6)*TAN(RADIANS('Cam Design'!$C$2)), IF(AND(B192&gt;Parameters!$C$10,B192&lt;Parameters!$C$11),(-B192+Parameters!$C$11)*TAN(RADIANS('Cam Design'!$E$2)), 0)))</f>
        <v>0.80459770114942541</v>
      </c>
      <c r="D192">
        <f>C192+Parameters!$C$3/2</f>
        <v>40.804597701149426</v>
      </c>
      <c r="E192">
        <f>Parameters!$C$3/2*SIN(RADIANS('Cam Design'!B192))</f>
        <v>-4.874773736205892</v>
      </c>
      <c r="F192">
        <f>Parameters!$C$3/2*COS(RADIANS('Cam Design'!B192))</f>
        <v>-39.701846065652887</v>
      </c>
      <c r="H192">
        <f t="shared" si="6"/>
        <v>-4.972829529750264</v>
      </c>
      <c r="I192" s="2">
        <f t="shared" si="7"/>
        <v>-40.500446417548204</v>
      </c>
    </row>
    <row r="193" spans="2:9" x14ac:dyDescent="0.2">
      <c r="B193">
        <f t="shared" si="9"/>
        <v>188</v>
      </c>
      <c r="C193">
        <f>IF(AND(B193&gt;=Parameters!$C$8, B193&lt;=Parameters!$C$9),Parameters!$C$2,IF(AND(B193&gt;Parameters!$C$6,B193&lt;Parameters!$C$7),(B193-Parameters!$C$6)*TAN(RADIANS('Cam Design'!$C$2)), IF(AND(B193&gt;Parameters!$C$10,B193&lt;Parameters!$C$11),(-B193+Parameters!$C$11)*TAN(RADIANS('Cam Design'!$E$2)), 0)))</f>
        <v>0.91954022988505757</v>
      </c>
      <c r="D193">
        <f>C193+Parameters!$C$3/2</f>
        <v>40.919540229885058</v>
      </c>
      <c r="E193">
        <f>Parameters!$C$3/2*SIN(RADIANS('Cam Design'!B193))</f>
        <v>-5.5669240384026208</v>
      </c>
      <c r="F193">
        <f>Parameters!$C$3/2*COS(RADIANS('Cam Design'!B193))</f>
        <v>-39.610722749662813</v>
      </c>
      <c r="H193">
        <f t="shared" si="6"/>
        <v>-5.6948993036532558</v>
      </c>
      <c r="I193" s="2">
        <f t="shared" si="7"/>
        <v>-40.521314077241264</v>
      </c>
    </row>
    <row r="194" spans="2:9" x14ac:dyDescent="0.2">
      <c r="B194">
        <f t="shared" si="9"/>
        <v>189</v>
      </c>
      <c r="C194">
        <f>IF(AND(B194&gt;=Parameters!$C$8, B194&lt;=Parameters!$C$9),Parameters!$C$2,IF(AND(B194&gt;Parameters!$C$6,B194&lt;Parameters!$C$7),(B194-Parameters!$C$6)*TAN(RADIANS('Cam Design'!$C$2)), IF(AND(B194&gt;Parameters!$C$10,B194&lt;Parameters!$C$11),(-B194+Parameters!$C$11)*TAN(RADIANS('Cam Design'!$E$2)), 0)))</f>
        <v>1.0344827586206897</v>
      </c>
      <c r="D194">
        <f>C194+Parameters!$C$3/2</f>
        <v>41.03448275862069</v>
      </c>
      <c r="E194">
        <f>Parameters!$C$3/2*SIN(RADIANS('Cam Design'!B194))</f>
        <v>-6.2573786016092292</v>
      </c>
      <c r="F194">
        <f>Parameters!$C$3/2*COS(RADIANS('Cam Design'!B194))</f>
        <v>-39.507533623805514</v>
      </c>
      <c r="H194">
        <f t="shared" si="6"/>
        <v>-6.419207358547399</v>
      </c>
      <c r="I194" s="2">
        <f t="shared" si="7"/>
        <v>-40.529280183041863</v>
      </c>
    </row>
    <row r="195" spans="2:9" x14ac:dyDescent="0.2">
      <c r="B195">
        <f t="shared" si="9"/>
        <v>190</v>
      </c>
      <c r="C195">
        <f>IF(AND(B195&gt;=Parameters!$C$8, B195&lt;=Parameters!$C$9),Parameters!$C$2,IF(AND(B195&gt;Parameters!$C$6,B195&lt;Parameters!$C$7),(B195-Parameters!$C$6)*TAN(RADIANS('Cam Design'!$C$2)), IF(AND(B195&gt;Parameters!$C$10,B195&lt;Parameters!$C$11),(-B195+Parameters!$C$11)*TAN(RADIANS('Cam Design'!$E$2)), 0)))</f>
        <v>1.149425287356322</v>
      </c>
      <c r="D195">
        <f>C195+Parameters!$C$3/2</f>
        <v>41.149425287356323</v>
      </c>
      <c r="E195">
        <f>Parameters!$C$3/2*SIN(RADIANS('Cam Design'!B195))</f>
        <v>-6.9459271066772192</v>
      </c>
      <c r="F195">
        <f>Parameters!$C$3/2*COS(RADIANS('Cam Design'!B195))</f>
        <v>-39.392310120488318</v>
      </c>
      <c r="H195">
        <f t="shared" si="6"/>
        <v>-7.1455227131909318</v>
      </c>
      <c r="I195" s="2">
        <f t="shared" si="7"/>
        <v>-40.524273054985109</v>
      </c>
    </row>
    <row r="196" spans="2:9" x14ac:dyDescent="0.2">
      <c r="B196">
        <f t="shared" si="9"/>
        <v>191</v>
      </c>
      <c r="C196">
        <f>IF(AND(B196&gt;=Parameters!$C$8, B196&lt;=Parameters!$C$9),Parameters!$C$2,IF(AND(B196&gt;Parameters!$C$6,B196&lt;Parameters!$C$7),(B196-Parameters!$C$6)*TAN(RADIANS('Cam Design'!$C$2)), IF(AND(B196&gt;Parameters!$C$10,B196&lt;Parameters!$C$11),(-B196+Parameters!$C$11)*TAN(RADIANS('Cam Design'!$E$2)), 0)))</f>
        <v>1.2643678160919543</v>
      </c>
      <c r="D196">
        <f>C196+Parameters!$C$3/2</f>
        <v>41.264367816091955</v>
      </c>
      <c r="E196">
        <f>Parameters!$C$3/2*SIN(RADIANS('Cam Design'!B196))</f>
        <v>-7.6323598150617888</v>
      </c>
      <c r="F196">
        <f>Parameters!$C$3/2*COS(RADIANS('Cam Design'!B196))</f>
        <v>-39.265087337906557</v>
      </c>
      <c r="H196">
        <f t="shared" si="6"/>
        <v>-7.873612567836731</v>
      </c>
      <c r="I196" s="2">
        <f t="shared" si="7"/>
        <v>-40.506225156058775</v>
      </c>
    </row>
    <row r="197" spans="2:9" x14ac:dyDescent="0.2">
      <c r="B197">
        <f t="shared" si="9"/>
        <v>192</v>
      </c>
      <c r="C197">
        <f>IF(AND(B197&gt;=Parameters!$C$8, B197&lt;=Parameters!$C$9),Parameters!$C$2,IF(AND(B197&gt;Parameters!$C$6,B197&lt;Parameters!$C$7),(B197-Parameters!$C$6)*TAN(RADIANS('Cam Design'!$C$2)), IF(AND(B197&gt;Parameters!$C$10,B197&lt;Parameters!$C$11),(-B197+Parameters!$C$11)*TAN(RADIANS('Cam Design'!$E$2)), 0)))</f>
        <v>1.3793103448275863</v>
      </c>
      <c r="D197">
        <f>C197+Parameters!$C$3/2</f>
        <v>41.379310344827587</v>
      </c>
      <c r="E197">
        <f>Parameters!$C$3/2*SIN(RADIANS('Cam Design'!B197))</f>
        <v>-8.3164676327103813</v>
      </c>
      <c r="F197">
        <f>Parameters!$C$3/2*COS(RADIANS('Cam Design'!B197))</f>
        <v>-39.12590402935222</v>
      </c>
      <c r="H197">
        <f t="shared" si="6"/>
        <v>-8.6032423786659109</v>
      </c>
      <c r="I197" s="2">
        <f t="shared" si="7"/>
        <v>-40.475073133812643</v>
      </c>
    </row>
    <row r="198" spans="2:9" x14ac:dyDescent="0.2">
      <c r="B198">
        <f t="shared" si="9"/>
        <v>193</v>
      </c>
      <c r="C198">
        <f>IF(AND(B198&gt;=Parameters!$C$8, B198&lt;=Parameters!$C$9),Parameters!$C$2,IF(AND(B198&gt;Parameters!$C$6,B198&lt;Parameters!$C$7),(B198-Parameters!$C$6)*TAN(RADIANS('Cam Design'!$C$2)), IF(AND(B198&gt;Parameters!$C$10,B198&lt;Parameters!$C$11),(-B198+Parameters!$C$11)*TAN(RADIANS('Cam Design'!$E$2)), 0)))</f>
        <v>1.4942528735632186</v>
      </c>
      <c r="D198">
        <f>C198+Parameters!$C$3/2</f>
        <v>41.494252873563219</v>
      </c>
      <c r="E198">
        <f>Parameters!$C$3/2*SIN(RADIANS('Cam Design'!B198))</f>
        <v>-8.9980421737545981</v>
      </c>
      <c r="F198">
        <f>Parameters!$C$3/2*COS(RADIANS('Cam Design'!B198))</f>
        <v>-38.974802591409407</v>
      </c>
      <c r="H198">
        <f t="shared" ref="H198:H261" si="10">D198*SIN(RADIANS(B198))</f>
        <v>-9.3341759331189955</v>
      </c>
      <c r="I198" s="2">
        <f t="shared" ref="I198:I261" si="11">D198*COS(RADIANS(B198))</f>
        <v>-40.430757860628731</v>
      </c>
    </row>
    <row r="199" spans="2:9" x14ac:dyDescent="0.2">
      <c r="B199">
        <f t="shared" si="9"/>
        <v>194</v>
      </c>
      <c r="C199">
        <f>IF(AND(B199&gt;=Parameters!$C$8, B199&lt;=Parameters!$C$9),Parameters!$C$2,IF(AND(B199&gt;Parameters!$C$6,B199&lt;Parameters!$C$7),(B199-Parameters!$C$6)*TAN(RADIANS('Cam Design'!$C$2)), IF(AND(B199&gt;Parameters!$C$10,B199&lt;Parameters!$C$11),(-B199+Parameters!$C$11)*TAN(RADIANS('Cam Design'!$E$2)), 0)))</f>
        <v>1.6091954022988508</v>
      </c>
      <c r="D199">
        <f>C199+Parameters!$C$3/2</f>
        <v>41.609195402298852</v>
      </c>
      <c r="E199">
        <f>Parameters!$C$3/2*SIN(RADIANS('Cam Design'!B199))</f>
        <v>-9.6768758239867001</v>
      </c>
      <c r="F199">
        <f>Parameters!$C$3/2*COS(RADIANS('Cam Design'!B199))</f>
        <v>-38.811829051039858</v>
      </c>
      <c r="H199">
        <f t="shared" si="10"/>
        <v>-10.066175426101108</v>
      </c>
      <c r="I199" s="2">
        <f t="shared" si="11"/>
        <v>-40.373224472633417</v>
      </c>
    </row>
    <row r="200" spans="2:9" x14ac:dyDescent="0.2">
      <c r="B200">
        <f t="shared" si="9"/>
        <v>195</v>
      </c>
      <c r="C200">
        <f>IF(AND(B200&gt;=Parameters!$C$8, B200&lt;=Parameters!$C$9),Parameters!$C$2,IF(AND(B200&gt;Parameters!$C$6,B200&lt;Parameters!$C$7),(B200-Parameters!$C$6)*TAN(RADIANS('Cam Design'!$C$2)), IF(AND(B200&gt;Parameters!$C$10,B200&lt;Parameters!$C$11),(-B200+Parameters!$C$11)*TAN(RADIANS('Cam Design'!$E$2)), 0)))</f>
        <v>1.7241379310344829</v>
      </c>
      <c r="D200">
        <f>C200+Parameters!$C$3/2</f>
        <v>41.724137931034484</v>
      </c>
      <c r="E200">
        <f>Parameters!$C$3/2*SIN(RADIANS('Cam Design'!B200))</f>
        <v>-10.352761804100831</v>
      </c>
      <c r="F200">
        <f>Parameters!$C$3/2*COS(RADIANS('Cam Design'!B200))</f>
        <v>-38.637033051562732</v>
      </c>
      <c r="H200">
        <f t="shared" si="10"/>
        <v>-10.799001537036213</v>
      </c>
      <c r="I200" s="2">
        <f t="shared" si="11"/>
        <v>-40.302422407233543</v>
      </c>
    </row>
    <row r="201" spans="2:9" x14ac:dyDescent="0.2">
      <c r="B201">
        <f t="shared" si="9"/>
        <v>196</v>
      </c>
      <c r="C201">
        <f>IF(AND(B201&gt;=Parameters!$C$8, B201&lt;=Parameters!$C$9),Parameters!$C$2,IF(AND(B201&gt;Parameters!$C$6,B201&lt;Parameters!$C$7),(B201-Parameters!$C$6)*TAN(RADIANS('Cam Design'!$C$2)), IF(AND(B201&gt;Parameters!$C$10,B201&lt;Parameters!$C$11),(-B201+Parameters!$C$11)*TAN(RADIANS('Cam Design'!$E$2)), 0)))</f>
        <v>1.8390804597701151</v>
      </c>
      <c r="D201">
        <f>C201+Parameters!$C$3/2</f>
        <v>41.839080459770116</v>
      </c>
      <c r="E201">
        <f>Parameters!$C$3/2*SIN(RADIANS('Cam Design'!B201))</f>
        <v>-11.025494232679961</v>
      </c>
      <c r="F201">
        <f>Parameters!$C$3/2*COS(RADIANS('Cam Design'!B201))</f>
        <v>-38.450467837532756</v>
      </c>
      <c r="H201">
        <f t="shared" si="10"/>
        <v>-11.532413507745705</v>
      </c>
      <c r="I201" s="2">
        <f t="shared" si="11"/>
        <v>-40.218305439258401</v>
      </c>
    </row>
    <row r="202" spans="2:9" x14ac:dyDescent="0.2">
      <c r="B202">
        <f t="shared" si="9"/>
        <v>197</v>
      </c>
      <c r="C202">
        <f>IF(AND(B202&gt;=Parameters!$C$8, B202&lt;=Parameters!$C$9),Parameters!$C$2,IF(AND(B202&gt;Parameters!$C$6,B202&lt;Parameters!$C$7),(B202-Parameters!$C$6)*TAN(RADIANS('Cam Design'!$C$2)), IF(AND(B202&gt;Parameters!$C$10,B202&lt;Parameters!$C$11),(-B202+Parameters!$C$11)*TAN(RADIANS('Cam Design'!$E$2)), 0)))</f>
        <v>1.9540229885057474</v>
      </c>
      <c r="D202">
        <f>C202+Parameters!$C$3/2</f>
        <v>41.954022988505749</v>
      </c>
      <c r="E202">
        <f>Parameters!$C$3/2*SIN(RADIANS('Cam Design'!B202))</f>
        <v>-11.694868188909471</v>
      </c>
      <c r="F202">
        <f>Parameters!$C$3/2*COS(RADIANS('Cam Design'!B202))</f>
        <v>-38.252190238521415</v>
      </c>
      <c r="H202">
        <f t="shared" si="10"/>
        <v>-12.266169221126313</v>
      </c>
      <c r="I202" s="2">
        <f t="shared" si="11"/>
        <v>-40.120831715690571</v>
      </c>
    </row>
    <row r="203" spans="2:9" x14ac:dyDescent="0.2">
      <c r="B203">
        <f t="shared" si="9"/>
        <v>198</v>
      </c>
      <c r="C203">
        <f>IF(AND(B203&gt;=Parameters!$C$8, B203&lt;=Parameters!$C$9),Parameters!$C$2,IF(AND(B203&gt;Parameters!$C$6,B203&lt;Parameters!$C$7),(B203-Parameters!$C$6)*TAN(RADIANS('Cam Design'!$C$2)), IF(AND(B203&gt;Parameters!$C$10,B203&lt;Parameters!$C$11),(-B203+Parameters!$C$11)*TAN(RADIANS('Cam Design'!$E$2)), 0)))</f>
        <v>2.0689655172413794</v>
      </c>
      <c r="D203">
        <f>C203+Parameters!$C$3/2</f>
        <v>42.068965517241381</v>
      </c>
      <c r="E203">
        <f>Parameters!$C$3/2*SIN(RADIANS('Cam Design'!B203))</f>
        <v>-12.360679774997891</v>
      </c>
      <c r="F203">
        <f>Parameters!$C$3/2*COS(RADIANS('Cam Design'!B203))</f>
        <v>-38.042260651806146</v>
      </c>
      <c r="H203">
        <f t="shared" si="10"/>
        <v>-13.00002528060123</v>
      </c>
      <c r="I203" s="2">
        <f t="shared" si="11"/>
        <v>-40.009963788968534</v>
      </c>
    </row>
    <row r="204" spans="2:9" x14ac:dyDescent="0.2">
      <c r="B204">
        <f t="shared" si="9"/>
        <v>199</v>
      </c>
      <c r="C204">
        <f>IF(AND(B204&gt;=Parameters!$C$8, B204&lt;=Parameters!$C$9),Parameters!$C$2,IF(AND(B204&gt;Parameters!$C$6,B204&lt;Parameters!$C$7),(B204-Parameters!$C$6)*TAN(RADIANS('Cam Design'!$C$2)), IF(AND(B204&gt;Parameters!$C$10,B204&lt;Parameters!$C$11),(-B204+Parameters!$C$11)*TAN(RADIANS('Cam Design'!$E$2)), 0)))</f>
        <v>2.1839080459770117</v>
      </c>
      <c r="D204">
        <f>C204+Parameters!$C$3/2</f>
        <v>42.183908045977013</v>
      </c>
      <c r="E204">
        <f>Parameters!$C$3/2*SIN(RADIANS('Cam Design'!B204))</f>
        <v>-13.02272617828627</v>
      </c>
      <c r="F204">
        <f>Parameters!$C$3/2*COS(RADIANS('Cam Design'!B204))</f>
        <v>-37.820743023972668</v>
      </c>
      <c r="H204">
        <f t="shared" si="10"/>
        <v>-13.733737090319142</v>
      </c>
      <c r="I204" s="2">
        <f t="shared" si="11"/>
        <v>-39.885668648844742</v>
      </c>
    </row>
    <row r="205" spans="2:9" x14ac:dyDescent="0.2">
      <c r="B205">
        <f t="shared" si="9"/>
        <v>200</v>
      </c>
      <c r="C205">
        <f>IF(AND(B205&gt;=Parameters!$C$8, B205&lt;=Parameters!$C$9),Parameters!$C$2,IF(AND(B205&gt;Parameters!$C$6,B205&lt;Parameters!$C$7),(B205-Parameters!$C$6)*TAN(RADIANS('Cam Design'!$C$2)), IF(AND(B205&gt;Parameters!$C$10,B205&lt;Parameters!$C$11),(-B205+Parameters!$C$11)*TAN(RADIANS('Cam Design'!$E$2)), 0)))</f>
        <v>2.298850574712644</v>
      </c>
      <c r="D205">
        <f>C205+Parameters!$C$3/2</f>
        <v>42.298850574712645</v>
      </c>
      <c r="E205">
        <f>Parameters!$C$3/2*SIN(RADIANS('Cam Design'!B205))</f>
        <v>-13.680805733026746</v>
      </c>
      <c r="F205">
        <f>Parameters!$C$3/2*COS(RADIANS('Cam Design'!B205))</f>
        <v>-37.587704831436341</v>
      </c>
      <c r="H205">
        <f t="shared" si="10"/>
        <v>-14.467058936074261</v>
      </c>
      <c r="I205" s="2">
        <f t="shared" si="11"/>
        <v>-39.747917752783252</v>
      </c>
    </row>
    <row r="206" spans="2:9" x14ac:dyDescent="0.2">
      <c r="B206">
        <f t="shared" si="9"/>
        <v>201</v>
      </c>
      <c r="C206">
        <f>IF(AND(B206&gt;=Parameters!$C$8, B206&lt;=Parameters!$C$9),Parameters!$C$2,IF(AND(B206&gt;Parameters!$C$6,B206&lt;Parameters!$C$7),(B206-Parameters!$C$6)*TAN(RADIANS('Cam Design'!$C$2)), IF(AND(B206&gt;Parameters!$C$10,B206&lt;Parameters!$C$11),(-B206+Parameters!$C$11)*TAN(RADIANS('Cam Design'!$E$2)), 0)))</f>
        <v>2.4137931034482762</v>
      </c>
      <c r="D206">
        <f>C206+Parameters!$C$3/2</f>
        <v>42.413793103448278</v>
      </c>
      <c r="E206">
        <f>Parameters!$C$3/2*SIN(RADIANS('Cam Design'!B206))</f>
        <v>-14.334717981812018</v>
      </c>
      <c r="F206">
        <f>Parameters!$C$3/2*COS(RADIANS('Cam Design'!B206))</f>
        <v>-37.343217059888069</v>
      </c>
      <c r="H206">
        <f t="shared" si="10"/>
        <v>-15.199744066921363</v>
      </c>
      <c r="I206" s="2">
        <f t="shared" si="11"/>
        <v>-39.596687054881315</v>
      </c>
    </row>
    <row r="207" spans="2:9" x14ac:dyDescent="0.2">
      <c r="B207">
        <f t="shared" si="9"/>
        <v>202</v>
      </c>
      <c r="C207">
        <f>IF(AND(B207&gt;=Parameters!$C$8, B207&lt;=Parameters!$C$9),Parameters!$C$2,IF(AND(B207&gt;Parameters!$C$6,B207&lt;Parameters!$C$7),(B207-Parameters!$C$6)*TAN(RADIANS('Cam Design'!$C$2)), IF(AND(B207&gt;Parameters!$C$10,B207&lt;Parameters!$C$11),(-B207+Parameters!$C$11)*TAN(RADIANS('Cam Design'!$E$2)), 0)))</f>
        <v>2.5287356321839085</v>
      </c>
      <c r="D207">
        <f>C207+Parameters!$C$3/2</f>
        <v>42.52873563218391</v>
      </c>
      <c r="E207">
        <f>Parameters!$C$3/2*SIN(RADIANS('Cam Design'!B207))</f>
        <v>-14.98426373663648</v>
      </c>
      <c r="F207">
        <f>Parameters!$C$3/2*COS(RADIANS('Cam Design'!B207))</f>
        <v>-37.087354182671497</v>
      </c>
      <c r="H207">
        <f t="shared" si="10"/>
        <v>-15.931544777458328</v>
      </c>
      <c r="I207" s="2">
        <f t="shared" si="11"/>
        <v>-39.431957033300158</v>
      </c>
    </row>
    <row r="208" spans="2:9" x14ac:dyDescent="0.2">
      <c r="B208">
        <f t="shared" si="9"/>
        <v>203</v>
      </c>
      <c r="C208">
        <f>IF(AND(B208&gt;=Parameters!$C$8, B208&lt;=Parameters!$C$9),Parameters!$C$2,IF(AND(B208&gt;Parameters!$C$6,B208&lt;Parameters!$C$7),(B208-Parameters!$C$6)*TAN(RADIANS('Cam Design'!$C$2)), IF(AND(B208&gt;Parameters!$C$10,B208&lt;Parameters!$C$11),(-B208+Parameters!$C$11)*TAN(RADIANS('Cam Design'!$E$2)), 0)))</f>
        <v>2.6436781609195403</v>
      </c>
      <c r="D208">
        <f>C208+Parameters!$C$3/2</f>
        <v>42.643678160919542</v>
      </c>
      <c r="E208">
        <f>Parameters!$C$3/2*SIN(RADIANS('Cam Design'!B208))</f>
        <v>-15.629245139570942</v>
      </c>
      <c r="F208">
        <f>Parameters!$C$3/2*COS(RADIANS('Cam Design'!B208))</f>
        <v>-36.820194138097612</v>
      </c>
      <c r="H208">
        <f t="shared" si="10"/>
        <v>-16.662212490749482</v>
      </c>
      <c r="I208" s="2">
        <f t="shared" si="11"/>
        <v>-39.253712716190272</v>
      </c>
    </row>
    <row r="209" spans="2:9" x14ac:dyDescent="0.2">
      <c r="B209">
        <f t="shared" si="9"/>
        <v>204</v>
      </c>
      <c r="C209">
        <f>IF(AND(B209&gt;=Parameters!$C$8, B209&lt;=Parameters!$C$9),Parameters!$C$2,IF(AND(B209&gt;Parameters!$C$6,B209&lt;Parameters!$C$7),(B209-Parameters!$C$6)*TAN(RADIANS('Cam Design'!$C$2)), IF(AND(B209&gt;Parameters!$C$10,B209&lt;Parameters!$C$11),(-B209+Parameters!$C$11)*TAN(RADIANS('Cam Design'!$E$2)), 0)))</f>
        <v>2.7586206896551726</v>
      </c>
      <c r="D209">
        <f>C209+Parameters!$C$3/2</f>
        <v>42.758620689655174</v>
      </c>
      <c r="E209">
        <f>Parameters!$C$3/2*SIN(RADIANS('Cam Design'!B209))</f>
        <v>-16.26946572303201</v>
      </c>
      <c r="F209">
        <f>Parameters!$C$3/2*COS(RADIANS('Cam Design'!B209))</f>
        <v>-36.541818305704034</v>
      </c>
      <c r="H209">
        <f t="shared" si="10"/>
        <v>-17.391497841861803</v>
      </c>
      <c r="I209" s="2">
        <f t="shared" si="11"/>
        <v>-39.061943706097416</v>
      </c>
    </row>
    <row r="210" spans="2:9" x14ac:dyDescent="0.2">
      <c r="B210">
        <f t="shared" si="9"/>
        <v>205</v>
      </c>
      <c r="C210">
        <f>IF(AND(B210&gt;=Parameters!$C$8, B210&lt;=Parameters!$C$9),Parameters!$C$2,IF(AND(B210&gt;Parameters!$C$6,B210&lt;Parameters!$C$7),(B210-Parameters!$C$6)*TAN(RADIANS('Cam Design'!$C$2)), IF(AND(B210&gt;Parameters!$C$10,B210&lt;Parameters!$C$11),(-B210+Parameters!$C$11)*TAN(RADIANS('Cam Design'!$E$2)), 0)))</f>
        <v>2.8735632183908049</v>
      </c>
      <c r="D210">
        <f>C210+Parameters!$C$3/2</f>
        <v>42.873563218390807</v>
      </c>
      <c r="E210">
        <f>Parameters!$C$3/2*SIN(RADIANS('Cam Design'!B210))</f>
        <v>-16.904730469627971</v>
      </c>
      <c r="F210">
        <f>Parameters!$C$3/2*COS(RADIANS('Cam Design'!B210))</f>
        <v>-36.252311481466002</v>
      </c>
      <c r="H210">
        <f t="shared" si="10"/>
        <v>-18.119150761986305</v>
      </c>
      <c r="I210" s="2">
        <f t="shared" si="11"/>
        <v>-38.856644202835689</v>
      </c>
    </row>
    <row r="211" spans="2:9" x14ac:dyDescent="0.2">
      <c r="B211">
        <f t="shared" si="9"/>
        <v>206</v>
      </c>
      <c r="C211">
        <f>IF(AND(B211&gt;=Parameters!$C$8, B211&lt;=Parameters!$C$9),Parameters!$C$2,IF(AND(B211&gt;Parameters!$C$6,B211&lt;Parameters!$C$7),(B211-Parameters!$C$6)*TAN(RADIANS('Cam Design'!$C$2)), IF(AND(B211&gt;Parameters!$C$10,B211&lt;Parameters!$C$11),(-B211+Parameters!$C$11)*TAN(RADIANS('Cam Design'!$E$2)), 0)))</f>
        <v>2.9885057471264371</v>
      </c>
      <c r="D211">
        <f>C211+Parameters!$C$3/2</f>
        <v>42.988505747126439</v>
      </c>
      <c r="E211">
        <f>Parameters!$C$3/2*SIN(RADIANS('Cam Design'!B211))</f>
        <v>-17.5348458715631</v>
      </c>
      <c r="F211">
        <f>Parameters!$C$3/2*COS(RADIANS('Cam Design'!B211))</f>
        <v>-35.95176185196668</v>
      </c>
      <c r="H211">
        <f t="shared" si="10"/>
        <v>-18.844920563116663</v>
      </c>
      <c r="I211" s="2">
        <f t="shared" si="11"/>
        <v>-38.637813024814761</v>
      </c>
    </row>
    <row r="212" spans="2:9" x14ac:dyDescent="0.2">
      <c r="B212">
        <f t="shared" si="9"/>
        <v>207</v>
      </c>
      <c r="C212">
        <f>IF(AND(B212&gt;=Parameters!$C$8, B212&lt;=Parameters!$C$9),Parameters!$C$2,IF(AND(B212&gt;Parameters!$C$6,B212&lt;Parameters!$C$7),(B212-Parameters!$C$6)*TAN(RADIANS('Cam Design'!$C$2)), IF(AND(B212&gt;Parameters!$C$10,B212&lt;Parameters!$C$11),(-B212+Parameters!$C$11)*TAN(RADIANS('Cam Design'!$E$2)), 0)))</f>
        <v>3.1034482758620694</v>
      </c>
      <c r="D212">
        <f>C212+Parameters!$C$3/2</f>
        <v>43.103448275862071</v>
      </c>
      <c r="E212">
        <f>Parameters!$C$3/2*SIN(RADIANS('Cam Design'!B212))</f>
        <v>-18.159619989581866</v>
      </c>
      <c r="F212">
        <f>Parameters!$C$3/2*COS(RADIANS('Cam Design'!B212))</f>
        <v>-35.640260967534715</v>
      </c>
      <c r="H212">
        <f t="shared" si="10"/>
        <v>-19.568556023256324</v>
      </c>
      <c r="I212" s="2">
        <f t="shared" si="11"/>
        <v>-38.405453628808964</v>
      </c>
    </row>
    <row r="213" spans="2:9" x14ac:dyDescent="0.2">
      <c r="B213">
        <f t="shared" si="9"/>
        <v>208</v>
      </c>
      <c r="C213">
        <f>IF(AND(B213&gt;=Parameters!$C$8, B213&lt;=Parameters!$C$9),Parameters!$C$2,IF(AND(B213&gt;Parameters!$C$6,B213&lt;Parameters!$C$7),(B213-Parameters!$C$6)*TAN(RADIANS('Cam Design'!$C$2)), IF(AND(B213&gt;Parameters!$C$10,B213&lt;Parameters!$C$11),(-B213+Parameters!$C$11)*TAN(RADIANS('Cam Design'!$E$2)), 0)))</f>
        <v>3.2183908045977017</v>
      </c>
      <c r="D213">
        <f>C213+Parameters!$C$3/2</f>
        <v>43.218390804597703</v>
      </c>
      <c r="E213">
        <f>Parameters!$C$3/2*SIN(RADIANS('Cam Design'!B213))</f>
        <v>-18.778862511435634</v>
      </c>
      <c r="F213">
        <f>Parameters!$C$3/2*COS(RADIANS('Cam Design'!B213))</f>
        <v>-35.317903714357072</v>
      </c>
      <c r="H213">
        <f t="shared" si="10"/>
        <v>-20.28980547212586</v>
      </c>
      <c r="I213" s="2">
        <f t="shared" si="11"/>
        <v>-38.159574128155924</v>
      </c>
    </row>
    <row r="214" spans="2:9" x14ac:dyDescent="0.2">
      <c r="B214">
        <f t="shared" si="9"/>
        <v>209</v>
      </c>
      <c r="C214">
        <f>IF(AND(B214&gt;=Parameters!$C$8, B214&lt;=Parameters!$C$9),Parameters!$C$2,IF(AND(B214&gt;Parameters!$C$6,B214&lt;Parameters!$C$7),(B214-Parameters!$C$6)*TAN(RADIANS('Cam Design'!$C$2)), IF(AND(B214&gt;Parameters!$C$10,B214&lt;Parameters!$C$11),(-B214+Parameters!$C$11)*TAN(RADIANS('Cam Design'!$E$2)), 0)))</f>
        <v>3.3333333333333335</v>
      </c>
      <c r="D214">
        <f>C214+Parameters!$C$3/2</f>
        <v>43.333333333333336</v>
      </c>
      <c r="E214">
        <f>Parameters!$C$3/2*SIN(RADIANS('Cam Design'!B214))</f>
        <v>-19.392384809853478</v>
      </c>
      <c r="F214">
        <f>Parameters!$C$3/2*COS(RADIANS('Cam Design'!B214))</f>
        <v>-34.984788285575831</v>
      </c>
      <c r="H214">
        <f t="shared" si="10"/>
        <v>-21.008416877341269</v>
      </c>
      <c r="I214" s="2">
        <f t="shared" si="11"/>
        <v>-37.90018730937382</v>
      </c>
    </row>
    <row r="215" spans="2:9" x14ac:dyDescent="0.2">
      <c r="B215">
        <f t="shared" si="9"/>
        <v>210</v>
      </c>
      <c r="C215">
        <f>IF(AND(B215&gt;=Parameters!$C$8, B215&lt;=Parameters!$C$9),Parameters!$C$2,IF(AND(B215&gt;Parameters!$C$6,B215&lt;Parameters!$C$7),(B215-Parameters!$C$6)*TAN(RADIANS('Cam Design'!$C$2)), IF(AND(B215&gt;Parameters!$C$10,B215&lt;Parameters!$C$11),(-B215+Parameters!$C$11)*TAN(RADIANS('Cam Design'!$E$2)), 0)))</f>
        <v>3.4482758620689657</v>
      </c>
      <c r="D215">
        <f>C215+Parameters!$C$3/2</f>
        <v>43.448275862068968</v>
      </c>
      <c r="E215">
        <f>Parameters!$C$3/2*SIN(RADIANS('Cam Design'!B215))</f>
        <v>-20.000000000000004</v>
      </c>
      <c r="F215">
        <f>Parameters!$C$3/2*COS(RADIANS('Cam Design'!B215))</f>
        <v>-34.641016151377542</v>
      </c>
      <c r="H215">
        <f t="shared" si="10"/>
        <v>-21.724137931034488</v>
      </c>
      <c r="I215" s="2">
        <f t="shared" si="11"/>
        <v>-37.627310647185958</v>
      </c>
    </row>
    <row r="216" spans="2:9" x14ac:dyDescent="0.2">
      <c r="B216">
        <f t="shared" si="9"/>
        <v>211</v>
      </c>
      <c r="C216">
        <f>IF(AND(B216&gt;=Parameters!$C$8, B216&lt;=Parameters!$C$9),Parameters!$C$2,IF(AND(B216&gt;Parameters!$C$6,B216&lt;Parameters!$C$7),(B216-Parameters!$C$6)*TAN(RADIANS('Cam Design'!$C$2)), IF(AND(B216&gt;Parameters!$C$10,B216&lt;Parameters!$C$11),(-B216+Parameters!$C$11)*TAN(RADIANS('Cam Design'!$E$2)), 0)))</f>
        <v>3.563218390804598</v>
      </c>
      <c r="D216">
        <f>C216+Parameters!$C$3/2</f>
        <v>43.5632183908046</v>
      </c>
      <c r="E216">
        <f>Parameters!$C$3/2*SIN(RADIANS('Cam Design'!B216))</f>
        <v>-20.601522996402167</v>
      </c>
      <c r="F216">
        <f>Parameters!$C$3/2*COS(RADIANS('Cam Design'!B216))</f>
        <v>-34.286692028084495</v>
      </c>
      <c r="H216">
        <f t="shared" si="10"/>
        <v>-22.436716136886268</v>
      </c>
      <c r="I216" s="2">
        <f t="shared" si="11"/>
        <v>-37.340966317942595</v>
      </c>
    </row>
    <row r="217" spans="2:9" x14ac:dyDescent="0.2">
      <c r="B217">
        <f t="shared" si="9"/>
        <v>212</v>
      </c>
      <c r="C217">
        <f>IF(AND(B217&gt;=Parameters!$C$8, B217&lt;=Parameters!$C$9),Parameters!$C$2,IF(AND(B217&gt;Parameters!$C$6,B217&lt;Parameters!$C$7),(B217-Parameters!$C$6)*TAN(RADIANS('Cam Design'!$C$2)), IF(AND(B217&gt;Parameters!$C$10,B217&lt;Parameters!$C$11),(-B217+Parameters!$C$11)*TAN(RADIANS('Cam Design'!$E$2)), 0)))</f>
        <v>3.6781609195402303</v>
      </c>
      <c r="D217">
        <f>C217+Parameters!$C$3/2</f>
        <v>43.678160919540232</v>
      </c>
      <c r="E217">
        <f>Parameters!$C$3/2*SIN(RADIANS('Cam Design'!B217))</f>
        <v>-21.196770569328191</v>
      </c>
      <c r="F217">
        <f>Parameters!$C$3/2*COS(RADIANS('Cam Design'!B217))</f>
        <v>-33.921923846257044</v>
      </c>
      <c r="H217">
        <f t="shared" si="10"/>
        <v>-23.145898897542281</v>
      </c>
      <c r="I217" s="2">
        <f t="shared" si="11"/>
        <v>-37.041181211430107</v>
      </c>
    </row>
    <row r="218" spans="2:9" x14ac:dyDescent="0.2">
      <c r="B218">
        <f t="shared" si="9"/>
        <v>213</v>
      </c>
      <c r="C218">
        <f>IF(AND(B218&gt;=Parameters!$C$8, B218&lt;=Parameters!$C$9),Parameters!$C$2,IF(AND(B218&gt;Parameters!$C$6,B218&lt;Parameters!$C$7),(B218-Parameters!$C$6)*TAN(RADIANS('Cam Design'!$C$2)), IF(AND(B218&gt;Parameters!$C$10,B218&lt;Parameters!$C$11),(-B218+Parameters!$C$11)*TAN(RADIANS('Cam Design'!$E$2)), 0)))</f>
        <v>3.7931034482758625</v>
      </c>
      <c r="D218">
        <f>C218+Parameters!$C$3/2</f>
        <v>43.793103448275865</v>
      </c>
      <c r="E218">
        <f>Parameters!$C$3/2*SIN(RADIANS('Cam Design'!B218))</f>
        <v>-21.785561400601082</v>
      </c>
      <c r="F218">
        <f>Parameters!$C$3/2*COS(RADIANS('Cam Design'!B218))</f>
        <v>-33.546822717816966</v>
      </c>
      <c r="H218">
        <f t="shared" si="10"/>
        <v>-23.851433602382222</v>
      </c>
      <c r="I218" s="2">
        <f t="shared" si="11"/>
        <v>-36.727986941058226</v>
      </c>
    </row>
    <row r="219" spans="2:9" x14ac:dyDescent="0.2">
      <c r="B219">
        <f t="shared" si="9"/>
        <v>214</v>
      </c>
      <c r="C219">
        <f>IF(AND(B219&gt;=Parameters!$C$8, B219&lt;=Parameters!$C$9),Parameters!$C$2,IF(AND(B219&gt;Parameters!$C$6,B219&lt;Parameters!$C$7),(B219-Parameters!$C$6)*TAN(RADIANS('Cam Design'!$C$2)), IF(AND(B219&gt;Parameters!$C$10,B219&lt;Parameters!$C$11),(-B219+Parameters!$C$11)*TAN(RADIANS('Cam Design'!$E$2)), 0)))</f>
        <v>3.9080459770114948</v>
      </c>
      <c r="D219">
        <f>C219+Parameters!$C$3/2</f>
        <v>43.908045977011497</v>
      </c>
      <c r="E219">
        <f>Parameters!$C$3/2*SIN(RADIANS('Cam Design'!B219))</f>
        <v>-22.367716138829866</v>
      </c>
      <c r="F219">
        <f>Parameters!$C$3/2*COS(RADIANS('Cam Design'!B219))</f>
        <v>-33.161502902201676</v>
      </c>
      <c r="H219">
        <f t="shared" si="10"/>
        <v>-24.553067715612098</v>
      </c>
      <c r="I219" s="2">
        <f t="shared" si="11"/>
        <v>-36.40141985241678</v>
      </c>
    </row>
    <row r="220" spans="2:9" x14ac:dyDescent="0.2">
      <c r="B220">
        <f t="shared" si="9"/>
        <v>215</v>
      </c>
      <c r="C220">
        <f>IF(AND(B220&gt;=Parameters!$C$8, B220&lt;=Parameters!$C$9),Parameters!$C$2,IF(AND(B220&gt;Parameters!$C$6,B220&lt;Parameters!$C$7),(B220-Parameters!$C$6)*TAN(RADIANS('Cam Design'!$C$2)), IF(AND(B220&gt;Parameters!$C$10,B220&lt;Parameters!$C$11),(-B220+Parameters!$C$11)*TAN(RADIANS('Cam Design'!$E$2)), 0)))</f>
        <v>4.0229885057471266</v>
      </c>
      <c r="D220">
        <f>C220+Parameters!$C$3/2</f>
        <v>44.022988505747129</v>
      </c>
      <c r="E220">
        <f>Parameters!$C$3/2*SIN(RADIANS('Cam Design'!B220))</f>
        <v>-22.943057454041845</v>
      </c>
      <c r="F220">
        <f>Parameters!$C$3/2*COS(RADIANS('Cam Design'!B220))</f>
        <v>-32.766081771559669</v>
      </c>
      <c r="H220">
        <f t="shared" si="10"/>
        <v>-25.250548864649506</v>
      </c>
      <c r="I220" s="2">
        <f t="shared" si="11"/>
        <v>-36.061521030193546</v>
      </c>
    </row>
    <row r="221" spans="2:9" x14ac:dyDescent="0.2">
      <c r="B221">
        <f t="shared" si="9"/>
        <v>216</v>
      </c>
      <c r="C221">
        <f>IF(AND(B221&gt;=Parameters!$C$8, B221&lt;=Parameters!$C$9),Parameters!$C$2,IF(AND(B221&gt;Parameters!$C$6,B221&lt;Parameters!$C$7),(B221-Parameters!$C$6)*TAN(RADIANS('Cam Design'!$C$2)), IF(AND(B221&gt;Parameters!$C$10,B221&lt;Parameters!$C$11),(-B221+Parameters!$C$11)*TAN(RADIANS('Cam Design'!$E$2)), 0)))</f>
        <v>4.1379310344827589</v>
      </c>
      <c r="D221">
        <f>C221+Parameters!$C$3/2</f>
        <v>44.137931034482762</v>
      </c>
      <c r="E221">
        <f>Parameters!$C$3/2*SIN(RADIANS('Cam Design'!B221))</f>
        <v>-23.51141009169892</v>
      </c>
      <c r="F221">
        <f>Parameters!$C$3/2*COS(RADIANS('Cam Design'!B221))</f>
        <v>-32.360679774997905</v>
      </c>
      <c r="H221">
        <f t="shared" si="10"/>
        <v>-25.943624928771225</v>
      </c>
      <c r="I221" s="2">
        <f t="shared" si="11"/>
        <v>-35.708336303445961</v>
      </c>
    </row>
    <row r="222" spans="2:9" x14ac:dyDescent="0.2">
      <c r="B222">
        <f t="shared" si="9"/>
        <v>217</v>
      </c>
      <c r="C222">
        <f>IF(AND(B222&gt;=Parameters!$C$8, B222&lt;=Parameters!$C$9),Parameters!$C$2,IF(AND(B222&gt;Parameters!$C$6,B222&lt;Parameters!$C$7),(B222-Parameters!$C$6)*TAN(RADIANS('Cam Design'!$C$2)), IF(AND(B222&gt;Parameters!$C$10,B222&lt;Parameters!$C$11),(-B222+Parameters!$C$11)*TAN(RADIANS('Cam Design'!$E$2)), 0)))</f>
        <v>4.2528735632183912</v>
      </c>
      <c r="D222">
        <f>C222+Parameters!$C$3/2</f>
        <v>44.252873563218394</v>
      </c>
      <c r="E222">
        <f>Parameters!$C$3/2*SIN(RADIANS('Cam Design'!B222))</f>
        <v>-24.072600926081936</v>
      </c>
      <c r="F222">
        <f>Parameters!$C$3/2*COS(RADIANS('Cam Design'!B222))</f>
        <v>-31.945420401891713</v>
      </c>
      <c r="H222">
        <f t="shared" si="10"/>
        <v>-26.632044127992948</v>
      </c>
      <c r="I222" s="2">
        <f t="shared" si="11"/>
        <v>-35.341916249219281</v>
      </c>
    </row>
    <row r="223" spans="2:9" x14ac:dyDescent="0.2">
      <c r="B223">
        <f t="shared" si="9"/>
        <v>218</v>
      </c>
      <c r="C223">
        <f>IF(AND(B223&gt;=Parameters!$C$8, B223&lt;=Parameters!$C$9),Parameters!$C$2,IF(AND(B223&gt;Parameters!$C$6,B223&lt;Parameters!$C$7),(B223-Parameters!$C$6)*TAN(RADIANS('Cam Design'!$C$2)), IF(AND(B223&gt;Parameters!$C$10,B223&lt;Parameters!$C$11),(-B223+Parameters!$C$11)*TAN(RADIANS('Cam Design'!$E$2)), 0)))</f>
        <v>4.3678160919540234</v>
      </c>
      <c r="D223">
        <f>C223+Parameters!$C$3/2</f>
        <v>44.367816091954026</v>
      </c>
      <c r="E223">
        <f>Parameters!$C$3/2*SIN(RADIANS('Cam Design'!B223))</f>
        <v>-24.626459013026327</v>
      </c>
      <c r="F223">
        <f>Parameters!$C$3/2*COS(RADIANS('Cam Design'!B223))</f>
        <v>-31.520430144268879</v>
      </c>
      <c r="H223">
        <f t="shared" si="10"/>
        <v>-27.315555112149895</v>
      </c>
      <c r="I223" s="2">
        <f t="shared" si="11"/>
        <v>-34.962316194505142</v>
      </c>
    </row>
    <row r="224" spans="2:9" x14ac:dyDescent="0.2">
      <c r="B224">
        <f t="shared" si="9"/>
        <v>219</v>
      </c>
      <c r="C224">
        <f>IF(AND(B224&gt;=Parameters!$C$8, B224&lt;=Parameters!$C$9),Parameters!$C$2,IF(AND(B224&gt;Parameters!$C$6,B224&lt;Parameters!$C$7),(B224-Parameters!$C$6)*TAN(RADIANS('Cam Design'!$C$2)), IF(AND(B224&gt;Parameters!$C$10,B224&lt;Parameters!$C$11),(-B224+Parameters!$C$11)*TAN(RADIANS('Cam Design'!$E$2)), 0)))</f>
        <v>4.4827586206896557</v>
      </c>
      <c r="D224">
        <f>C224+Parameters!$C$3/2</f>
        <v>44.482758620689658</v>
      </c>
      <c r="E224">
        <f>Parameters!$C$3/2*SIN(RADIANS('Cam Design'!B224))</f>
        <v>-25.172815641993505</v>
      </c>
      <c r="F224">
        <f>Parameters!$C$3/2*COS(RADIANS('Cam Design'!B224))</f>
        <v>-31.085838458278833</v>
      </c>
      <c r="H224">
        <f t="shared" si="10"/>
        <v>-27.99390705014795</v>
      </c>
      <c r="I224" s="2">
        <f t="shared" si="11"/>
        <v>-34.569596216534222</v>
      </c>
    </row>
    <row r="225" spans="2:9" x14ac:dyDescent="0.2">
      <c r="B225">
        <f t="shared" si="9"/>
        <v>220</v>
      </c>
      <c r="C225">
        <f>IF(AND(B225&gt;=Parameters!$C$8, B225&lt;=Parameters!$C$9),Parameters!$C$2,IF(AND(B225&gt;Parameters!$C$6,B225&lt;Parameters!$C$7),(B225-Parameters!$C$6)*TAN(RADIANS('Cam Design'!$C$2)), IF(AND(B225&gt;Parameters!$C$10,B225&lt;Parameters!$C$11),(-B225+Parameters!$C$11)*TAN(RADIANS('Cam Design'!$E$2)), 0)))</f>
        <v>4.597701149425288</v>
      </c>
      <c r="D225">
        <f>C225+Parameters!$C$3/2</f>
        <v>44.597701149425291</v>
      </c>
      <c r="E225">
        <f>Parameters!$C$3/2*SIN(RADIANS('Cam Design'!B225))</f>
        <v>-25.71150438746157</v>
      </c>
      <c r="F225">
        <f>Parameters!$C$3/2*COS(RADIANS('Cam Design'!B225))</f>
        <v>-30.64177772475912</v>
      </c>
      <c r="H225">
        <f t="shared" si="10"/>
        <v>-28.666849719353706</v>
      </c>
      <c r="I225" s="2">
        <f t="shared" si="11"/>
        <v>-34.163821141398103</v>
      </c>
    </row>
    <row r="226" spans="2:9" x14ac:dyDescent="0.2">
      <c r="B226">
        <f t="shared" si="9"/>
        <v>221</v>
      </c>
      <c r="C226">
        <f>IF(AND(B226&gt;=Parameters!$C$8, B226&lt;=Parameters!$C$9),Parameters!$C$2,IF(AND(B226&gt;Parameters!$C$6,B226&lt;Parameters!$C$7),(B226-Parameters!$C$6)*TAN(RADIANS('Cam Design'!$C$2)), IF(AND(B226&gt;Parameters!$C$10,B226&lt;Parameters!$C$11),(-B226+Parameters!$C$11)*TAN(RADIANS('Cam Design'!$E$2)), 0)))</f>
        <v>4.7126436781609202</v>
      </c>
      <c r="D226">
        <f>C226+Parameters!$C$3/2</f>
        <v>44.712643678160923</v>
      </c>
      <c r="E226">
        <f>Parameters!$C$3/2*SIN(RADIANS('Cam Design'!B226))</f>
        <v>-26.24236115962028</v>
      </c>
      <c r="F226">
        <f>Parameters!$C$3/2*COS(RADIANS('Cam Design'!B226))</f>
        <v>-30.188383208910885</v>
      </c>
      <c r="H226">
        <f t="shared" si="10"/>
        <v>-29.334133595092791</v>
      </c>
      <c r="I226" s="2">
        <f t="shared" si="11"/>
        <v>-33.745060540995219</v>
      </c>
    </row>
    <row r="227" spans="2:9" x14ac:dyDescent="0.2">
      <c r="B227">
        <f t="shared" si="9"/>
        <v>222</v>
      </c>
      <c r="C227">
        <f>IF(AND(B227&gt;=Parameters!$C$8, B227&lt;=Parameters!$C$9),Parameters!$C$2,IF(AND(B227&gt;Parameters!$C$6,B227&lt;Parameters!$C$7),(B227-Parameters!$C$6)*TAN(RADIANS('Cam Design'!$C$2)), IF(AND(B227&gt;Parameters!$C$10,B227&lt;Parameters!$C$11),(-B227+Parameters!$C$11)*TAN(RADIANS('Cam Design'!$E$2)), 0)))</f>
        <v>4.8275862068965525</v>
      </c>
      <c r="D227">
        <f>C227+Parameters!$C$3/2</f>
        <v>44.827586206896555</v>
      </c>
      <c r="E227">
        <f>Parameters!$C$3/2*SIN(RADIANS('Cam Design'!B227))</f>
        <v>-26.76522425435433</v>
      </c>
      <c r="F227">
        <f>Parameters!$C$3/2*COS(RADIANS('Cam Design'!B227))</f>
        <v>-29.725793019095768</v>
      </c>
      <c r="H227">
        <f t="shared" si="10"/>
        <v>-29.995509940224682</v>
      </c>
      <c r="I227" s="2">
        <f t="shared" si="11"/>
        <v>-33.313388728296985</v>
      </c>
    </row>
    <row r="228" spans="2:9" x14ac:dyDescent="0.2">
      <c r="B228">
        <f t="shared" si="9"/>
        <v>223</v>
      </c>
      <c r="C228">
        <f>IF(AND(B228&gt;=Parameters!$C$8, B228&lt;=Parameters!$C$9),Parameters!$C$2,IF(AND(B228&gt;Parameters!$C$6,B228&lt;Parameters!$C$7),(B228-Parameters!$C$6)*TAN(RADIANS('Cam Design'!$C$2)), IF(AND(B228&gt;Parameters!$C$10,B228&lt;Parameters!$C$11),(-B228+Parameters!$C$11)*TAN(RADIANS('Cam Design'!$E$2)), 0)))</f>
        <v>4.9425287356321848</v>
      </c>
      <c r="D228">
        <f>C228+Parameters!$C$3/2</f>
        <v>44.942528735632187</v>
      </c>
      <c r="E228">
        <f>Parameters!$C$3/2*SIN(RADIANS('Cam Design'!B228))</f>
        <v>-27.279934402499933</v>
      </c>
      <c r="F228">
        <f>Parameters!$C$3/2*COS(RADIANS('Cam Design'!B228))</f>
        <v>-29.254148064766824</v>
      </c>
      <c r="H228">
        <f t="shared" si="10"/>
        <v>-30.650730894762859</v>
      </c>
      <c r="I228" s="2">
        <f t="shared" si="11"/>
        <v>-32.86888475093054</v>
      </c>
    </row>
    <row r="229" spans="2:9" x14ac:dyDescent="0.2">
      <c r="B229">
        <f t="shared" si="9"/>
        <v>224</v>
      </c>
      <c r="C229">
        <f>IF(AND(B229&gt;=Parameters!$C$8, B229&lt;=Parameters!$C$9),Parameters!$C$2,IF(AND(B229&gt;Parameters!$C$6,B229&lt;Parameters!$C$7),(B229-Parameters!$C$6)*TAN(RADIANS('Cam Design'!$C$2)), IF(AND(B229&gt;Parameters!$C$10,B229&lt;Parameters!$C$11),(-B229+Parameters!$C$11)*TAN(RADIANS('Cam Design'!$E$2)), 0)))</f>
        <v>5.057471264367817</v>
      </c>
      <c r="D229">
        <f>C229+Parameters!$C$3/2</f>
        <v>45.05747126436782</v>
      </c>
      <c r="E229">
        <f>Parameters!$C$3/2*SIN(RADIANS('Cam Design'!B229))</f>
        <v>-27.786334818359894</v>
      </c>
      <c r="F229">
        <f>Parameters!$C$3/2*COS(RADIANS('Cam Design'!B229))</f>
        <v>-28.773592013546043</v>
      </c>
      <c r="H229">
        <f t="shared" si="10"/>
        <v>-31.299549565508848</v>
      </c>
      <c r="I229" s="2">
        <f t="shared" si="11"/>
        <v>-32.411632383074853</v>
      </c>
    </row>
    <row r="230" spans="2:9" x14ac:dyDescent="0.2">
      <c r="B230">
        <f t="shared" si="9"/>
        <v>225</v>
      </c>
      <c r="C230">
        <f>IF(AND(B230&gt;=Parameters!$C$8, B230&lt;=Parameters!$C$9),Parameters!$C$2,IF(AND(B230&gt;Parameters!$C$6,B230&lt;Parameters!$C$7),(B230-Parameters!$C$6)*TAN(RADIANS('Cam Design'!$C$2)), IF(AND(B230&gt;Parameters!$C$10,B230&lt;Parameters!$C$11),(-B230+Parameters!$C$11)*TAN(RADIANS('Cam Design'!$E$2)), 0)))</f>
        <v>5.1724137931034484</v>
      </c>
      <c r="D230">
        <f>C230+Parameters!$C$3/2</f>
        <v>45.172413793103445</v>
      </c>
      <c r="E230">
        <f>Parameters!$C$3/2*SIN(RADIANS('Cam Design'!B230))</f>
        <v>-28.284271247461898</v>
      </c>
      <c r="F230">
        <f>Parameters!$C$3/2*COS(RADIANS('Cam Design'!B230))</f>
        <v>-28.284271247461909</v>
      </c>
      <c r="H230">
        <f t="shared" si="10"/>
        <v>-31.941720115668176</v>
      </c>
      <c r="I230" s="2">
        <f t="shared" si="11"/>
        <v>-31.941720115668186</v>
      </c>
    </row>
    <row r="231" spans="2:9" x14ac:dyDescent="0.2">
      <c r="B231">
        <f t="shared" si="9"/>
        <v>226</v>
      </c>
      <c r="C231">
        <f>IF(AND(B231&gt;=Parameters!$C$8, B231&lt;=Parameters!$C$9),Parameters!$C$2,IF(AND(B231&gt;Parameters!$C$6,B231&lt;Parameters!$C$7),(B231-Parameters!$C$6)*TAN(RADIANS('Cam Design'!$C$2)), IF(AND(B231&gt;Parameters!$C$10,B231&lt;Parameters!$C$11),(-B231+Parameters!$C$11)*TAN(RADIANS('Cam Design'!$E$2)), 0)))</f>
        <v>5.2873563218390807</v>
      </c>
      <c r="D231">
        <f>C231+Parameters!$C$3/2</f>
        <v>45.287356321839084</v>
      </c>
      <c r="E231">
        <f>Parameters!$C$3/2*SIN(RADIANS('Cam Design'!B231))</f>
        <v>-28.773592013546047</v>
      </c>
      <c r="F231">
        <f>Parameters!$C$3/2*COS(RADIANS('Cam Design'!B231))</f>
        <v>-27.78633481835989</v>
      </c>
      <c r="H231">
        <f t="shared" si="10"/>
        <v>-32.57699785441708</v>
      </c>
      <c r="I231" s="2">
        <f t="shared" si="11"/>
        <v>-31.459241144924707</v>
      </c>
    </row>
    <row r="232" spans="2:9" x14ac:dyDescent="0.2">
      <c r="B232">
        <f t="shared" si="9"/>
        <v>227</v>
      </c>
      <c r="C232">
        <f>IF(AND(B232&gt;=Parameters!$C$8, B232&lt;=Parameters!$C$9),Parameters!$C$2,IF(AND(B232&gt;Parameters!$C$6,B232&lt;Parameters!$C$7),(B232-Parameters!$C$6)*TAN(RADIANS('Cam Design'!$C$2)), IF(AND(B232&gt;Parameters!$C$10,B232&lt;Parameters!$C$11),(-B232+Parameters!$C$11)*TAN(RADIANS('Cam Design'!$E$2)), 0)))</f>
        <v>5.4022988505747129</v>
      </c>
      <c r="D232">
        <f>C232+Parameters!$C$3/2</f>
        <v>45.402298850574709</v>
      </c>
      <c r="E232">
        <f>Parameters!$C$3/2*SIN(RADIANS('Cam Design'!B232))</f>
        <v>-29.254148064766817</v>
      </c>
      <c r="F232">
        <f>Parameters!$C$3/2*COS(RADIANS('Cam Design'!B232))</f>
        <v>-27.279934402499944</v>
      </c>
      <c r="H232">
        <f t="shared" si="10"/>
        <v>-33.205139326387624</v>
      </c>
      <c r="I232" s="2">
        <f t="shared" si="11"/>
        <v>-30.964293359159416</v>
      </c>
    </row>
    <row r="233" spans="2:9" x14ac:dyDescent="0.2">
      <c r="B233">
        <f t="shared" si="9"/>
        <v>228</v>
      </c>
      <c r="C233">
        <f>IF(AND(B233&gt;=Parameters!$C$8, B233&lt;=Parameters!$C$9),Parameters!$C$2,IF(AND(B233&gt;Parameters!$C$6,B233&lt;Parameters!$C$7),(B233-Parameters!$C$6)*TAN(RADIANS('Cam Design'!$C$2)), IF(AND(B233&gt;Parameters!$C$10,B233&lt;Parameters!$C$11),(-B233+Parameters!$C$11)*TAN(RADIANS('Cam Design'!$E$2)), 0)))</f>
        <v>5.5172413793103452</v>
      </c>
      <c r="D233">
        <f>C233+Parameters!$C$3/2</f>
        <v>45.517241379310349</v>
      </c>
      <c r="E233">
        <f>Parameters!$C$3/2*SIN(RADIANS('Cam Design'!B233))</f>
        <v>-29.725793019095775</v>
      </c>
      <c r="F233">
        <f>Parameters!$C$3/2*COS(RADIANS('Cam Design'!B233))</f>
        <v>-26.765224254354326</v>
      </c>
      <c r="H233">
        <f t="shared" si="10"/>
        <v>-33.825902401040025</v>
      </c>
      <c r="I233" s="2">
        <f t="shared" si="11"/>
        <v>-30.456979323920443</v>
      </c>
    </row>
    <row r="234" spans="2:9" x14ac:dyDescent="0.2">
      <c r="B234">
        <f t="shared" si="9"/>
        <v>229</v>
      </c>
      <c r="C234">
        <f>IF(AND(B234&gt;=Parameters!$C$8, B234&lt;=Parameters!$C$9),Parameters!$C$2,IF(AND(B234&gt;Parameters!$C$6,B234&lt;Parameters!$C$7),(B234-Parameters!$C$6)*TAN(RADIANS('Cam Design'!$C$2)), IF(AND(B234&gt;Parameters!$C$10,B234&lt;Parameters!$C$11),(-B234+Parameters!$C$11)*TAN(RADIANS('Cam Design'!$E$2)), 0)))</f>
        <v>5.6321839080459775</v>
      </c>
      <c r="D234">
        <f>C234+Parameters!$C$3/2</f>
        <v>45.632183908045974</v>
      </c>
      <c r="E234">
        <f>Parameters!$C$3/2*SIN(RADIANS('Cam Design'!B234))</f>
        <v>-30.188383208910881</v>
      </c>
      <c r="F234">
        <f>Parameters!$C$3/2*COS(RADIANS('Cam Design'!B234))</f>
        <v>-26.242361159620291</v>
      </c>
      <c r="H234">
        <f t="shared" si="10"/>
        <v>-34.439046361889709</v>
      </c>
      <c r="I234" s="2">
        <f t="shared" si="11"/>
        <v>-29.937406265428894</v>
      </c>
    </row>
    <row r="235" spans="2:9" x14ac:dyDescent="0.2">
      <c r="B235">
        <f t="shared" si="9"/>
        <v>230</v>
      </c>
      <c r="C235">
        <f>IF(AND(B235&gt;=Parameters!$C$8, B235&lt;=Parameters!$C$9),Parameters!$C$2,IF(AND(B235&gt;Parameters!$C$6,B235&lt;Parameters!$C$7),(B235-Parameters!$C$6)*TAN(RADIANS('Cam Design'!$C$2)), IF(AND(B235&gt;Parameters!$C$10,B235&lt;Parameters!$C$11),(-B235+Parameters!$C$11)*TAN(RADIANS('Cam Design'!$E$2)), 0)))</f>
        <v>5.7471264367816097</v>
      </c>
      <c r="D235">
        <f>C235+Parameters!$C$3/2</f>
        <v>45.747126436781613</v>
      </c>
      <c r="E235">
        <f>Parameters!$C$3/2*SIN(RADIANS('Cam Design'!B235))</f>
        <v>-30.641777724759116</v>
      </c>
      <c r="F235">
        <f>Parameters!$C$3/2*COS(RADIANS('Cam Design'!B235))</f>
        <v>-25.711504387461581</v>
      </c>
      <c r="H235">
        <f t="shared" si="10"/>
        <v>-35.04433199555784</v>
      </c>
      <c r="I235" s="2">
        <f t="shared" si="11"/>
        <v>-29.40568605232675</v>
      </c>
    </row>
    <row r="236" spans="2:9" x14ac:dyDescent="0.2">
      <c r="B236">
        <f t="shared" si="9"/>
        <v>231</v>
      </c>
      <c r="C236">
        <f>IF(AND(B236&gt;=Parameters!$C$8, B236&lt;=Parameters!$C$9),Parameters!$C$2,IF(AND(B236&gt;Parameters!$C$6,B236&lt;Parameters!$C$7),(B236-Parameters!$C$6)*TAN(RADIANS('Cam Design'!$C$2)), IF(AND(B236&gt;Parameters!$C$10,B236&lt;Parameters!$C$11),(-B236+Parameters!$C$11)*TAN(RADIANS('Cam Design'!$E$2)), 0)))</f>
        <v>5.862068965517242</v>
      </c>
      <c r="D236">
        <f>C236+Parameters!$C$3/2</f>
        <v>45.862068965517238</v>
      </c>
      <c r="E236">
        <f>Parameters!$C$3/2*SIN(RADIANS('Cam Design'!B236))</f>
        <v>-31.085838458278822</v>
      </c>
      <c r="F236">
        <f>Parameters!$C$3/2*COS(RADIANS('Cam Design'!B236))</f>
        <v>-25.172815641993513</v>
      </c>
      <c r="H236">
        <f t="shared" si="10"/>
        <v>-35.641521680612783</v>
      </c>
      <c r="I236" s="2">
        <f t="shared" si="11"/>
        <v>-28.86193517573394</v>
      </c>
    </row>
    <row r="237" spans="2:9" x14ac:dyDescent="0.2">
      <c r="B237">
        <f t="shared" si="9"/>
        <v>232</v>
      </c>
      <c r="C237">
        <f>IF(AND(B237&gt;=Parameters!$C$8, B237&lt;=Parameters!$C$9),Parameters!$C$2,IF(AND(B237&gt;Parameters!$C$6,B237&lt;Parameters!$C$7),(B237-Parameters!$C$6)*TAN(RADIANS('Cam Design'!$C$2)), IF(AND(B237&gt;Parameters!$C$10,B237&lt;Parameters!$C$11),(-B237+Parameters!$C$11)*TAN(RADIANS('Cam Design'!$E$2)), 0)))</f>
        <v>5.9770114942528743</v>
      </c>
      <c r="D237">
        <f>C237+Parameters!$C$3/2</f>
        <v>45.977011494252878</v>
      </c>
      <c r="E237">
        <f>Parameters!$C$3/2*SIN(RADIANS('Cam Design'!B237))</f>
        <v>-31.520430144268886</v>
      </c>
      <c r="F237">
        <f>Parameters!$C$3/2*COS(RADIANS('Cam Design'!B237))</f>
        <v>-24.626459013026324</v>
      </c>
      <c r="H237">
        <f t="shared" si="10"/>
        <v>-36.230379476171137</v>
      </c>
      <c r="I237" s="2">
        <f t="shared" si="11"/>
        <v>-28.306274727616465</v>
      </c>
    </row>
    <row r="238" spans="2:9" x14ac:dyDescent="0.2">
      <c r="B238">
        <f t="shared" si="9"/>
        <v>233</v>
      </c>
      <c r="C238">
        <f>IF(AND(B238&gt;=Parameters!$C$8, B238&lt;=Parameters!$C$9),Parameters!$C$2,IF(AND(B238&gt;Parameters!$C$6,B238&lt;Parameters!$C$7),(B238-Parameters!$C$6)*TAN(RADIANS('Cam Design'!$C$2)), IF(AND(B238&gt;Parameters!$C$10,B238&lt;Parameters!$C$11),(-B238+Parameters!$C$11)*TAN(RADIANS('Cam Design'!$E$2)), 0)))</f>
        <v>6.0919540229885065</v>
      </c>
      <c r="D238">
        <f>C238+Parameters!$C$3/2</f>
        <v>46.091954022988503</v>
      </c>
      <c r="E238">
        <f>Parameters!$C$3/2*SIN(RADIANS('Cam Design'!B238))</f>
        <v>-31.945420401891713</v>
      </c>
      <c r="F238">
        <f>Parameters!$C$3/2*COS(RADIANS('Cam Design'!B238))</f>
        <v>-24.072600926081932</v>
      </c>
      <c r="H238">
        <f t="shared" si="10"/>
        <v>-36.810671210225792</v>
      </c>
      <c r="I238" s="2">
        <f t="shared" si="11"/>
        <v>-27.73883037746797</v>
      </c>
    </row>
    <row r="239" spans="2:9" x14ac:dyDescent="0.2">
      <c r="B239">
        <f t="shared" si="9"/>
        <v>234</v>
      </c>
      <c r="C239">
        <f>IF(AND(B239&gt;=Parameters!$C$8, B239&lt;=Parameters!$C$9),Parameters!$C$2,IF(AND(B239&gt;Parameters!$C$6,B239&lt;Parameters!$C$7),(B239-Parameters!$C$6)*TAN(RADIANS('Cam Design'!$C$2)), IF(AND(B239&gt;Parameters!$C$10,B239&lt;Parameters!$C$11),(-B239+Parameters!$C$11)*TAN(RADIANS('Cam Design'!$E$2)), 0)))</f>
        <v>6.2068965517241388</v>
      </c>
      <c r="D239">
        <f>C239+Parameters!$C$3/2</f>
        <v>46.206896551724142</v>
      </c>
      <c r="E239">
        <f>Parameters!$C$3/2*SIN(RADIANS('Cam Design'!B239))</f>
        <v>-32.360679774997891</v>
      </c>
      <c r="F239">
        <f>Parameters!$C$3/2*COS(RADIANS('Cam Design'!B239))</f>
        <v>-23.511410091698931</v>
      </c>
      <c r="H239">
        <f t="shared" si="10"/>
        <v>-37.382164567669982</v>
      </c>
      <c r="I239" s="2">
        <f t="shared" si="11"/>
        <v>-27.159732347307386</v>
      </c>
    </row>
    <row r="240" spans="2:9" x14ac:dyDescent="0.2">
      <c r="B240">
        <f>B239+1</f>
        <v>235</v>
      </c>
      <c r="C240">
        <f>IF(AND(B240&gt;=Parameters!$C$8, B240&lt;=Parameters!$C$9),Parameters!$C$2,IF(AND(B240&gt;Parameters!$C$6,B240&lt;Parameters!$C$7),(B240-Parameters!$C$6)*TAN(RADIANS('Cam Design'!$C$2)), IF(AND(B240&gt;Parameters!$C$10,B240&lt;Parameters!$C$11),(-B240+Parameters!$C$11)*TAN(RADIANS('Cam Design'!$E$2)), 0)))</f>
        <v>6.3218390804597711</v>
      </c>
      <c r="D240">
        <f>C240+Parameters!$C$3/2</f>
        <v>46.321839080459768</v>
      </c>
      <c r="E240">
        <f>Parameters!$C$3/2*SIN(RADIANS('Cam Design'!B240))</f>
        <v>-32.766081771559662</v>
      </c>
      <c r="F240">
        <f>Parameters!$C$3/2*COS(RADIANS('Cam Design'!B240))</f>
        <v>-22.943057454041856</v>
      </c>
      <c r="H240">
        <f t="shared" si="10"/>
        <v>-37.944629177984318</v>
      </c>
      <c r="I240" s="2">
        <f t="shared" si="11"/>
        <v>-26.569115384996746</v>
      </c>
    </row>
    <row r="241" spans="2:9" x14ac:dyDescent="0.2">
      <c r="B241">
        <f t="shared" si="9"/>
        <v>236</v>
      </c>
      <c r="C241">
        <f>IF(AND(B241&gt;=Parameters!$C$8, B241&lt;=Parameters!$C$9),Parameters!$C$2,IF(AND(B241&gt;Parameters!$C$6,B241&lt;Parameters!$C$7),(B241-Parameters!$C$6)*TAN(RADIANS('Cam Design'!$C$2)), IF(AND(B241&gt;Parameters!$C$10,B241&lt;Parameters!$C$11),(-B241+Parameters!$C$11)*TAN(RADIANS('Cam Design'!$E$2)), 0)))</f>
        <v>6.4367816091954033</v>
      </c>
      <c r="D241">
        <f>C241+Parameters!$C$3/2</f>
        <v>46.436781609195407</v>
      </c>
      <c r="E241">
        <f>Parameters!$C$3/2*SIN(RADIANS('Cam Design'!B241))</f>
        <v>-33.161502902201676</v>
      </c>
      <c r="F241">
        <f>Parameters!$C$3/2*COS(RADIANS('Cam Design'!B241))</f>
        <v>-22.367716138829863</v>
      </c>
      <c r="H241">
        <f t="shared" si="10"/>
        <v>-38.497836702555972</v>
      </c>
      <c r="I241" s="2">
        <f t="shared" si="11"/>
        <v>-25.967118735882948</v>
      </c>
    </row>
    <row r="242" spans="2:9" x14ac:dyDescent="0.2">
      <c r="B242">
        <f t="shared" si="9"/>
        <v>237</v>
      </c>
      <c r="C242">
        <f>IF(AND(B242&gt;=Parameters!$C$8, B242&lt;=Parameters!$C$9),Parameters!$C$2,IF(AND(B242&gt;Parameters!$C$6,B242&lt;Parameters!$C$7),(B242-Parameters!$C$6)*TAN(RADIANS('Cam Design'!$C$2)), IF(AND(B242&gt;Parameters!$C$10,B242&lt;Parameters!$C$11),(-B242+Parameters!$C$11)*TAN(RADIANS('Cam Design'!$E$2)), 0)))</f>
        <v>6.5517241379310356</v>
      </c>
      <c r="D242">
        <f>C242+Parameters!$C$3/2</f>
        <v>46.551724137931032</v>
      </c>
      <c r="E242">
        <f>Parameters!$C$3/2*SIN(RADIANS('Cam Design'!B242))</f>
        <v>-33.546822717816966</v>
      </c>
      <c r="F242">
        <f>Parameters!$C$3/2*COS(RADIANS('Cam Design'!B242))</f>
        <v>-21.785561400601079</v>
      </c>
      <c r="H242">
        <f t="shared" si="10"/>
        <v>-39.041560921597323</v>
      </c>
      <c r="I242" s="2">
        <f t="shared" si="11"/>
        <v>-25.353886112768496</v>
      </c>
    </row>
    <row r="243" spans="2:9" x14ac:dyDescent="0.2">
      <c r="B243">
        <f t="shared" si="9"/>
        <v>238</v>
      </c>
      <c r="C243">
        <f>IF(AND(B243&gt;=Parameters!$C$8, B243&lt;=Parameters!$C$9),Parameters!$C$2,IF(AND(B243&gt;Parameters!$C$6,B243&lt;Parameters!$C$7),(B243-Parameters!$C$6)*TAN(RADIANS('Cam Design'!$C$2)), IF(AND(B243&gt;Parameters!$C$10,B243&lt;Parameters!$C$11),(-B243+Parameters!$C$11)*TAN(RADIANS('Cam Design'!$E$2)), 0)))</f>
        <v>6.666666666666667</v>
      </c>
      <c r="D243">
        <f>C243+Parameters!$C$3/2</f>
        <v>46.666666666666664</v>
      </c>
      <c r="E243">
        <f>Parameters!$C$3/2*SIN(RADIANS('Cam Design'!B243))</f>
        <v>-33.921923846257037</v>
      </c>
      <c r="F243">
        <f>Parameters!$C$3/2*COS(RADIANS('Cam Design'!B243))</f>
        <v>-21.196770569328201</v>
      </c>
      <c r="H243">
        <f t="shared" si="10"/>
        <v>-39.575577820633207</v>
      </c>
      <c r="I243" s="2">
        <f t="shared" si="11"/>
        <v>-24.729565664216231</v>
      </c>
    </row>
    <row r="244" spans="2:9" x14ac:dyDescent="0.2">
      <c r="B244">
        <f t="shared" si="9"/>
        <v>239</v>
      </c>
      <c r="C244">
        <f>IF(AND(B244&gt;=Parameters!$C$8, B244&lt;=Parameters!$C$9),Parameters!$C$2,IF(AND(B244&gt;Parameters!$C$6,B244&lt;Parameters!$C$7),(B244-Parameters!$C$6)*TAN(RADIANS('Cam Design'!$C$2)), IF(AND(B244&gt;Parameters!$C$10,B244&lt;Parameters!$C$11),(-B244+Parameters!$C$11)*TAN(RADIANS('Cam Design'!$E$2)), 0)))</f>
        <v>6.7816091954022992</v>
      </c>
      <c r="D244">
        <f>C244+Parameters!$C$3/2</f>
        <v>46.781609195402297</v>
      </c>
      <c r="E244">
        <f>Parameters!$C$3/2*SIN(RADIANS('Cam Design'!B244))</f>
        <v>-34.286692028084488</v>
      </c>
      <c r="F244">
        <f>Parameters!$C$3/2*COS(RADIANS('Cam Design'!B244))</f>
        <v>-20.601522996402181</v>
      </c>
      <c r="H244">
        <f t="shared" si="10"/>
        <v>-40.09966567652409</v>
      </c>
      <c r="I244" s="2">
        <f t="shared" si="11"/>
        <v>-24.094309941194503</v>
      </c>
    </row>
    <row r="245" spans="2:9" x14ac:dyDescent="0.2">
      <c r="B245">
        <f t="shared" si="9"/>
        <v>240</v>
      </c>
      <c r="C245">
        <f>IF(AND(B245&gt;=Parameters!$C$8, B245&lt;=Parameters!$C$9),Parameters!$C$2,IF(AND(B245&gt;Parameters!$C$6,B245&lt;Parameters!$C$7),(B245-Parameters!$C$6)*TAN(RADIANS('Cam Design'!$C$2)), IF(AND(B245&gt;Parameters!$C$10,B245&lt;Parameters!$C$11),(-B245+Parameters!$C$11)*TAN(RADIANS('Cam Design'!$E$2)), 0)))</f>
        <v>6.8965517241379315</v>
      </c>
      <c r="D245">
        <f>C245+Parameters!$C$3/2</f>
        <v>46.896551724137929</v>
      </c>
      <c r="E245">
        <f>Parameters!$C$3/2*SIN(RADIANS('Cam Design'!B245))</f>
        <v>-34.641016151377535</v>
      </c>
      <c r="F245">
        <f>Parameters!$C$3/2*COS(RADIANS('Cam Design'!B245))</f>
        <v>-20.000000000000018</v>
      </c>
      <c r="H245">
        <f t="shared" si="10"/>
        <v>-40.613605142994352</v>
      </c>
      <c r="I245" s="2">
        <f t="shared" si="11"/>
        <v>-23.448275862068986</v>
      </c>
    </row>
    <row r="246" spans="2:9" x14ac:dyDescent="0.2">
      <c r="B246">
        <f t="shared" si="9"/>
        <v>241</v>
      </c>
      <c r="C246">
        <f>IF(AND(B246&gt;=Parameters!$C$8, B246&lt;=Parameters!$C$9),Parameters!$C$2,IF(AND(B246&gt;Parameters!$C$6,B246&lt;Parameters!$C$7),(B246-Parameters!$C$6)*TAN(RADIANS('Cam Design'!$C$2)), IF(AND(B246&gt;Parameters!$C$10,B246&lt;Parameters!$C$11),(-B246+Parameters!$C$11)*TAN(RADIANS('Cam Design'!$E$2)), 0)))</f>
        <v>7.0114942528735638</v>
      </c>
      <c r="D246">
        <f>C246+Parameters!$C$3/2</f>
        <v>47.011494252873561</v>
      </c>
      <c r="E246">
        <f>Parameters!$C$3/2*SIN(RADIANS('Cam Design'!B246))</f>
        <v>-34.984788285575839</v>
      </c>
      <c r="F246">
        <f>Parameters!$C$3/2*COS(RADIANS('Cam Design'!B246))</f>
        <v>-19.392384809853475</v>
      </c>
      <c r="H246">
        <f t="shared" si="10"/>
        <v>-41.117179335633672</v>
      </c>
      <c r="I246" s="2">
        <f t="shared" si="11"/>
        <v>-22.791624675948476</v>
      </c>
    </row>
    <row r="247" spans="2:9" x14ac:dyDescent="0.2">
      <c r="B247">
        <f t="shared" si="9"/>
        <v>242</v>
      </c>
      <c r="C247">
        <f>IF(AND(B247&gt;=Parameters!$C$8, B247&lt;=Parameters!$C$9),Parameters!$C$2,IF(AND(B247&gt;Parameters!$C$6,B247&lt;Parameters!$C$7),(B247-Parameters!$C$6)*TAN(RADIANS('Cam Design'!$C$2)), IF(AND(B247&gt;Parameters!$C$10,B247&lt;Parameters!$C$11),(-B247+Parameters!$C$11)*TAN(RADIANS('Cam Design'!$E$2)), 0)))</f>
        <v>7.126436781609196</v>
      </c>
      <c r="D247">
        <f>C247+Parameters!$C$3/2</f>
        <v>47.126436781609193</v>
      </c>
      <c r="E247">
        <f>Parameters!$C$3/2*SIN(RADIANS('Cam Design'!B247))</f>
        <v>-35.31790371435708</v>
      </c>
      <c r="F247">
        <f>Parameters!$C$3/2*COS(RADIANS('Cam Design'!B247))</f>
        <v>-18.77886251143563</v>
      </c>
      <c r="H247">
        <f t="shared" si="10"/>
        <v>-41.610173916340237</v>
      </c>
      <c r="I247" s="2">
        <f t="shared" si="11"/>
        <v>-22.124521924392553</v>
      </c>
    </row>
    <row r="248" spans="2:9" x14ac:dyDescent="0.2">
      <c r="B248">
        <f t="shared" si="9"/>
        <v>243</v>
      </c>
      <c r="C248">
        <f>IF(AND(B248&gt;=Parameters!$C$8, B248&lt;=Parameters!$C$9),Parameters!$C$2,IF(AND(B248&gt;Parameters!$C$6,B248&lt;Parameters!$C$7),(B248-Parameters!$C$6)*TAN(RADIANS('Cam Design'!$C$2)), IF(AND(B248&gt;Parameters!$C$10,B248&lt;Parameters!$C$11),(-B248+Parameters!$C$11)*TAN(RADIANS('Cam Design'!$E$2)), 0)))</f>
        <v>7.2413793103448283</v>
      </c>
      <c r="D248">
        <f>C248+Parameters!$C$3/2</f>
        <v>47.241379310344826</v>
      </c>
      <c r="E248">
        <f>Parameters!$C$3/2*SIN(RADIANS('Cam Design'!B248))</f>
        <v>-35.640260967534715</v>
      </c>
      <c r="F248">
        <f>Parameters!$C$3/2*COS(RADIANS('Cam Design'!B248))</f>
        <v>-18.159619989581877</v>
      </c>
      <c r="H248">
        <f t="shared" si="10"/>
        <v>-42.092377177174612</v>
      </c>
      <c r="I248" s="2">
        <f t="shared" si="11"/>
        <v>-21.447137401488941</v>
      </c>
    </row>
    <row r="249" spans="2:9" x14ac:dyDescent="0.2">
      <c r="B249">
        <f t="shared" si="9"/>
        <v>244</v>
      </c>
      <c r="C249">
        <f>IF(AND(B249&gt;=Parameters!$C$8, B249&lt;=Parameters!$C$9),Parameters!$C$2,IF(AND(B249&gt;Parameters!$C$6,B249&lt;Parameters!$C$7),(B249-Parameters!$C$6)*TAN(RADIANS('Cam Design'!$C$2)), IF(AND(B249&gt;Parameters!$C$10,B249&lt;Parameters!$C$11),(-B249+Parameters!$C$11)*TAN(RADIANS('Cam Design'!$E$2)), 0)))</f>
        <v>7.3563218390804606</v>
      </c>
      <c r="D249">
        <f>C249+Parameters!$C$3/2</f>
        <v>47.356321839080458</v>
      </c>
      <c r="E249">
        <f>Parameters!$C$3/2*SIN(RADIANS('Cam Design'!B249))</f>
        <v>-35.951761851966673</v>
      </c>
      <c r="F249">
        <f>Parameters!$C$3/2*COS(RADIANS('Cam Design'!B249))</f>
        <v>-17.53484587156311</v>
      </c>
      <c r="H249">
        <f t="shared" si="10"/>
        <v>-42.563580123592729</v>
      </c>
      <c r="I249" s="2">
        <f t="shared" si="11"/>
        <v>-20.759645112310348</v>
      </c>
    </row>
    <row r="250" spans="2:9" x14ac:dyDescent="0.2">
      <c r="B250">
        <f t="shared" si="9"/>
        <v>245</v>
      </c>
      <c r="C250">
        <f>IF(AND(B250&gt;=Parameters!$C$8, B250&lt;=Parameters!$C$9),Parameters!$C$2,IF(AND(B250&gt;Parameters!$C$6,B250&lt;Parameters!$C$7),(B250-Parameters!$C$6)*TAN(RADIANS('Cam Design'!$C$2)), IF(AND(B250&gt;Parameters!$C$10,B250&lt;Parameters!$C$11),(-B250+Parameters!$C$11)*TAN(RADIANS('Cam Design'!$E$2)), 0)))</f>
        <v>7.4712643678160928</v>
      </c>
      <c r="D250">
        <f>C250+Parameters!$C$3/2</f>
        <v>47.47126436781609</v>
      </c>
      <c r="E250">
        <f>Parameters!$C$3/2*SIN(RADIANS('Cam Design'!B250))</f>
        <v>-36.252311481466002</v>
      </c>
      <c r="F250">
        <f>Parameters!$C$3/2*COS(RADIANS('Cam Design'!B250))</f>
        <v>-16.904730469627967</v>
      </c>
      <c r="H250">
        <f t="shared" si="10"/>
        <v>-43.023576557027177</v>
      </c>
      <c r="I250" s="2">
        <f t="shared" si="11"/>
        <v>-20.062223229759628</v>
      </c>
    </row>
    <row r="251" spans="2:9" x14ac:dyDescent="0.2">
      <c r="B251">
        <f t="shared" ref="B251:B263" si="12">B250+1</f>
        <v>246</v>
      </c>
      <c r="C251">
        <f>IF(AND(B251&gt;=Parameters!$C$8, B251&lt;=Parameters!$C$9),Parameters!$C$2,IF(AND(B251&gt;Parameters!$C$6,B251&lt;Parameters!$C$7),(B251-Parameters!$C$6)*TAN(RADIANS('Cam Design'!$C$2)), IF(AND(B251&gt;Parameters!$C$10,B251&lt;Parameters!$C$11),(-B251+Parameters!$C$11)*TAN(RADIANS('Cam Design'!$E$2)), 0)))</f>
        <v>7.5862068965517251</v>
      </c>
      <c r="D251">
        <f>C251+Parameters!$C$3/2</f>
        <v>47.586206896551722</v>
      </c>
      <c r="E251">
        <f>Parameters!$C$3/2*SIN(RADIANS('Cam Design'!B251))</f>
        <v>-36.541818305704041</v>
      </c>
      <c r="F251">
        <f>Parameters!$C$3/2*COS(RADIANS('Cam Design'!B251))</f>
        <v>-16.269465723032003</v>
      </c>
      <c r="H251">
        <f t="shared" si="10"/>
        <v>-43.47216315678584</v>
      </c>
      <c r="I251" s="2">
        <f t="shared" si="11"/>
        <v>-19.355054049813933</v>
      </c>
    </row>
    <row r="252" spans="2:9" x14ac:dyDescent="0.2">
      <c r="B252">
        <f t="shared" si="12"/>
        <v>247</v>
      </c>
      <c r="C252">
        <f>IF(AND(B252&gt;=Parameters!$C$8, B252&lt;=Parameters!$C$9),Parameters!$C$2,IF(AND(B252&gt;Parameters!$C$6,B252&lt;Parameters!$C$7),(B252-Parameters!$C$6)*TAN(RADIANS('Cam Design'!$C$2)), IF(AND(B252&gt;Parameters!$C$10,B252&lt;Parameters!$C$11),(-B252+Parameters!$C$11)*TAN(RADIANS('Cam Design'!$E$2)), 0)))</f>
        <v>7.7011494252873574</v>
      </c>
      <c r="D252">
        <f>C252+Parameters!$C$3/2</f>
        <v>47.701149425287355</v>
      </c>
      <c r="E252">
        <f>Parameters!$C$3/2*SIN(RADIANS('Cam Design'!B252))</f>
        <v>-36.820194138097612</v>
      </c>
      <c r="F252">
        <f>Parameters!$C$3/2*COS(RADIANS('Cam Design'!B252))</f>
        <v>-15.629245139570953</v>
      </c>
      <c r="H252">
        <f t="shared" si="10"/>
        <v>-43.90913956123709</v>
      </c>
      <c r="I252" s="2">
        <f t="shared" si="11"/>
        <v>-18.638323945178005</v>
      </c>
    </row>
    <row r="253" spans="2:9" x14ac:dyDescent="0.2">
      <c r="B253">
        <f t="shared" si="12"/>
        <v>248</v>
      </c>
      <c r="C253">
        <f>IF(AND(B253&gt;=Parameters!$C$8, B253&lt;=Parameters!$C$9),Parameters!$C$2,IF(AND(B253&gt;Parameters!$C$6,B253&lt;Parameters!$C$7),(B253-Parameters!$C$6)*TAN(RADIANS('Cam Design'!$C$2)), IF(AND(B253&gt;Parameters!$C$10,B253&lt;Parameters!$C$11),(-B253+Parameters!$C$11)*TAN(RADIANS('Cam Design'!$E$2)), 0)))</f>
        <v>7.8160919540229896</v>
      </c>
      <c r="D253">
        <f>C253+Parameters!$C$3/2</f>
        <v>47.816091954022987</v>
      </c>
      <c r="E253">
        <f>Parameters!$C$3/2*SIN(RADIANS('Cam Design'!B253))</f>
        <v>-37.08735418267149</v>
      </c>
      <c r="F253">
        <f>Parameters!$C$3/2*COS(RADIANS('Cam Design'!B253))</f>
        <v>-14.984263736636493</v>
      </c>
      <c r="H253">
        <f t="shared" si="10"/>
        <v>-44.334308448250979</v>
      </c>
      <c r="I253" s="2">
        <f t="shared" si="11"/>
        <v>-17.912223317358563</v>
      </c>
    </row>
    <row r="254" spans="2:9" x14ac:dyDescent="0.2">
      <c r="B254">
        <f t="shared" si="12"/>
        <v>249</v>
      </c>
      <c r="C254">
        <f>IF(AND(B254&gt;=Parameters!$C$8, B254&lt;=Parameters!$C$9),Parameters!$C$2,IF(AND(B254&gt;Parameters!$C$6,B254&lt;Parameters!$C$7),(B254-Parameters!$C$6)*TAN(RADIANS('Cam Design'!$C$2)), IF(AND(B254&gt;Parameters!$C$10,B254&lt;Parameters!$C$11),(-B254+Parameters!$C$11)*TAN(RADIANS('Cam Design'!$E$2)), 0)))</f>
        <v>7.9310344827586219</v>
      </c>
      <c r="D254">
        <f>C254+Parameters!$C$3/2</f>
        <v>47.931034482758619</v>
      </c>
      <c r="E254">
        <f>Parameters!$C$3/2*SIN(RADIANS('Cam Design'!B254))</f>
        <v>-37.343217059888062</v>
      </c>
      <c r="F254">
        <f>Parameters!$C$3/2*COS(RADIANS('Cam Design'!B254))</f>
        <v>-14.334717981812028</v>
      </c>
      <c r="H254">
        <f t="shared" si="10"/>
        <v>-44.74747561486587</v>
      </c>
      <c r="I254" s="2">
        <f t="shared" si="11"/>
        <v>-17.176946547171308</v>
      </c>
    </row>
    <row r="255" spans="2:9" x14ac:dyDescent="0.2">
      <c r="B255">
        <f t="shared" si="12"/>
        <v>250</v>
      </c>
      <c r="C255">
        <f>IF(AND(B255&gt;=Parameters!$C$8, B255&lt;=Parameters!$C$9),Parameters!$C$2,IF(AND(B255&gt;Parameters!$C$6,B255&lt;Parameters!$C$7),(B255-Parameters!$C$6)*TAN(RADIANS('Cam Design'!$C$2)), IF(AND(B255&gt;Parameters!$C$10,B255&lt;Parameters!$C$11),(-B255+Parameters!$C$11)*TAN(RADIANS('Cam Design'!$E$2)), 0)))</f>
        <v>8.0459770114942533</v>
      </c>
      <c r="D255">
        <f>C255+Parameters!$C$3/2</f>
        <v>48.045977011494251</v>
      </c>
      <c r="E255">
        <f>Parameters!$C$3/2*SIN(RADIANS('Cam Design'!B255))</f>
        <v>-37.587704831436341</v>
      </c>
      <c r="F255">
        <f>Parameters!$C$3/2*COS(RADIANS('Cam Design'!B255))</f>
        <v>-13.680805733026741</v>
      </c>
      <c r="H255">
        <f t="shared" si="10"/>
        <v>-45.148450056150544</v>
      </c>
      <c r="I255" s="2">
        <f t="shared" si="11"/>
        <v>-16.43269194369304</v>
      </c>
    </row>
    <row r="256" spans="2:9" x14ac:dyDescent="0.2">
      <c r="B256">
        <f t="shared" si="12"/>
        <v>251</v>
      </c>
      <c r="C256">
        <f>IF(AND(B256&gt;=Parameters!$C$8, B256&lt;=Parameters!$C$9),Parameters!$C$2,IF(AND(B256&gt;Parameters!$C$6,B256&lt;Parameters!$C$7),(B256-Parameters!$C$6)*TAN(RADIANS('Cam Design'!$C$2)), IF(AND(B256&gt;Parameters!$C$10,B256&lt;Parameters!$C$11),(-B256+Parameters!$C$11)*TAN(RADIANS('Cam Design'!$E$2)), 0)))</f>
        <v>8.1609195402298855</v>
      </c>
      <c r="D256">
        <f>C256+Parameters!$C$3/2</f>
        <v>48.160919540229884</v>
      </c>
      <c r="E256">
        <f>Parameters!$C$3/2*SIN(RADIANS('Cam Design'!B256))</f>
        <v>-37.820743023972675</v>
      </c>
      <c r="F256">
        <f>Parameters!$C$3/2*COS(RADIANS('Cam Design'!B256))</f>
        <v>-13.022726178286266</v>
      </c>
      <c r="H256">
        <f t="shared" si="10"/>
        <v>-45.537044043231468</v>
      </c>
      <c r="I256" s="2">
        <f t="shared" si="11"/>
        <v>-15.679661691672257</v>
      </c>
    </row>
    <row r="257" spans="2:9" x14ac:dyDescent="0.2">
      <c r="B257">
        <f t="shared" si="12"/>
        <v>252</v>
      </c>
      <c r="C257">
        <f>IF(AND(B257&gt;=Parameters!$C$8, B257&lt;=Parameters!$C$9),Parameters!$C$2,IF(AND(B257&gt;Parameters!$C$6,B257&lt;Parameters!$C$7),(B257-Parameters!$C$6)*TAN(RADIANS('Cam Design'!$C$2)), IF(AND(B257&gt;Parameters!$C$10,B257&lt;Parameters!$C$11),(-B257+Parameters!$C$11)*TAN(RADIANS('Cam Design'!$E$2)), 0)))</f>
        <v>8.2758620689655178</v>
      </c>
      <c r="D257">
        <f>C257+Parameters!$C$3/2</f>
        <v>48.275862068965516</v>
      </c>
      <c r="E257">
        <f>Parameters!$C$3/2*SIN(RADIANS('Cam Design'!B257))</f>
        <v>-38.042260651806139</v>
      </c>
      <c r="F257">
        <f>Parameters!$C$3/2*COS(RADIANS('Cam Design'!B257))</f>
        <v>-12.360679774997902</v>
      </c>
      <c r="H257">
        <f t="shared" si="10"/>
        <v>-45.913073200455685</v>
      </c>
      <c r="I257" s="2">
        <f t="shared" si="11"/>
        <v>-14.91806179741126</v>
      </c>
    </row>
    <row r="258" spans="2:9" x14ac:dyDescent="0.2">
      <c r="B258">
        <f t="shared" si="12"/>
        <v>253</v>
      </c>
      <c r="C258">
        <f>IF(AND(B258&gt;=Parameters!$C$8, B258&lt;=Parameters!$C$9),Parameters!$C$2,IF(AND(B258&gt;Parameters!$C$6,B258&lt;Parameters!$C$7),(B258-Parameters!$C$6)*TAN(RADIANS('Cam Design'!$C$2)), IF(AND(B258&gt;Parameters!$C$10,B258&lt;Parameters!$C$11),(-B258+Parameters!$C$11)*TAN(RADIANS('Cam Design'!$E$2)), 0)))</f>
        <v>8.3908045977011501</v>
      </c>
      <c r="D258">
        <f>C258+Parameters!$C$3/2</f>
        <v>48.390804597701148</v>
      </c>
      <c r="E258">
        <f>Parameters!$C$3/2*SIN(RADIANS('Cam Design'!B258))</f>
        <v>-38.252190238521415</v>
      </c>
      <c r="F258">
        <f>Parameters!$C$3/2*COS(RADIANS('Cam Design'!B258))</f>
        <v>-11.694868188909485</v>
      </c>
      <c r="H258">
        <f t="shared" si="10"/>
        <v>-46.276356581659527</v>
      </c>
      <c r="I258" s="2">
        <f t="shared" si="11"/>
        <v>-14.14810203313475</v>
      </c>
    </row>
    <row r="259" spans="2:9" x14ac:dyDescent="0.2">
      <c r="B259">
        <f t="shared" si="12"/>
        <v>254</v>
      </c>
      <c r="C259">
        <f>IF(AND(B259&gt;=Parameters!$C$8, B259&lt;=Parameters!$C$9),Parameters!$C$2,IF(AND(B259&gt;Parameters!$C$6,B259&lt;Parameters!$C$7),(B259-Parameters!$C$6)*TAN(RADIANS('Cam Design'!$C$2)), IF(AND(B259&gt;Parameters!$C$10,B259&lt;Parameters!$C$11),(-B259+Parameters!$C$11)*TAN(RADIANS('Cam Design'!$E$2)), 0)))</f>
        <v>8.5057471264367823</v>
      </c>
      <c r="D259">
        <f>C259+Parameters!$C$3/2</f>
        <v>48.505747126436781</v>
      </c>
      <c r="E259">
        <f>Parameters!$C$3/2*SIN(RADIANS('Cam Design'!B259))</f>
        <v>-38.450467837532763</v>
      </c>
      <c r="F259">
        <f>Parameters!$C$3/2*COS(RADIANS('Cam Design'!B259))</f>
        <v>-11.025494232679955</v>
      </c>
      <c r="H259">
        <f t="shared" si="10"/>
        <v>-46.62671674551386</v>
      </c>
      <c r="I259" s="2">
        <f t="shared" si="11"/>
        <v>-13.369995879859026</v>
      </c>
    </row>
    <row r="260" spans="2:9" x14ac:dyDescent="0.2">
      <c r="B260">
        <f t="shared" si="12"/>
        <v>255</v>
      </c>
      <c r="C260">
        <f>IF(AND(B260&gt;=Parameters!$C$8, B260&lt;=Parameters!$C$9),Parameters!$C$2,IF(AND(B260&gt;Parameters!$C$6,B260&lt;Parameters!$C$7),(B260-Parameters!$C$6)*TAN(RADIANS('Cam Design'!$C$2)), IF(AND(B260&gt;Parameters!$C$10,B260&lt;Parameters!$C$11),(-B260+Parameters!$C$11)*TAN(RADIANS('Cam Design'!$E$2)), 0)))</f>
        <v>8.6206896551724146</v>
      </c>
      <c r="D260">
        <f>C260+Parameters!$C$3/2</f>
        <v>48.620689655172413</v>
      </c>
      <c r="E260">
        <f>Parameters!$C$3/2*SIN(RADIANS('Cam Design'!B260))</f>
        <v>-38.637033051562732</v>
      </c>
      <c r="F260">
        <f>Parameters!$C$3/2*COS(RADIANS('Cam Design'!B260))</f>
        <v>-10.352761804100826</v>
      </c>
      <c r="H260">
        <f t="shared" si="10"/>
        <v>-46.963979829916767</v>
      </c>
      <c r="I260" s="2">
        <f t="shared" si="11"/>
        <v>-12.583960468777727</v>
      </c>
    </row>
    <row r="261" spans="2:9" x14ac:dyDescent="0.2">
      <c r="B261">
        <f t="shared" si="12"/>
        <v>256</v>
      </c>
      <c r="C261">
        <f>IF(AND(B261&gt;=Parameters!$C$8, B261&lt;=Parameters!$C$9),Parameters!$C$2,IF(AND(B261&gt;Parameters!$C$6,B261&lt;Parameters!$C$7),(B261-Parameters!$C$6)*TAN(RADIANS('Cam Design'!$C$2)), IF(AND(B261&gt;Parameters!$C$10,B261&lt;Parameters!$C$11),(-B261+Parameters!$C$11)*TAN(RADIANS('Cam Design'!$E$2)), 0)))</f>
        <v>8.7356321839080469</v>
      </c>
      <c r="D261">
        <f>C261+Parameters!$C$3/2</f>
        <v>48.735632183908045</v>
      </c>
      <c r="E261">
        <f>Parameters!$C$3/2*SIN(RADIANS('Cam Design'!B261))</f>
        <v>-38.811829051039858</v>
      </c>
      <c r="F261">
        <f>Parameters!$C$3/2*COS(RADIANS('Cam Design'!B261))</f>
        <v>-9.6768758239867108</v>
      </c>
      <c r="H261">
        <f t="shared" si="10"/>
        <v>-47.287975625404883</v>
      </c>
      <c r="I261" s="2">
        <f t="shared" si="11"/>
        <v>-11.790216521179211</v>
      </c>
    </row>
    <row r="262" spans="2:9" x14ac:dyDescent="0.2">
      <c r="B262">
        <f t="shared" si="12"/>
        <v>257</v>
      </c>
      <c r="C262">
        <f>IF(AND(B262&gt;=Parameters!$C$8, B262&lt;=Parameters!$C$9),Parameters!$C$2,IF(AND(B262&gt;Parameters!$C$6,B262&lt;Parameters!$C$7),(B262-Parameters!$C$6)*TAN(RADIANS('Cam Design'!$C$2)), IF(AND(B262&gt;Parameters!$C$10,B262&lt;Parameters!$C$11),(-B262+Parameters!$C$11)*TAN(RADIANS('Cam Design'!$E$2)), 0)))</f>
        <v>8.8505747126436791</v>
      </c>
      <c r="D262">
        <f>C262+Parameters!$C$3/2</f>
        <v>48.850574712643677</v>
      </c>
      <c r="E262">
        <f>Parameters!$C$3/2*SIN(RADIANS('Cam Design'!B262))</f>
        <v>-38.974802591409407</v>
      </c>
      <c r="F262">
        <f>Parameters!$C$3/2*COS(RADIANS('Cam Design'!B262))</f>
        <v>-8.9980421737546106</v>
      </c>
      <c r="H262">
        <f t="shared" ref="H262:H325" si="13">D262*SIN(RADIANS(B262))</f>
        <v>-47.598537647554586</v>
      </c>
      <c r="I262" s="2">
        <f t="shared" ref="I262:I325" si="14">D262*COS(RADIANS(B262))</f>
        <v>-10.988988286912958</v>
      </c>
    </row>
    <row r="263" spans="2:9" x14ac:dyDescent="0.2">
      <c r="B263">
        <f t="shared" si="12"/>
        <v>258</v>
      </c>
      <c r="C263">
        <f>IF(AND(B263&gt;=Parameters!$C$8, B263&lt;=Parameters!$C$9),Parameters!$C$2,IF(AND(B263&gt;Parameters!$C$6,B263&lt;Parameters!$C$7),(B263-Parameters!$C$6)*TAN(RADIANS('Cam Design'!$C$2)), IF(AND(B263&gt;Parameters!$C$10,B263&lt;Parameters!$C$11),(-B263+Parameters!$C$11)*TAN(RADIANS('Cam Design'!$E$2)), 0)))</f>
        <v>8.9655172413793114</v>
      </c>
      <c r="D263">
        <f>C263+Parameters!$C$3/2</f>
        <v>48.96551724137931</v>
      </c>
      <c r="E263">
        <f>Parameters!$C$3/2*SIN(RADIANS('Cam Design'!B263))</f>
        <v>-39.12590402935222</v>
      </c>
      <c r="F263">
        <f>Parameters!$C$3/2*COS(RADIANS('Cam Design'!B263))</f>
        <v>-8.3164676327103919</v>
      </c>
      <c r="H263">
        <f t="shared" si="13"/>
        <v>-47.895503208344962</v>
      </c>
      <c r="I263" s="2">
        <f t="shared" si="14"/>
        <v>-10.180503481421342</v>
      </c>
    </row>
    <row r="264" spans="2:9" x14ac:dyDescent="0.2">
      <c r="B264">
        <f>B263+1</f>
        <v>259</v>
      </c>
      <c r="C264">
        <f>IF(AND(B264&gt;=Parameters!$C$8, B264&lt;=Parameters!$C$9),Parameters!$C$2,IF(AND(B264&gt;Parameters!$C$6,B264&lt;Parameters!$C$7),(B264-Parameters!$C$6)*TAN(RADIANS('Cam Design'!$C$2)), IF(AND(B264&gt;Parameters!$C$10,B264&lt;Parameters!$C$11),(-B264+Parameters!$C$11)*TAN(RADIANS('Cam Design'!$E$2)), 0)))</f>
        <v>9.0804597701149437</v>
      </c>
      <c r="D264">
        <f>C264+Parameters!$C$3/2</f>
        <v>49.080459770114942</v>
      </c>
      <c r="E264">
        <f>Parameters!$C$3/2*SIN(RADIANS('Cam Design'!B264))</f>
        <v>-39.265087337906557</v>
      </c>
      <c r="F264">
        <f>Parameters!$C$3/2*COS(RADIANS('Cam Design'!B264))</f>
        <v>-7.6323598150617844</v>
      </c>
      <c r="H264">
        <f t="shared" si="13"/>
        <v>-48.178713486454313</v>
      </c>
      <c r="I264" s="2">
        <f t="shared" si="14"/>
        <v>-9.3649932213545455</v>
      </c>
    </row>
    <row r="265" spans="2:9" x14ac:dyDescent="0.2">
      <c r="B265">
        <f t="shared" ref="B265:B328" si="15">B264+1</f>
        <v>260</v>
      </c>
      <c r="C265">
        <f>IF(AND(B265&gt;=Parameters!$C$8, B265&lt;=Parameters!$C$9),Parameters!$C$2,IF(AND(B265&gt;Parameters!$C$6,B265&lt;Parameters!$C$7),(B265-Parameters!$C$6)*TAN(RADIANS('Cam Design'!$C$2)), IF(AND(B265&gt;Parameters!$C$10,B265&lt;Parameters!$C$11),(-B265+Parameters!$C$11)*TAN(RADIANS('Cam Design'!$E$2)), 0)))</f>
        <v>9.1954022988505759</v>
      </c>
      <c r="D265">
        <f>C265+Parameters!$C$3/2</f>
        <v>49.195402298850574</v>
      </c>
      <c r="E265">
        <f>Parameters!$C$3/2*SIN(RADIANS('Cam Design'!B265))</f>
        <v>-39.392310120488318</v>
      </c>
      <c r="F265">
        <f>Parameters!$C$3/2*COS(RADIANS('Cam Design'!B265))</f>
        <v>-6.945927106677213</v>
      </c>
      <c r="H265">
        <f t="shared" si="13"/>
        <v>-48.448013596462644</v>
      </c>
      <c r="I265" s="2">
        <f t="shared" si="14"/>
        <v>-8.5426919587869179</v>
      </c>
    </row>
    <row r="266" spans="2:9" x14ac:dyDescent="0.2">
      <c r="B266">
        <f t="shared" si="15"/>
        <v>261</v>
      </c>
      <c r="C266">
        <f>IF(AND(B266&gt;=Parameters!$C$8, B266&lt;=Parameters!$C$9),Parameters!$C$2,IF(AND(B266&gt;Parameters!$C$6,B266&lt;Parameters!$C$7),(B266-Parameters!$C$6)*TAN(RADIANS('Cam Design'!$C$2)), IF(AND(B266&gt;Parameters!$C$10,B266&lt;Parameters!$C$11),(-B266+Parameters!$C$11)*TAN(RADIANS('Cam Design'!$E$2)), 0)))</f>
        <v>9.3103448275862082</v>
      </c>
      <c r="D266">
        <f>C266+Parameters!$C$3/2</f>
        <v>49.310344827586206</v>
      </c>
      <c r="E266">
        <f>Parameters!$C$3/2*SIN(RADIANS('Cam Design'!B266))</f>
        <v>-39.507533623805507</v>
      </c>
      <c r="F266">
        <f>Parameters!$C$3/2*COS(RADIANS('Cam Design'!B266))</f>
        <v>-6.2573786016092416</v>
      </c>
      <c r="H266">
        <f t="shared" si="13"/>
        <v>-48.703252656932648</v>
      </c>
      <c r="I266" s="2">
        <f t="shared" si="14"/>
        <v>-7.7138374140527715</v>
      </c>
    </row>
    <row r="267" spans="2:9" x14ac:dyDescent="0.2">
      <c r="B267">
        <f t="shared" si="15"/>
        <v>262</v>
      </c>
      <c r="C267">
        <f>IF(AND(B267&gt;=Parameters!$C$8, B267&lt;=Parameters!$C$9),Parameters!$C$2,IF(AND(B267&gt;Parameters!$C$6,B267&lt;Parameters!$C$7),(B267-Parameters!$C$6)*TAN(RADIANS('Cam Design'!$C$2)), IF(AND(B267&gt;Parameters!$C$10,B267&lt;Parameters!$C$11),(-B267+Parameters!$C$11)*TAN(RADIANS('Cam Design'!$E$2)), 0)))</f>
        <v>9.4252873563218404</v>
      </c>
      <c r="D267">
        <f>C267+Parameters!$C$3/2</f>
        <v>49.425287356321839</v>
      </c>
      <c r="E267">
        <f>Parameters!$C$3/2*SIN(RADIANS('Cam Design'!B267))</f>
        <v>-39.610722749662813</v>
      </c>
      <c r="F267">
        <f>Parameters!$C$3/2*COS(RADIANS('Cam Design'!B267))</f>
        <v>-5.5669240384026333</v>
      </c>
      <c r="H267">
        <f t="shared" si="13"/>
        <v>-48.944283857341979</v>
      </c>
      <c r="I267" s="2">
        <f t="shared" si="14"/>
        <v>-6.8786705072216439</v>
      </c>
    </row>
    <row r="268" spans="2:9" x14ac:dyDescent="0.2">
      <c r="B268">
        <f t="shared" si="15"/>
        <v>263</v>
      </c>
      <c r="C268">
        <f>IF(AND(B268&gt;=Parameters!$C$8, B268&lt;=Parameters!$C$9),Parameters!$C$2,IF(AND(B268&gt;Parameters!$C$6,B268&lt;Parameters!$C$7),(B268-Parameters!$C$6)*TAN(RADIANS('Cam Design'!$C$2)), IF(AND(B268&gt;Parameters!$C$10,B268&lt;Parameters!$C$11),(-B268+Parameters!$C$11)*TAN(RADIANS('Cam Design'!$E$2)), 0)))</f>
        <v>9.5402298850574727</v>
      </c>
      <c r="D268">
        <f>C268+Parameters!$C$3/2</f>
        <v>49.540229885057471</v>
      </c>
      <c r="E268">
        <f>Parameters!$C$3/2*SIN(RADIANS('Cam Design'!B268))</f>
        <v>-39.701846065652887</v>
      </c>
      <c r="F268">
        <f>Parameters!$C$3/2*COS(RADIANS('Cam Design'!B268))</f>
        <v>-4.8747737362058867</v>
      </c>
      <c r="H268">
        <f t="shared" si="13"/>
        <v>-49.170964523840212</v>
      </c>
      <c r="I268" s="2">
        <f t="shared" si="14"/>
        <v>-6.037435288232003</v>
      </c>
    </row>
    <row r="269" spans="2:9" x14ac:dyDescent="0.2">
      <c r="B269">
        <f t="shared" si="15"/>
        <v>264</v>
      </c>
      <c r="C269">
        <f>IF(AND(B269&gt;=Parameters!$C$8, B269&lt;=Parameters!$C$9),Parameters!$C$2,IF(AND(B269&gt;Parameters!$C$6,B269&lt;Parameters!$C$7),(B269-Parameters!$C$6)*TAN(RADIANS('Cam Design'!$C$2)), IF(AND(B269&gt;Parameters!$C$10,B269&lt;Parameters!$C$11),(-B269+Parameters!$C$11)*TAN(RADIANS('Cam Design'!$E$2)), 0)))</f>
        <v>9.655172413793105</v>
      </c>
      <c r="D269">
        <f>C269+Parameters!$C$3/2</f>
        <v>49.655172413793103</v>
      </c>
      <c r="E269">
        <f>Parameters!$C$3/2*SIN(RADIANS('Cam Design'!B269))</f>
        <v>-39.780875814730933</v>
      </c>
      <c r="F269">
        <f>Parameters!$C$3/2*COS(RADIANS('Cam Design'!B269))</f>
        <v>-4.1811385307061339</v>
      </c>
      <c r="H269">
        <f t="shared" si="13"/>
        <v>-49.383156183803919</v>
      </c>
      <c r="I269" s="2">
        <f t="shared" si="14"/>
        <v>-5.190378865704167</v>
      </c>
    </row>
    <row r="270" spans="2:9" x14ac:dyDescent="0.2">
      <c r="B270">
        <f t="shared" si="15"/>
        <v>265</v>
      </c>
      <c r="C270">
        <f>IF(AND(B270&gt;=Parameters!$C$8, B270&lt;=Parameters!$C$9),Parameters!$C$2,IF(AND(B270&gt;Parameters!$C$6,B270&lt;Parameters!$C$7),(B270-Parameters!$C$6)*TAN(RADIANS('Cam Design'!$C$2)), IF(AND(B270&gt;Parameters!$C$10,B270&lt;Parameters!$C$11),(-B270+Parameters!$C$11)*TAN(RADIANS('Cam Design'!$E$2)), 0)))</f>
        <v>9.7701149425287372</v>
      </c>
      <c r="D270">
        <f>C270+Parameters!$C$3/2</f>
        <v>49.770114942528735</v>
      </c>
      <c r="E270">
        <f>Parameters!$C$3/2*SIN(RADIANS('Cam Design'!B270))</f>
        <v>-39.84778792366982</v>
      </c>
      <c r="F270">
        <f>Parameters!$C$3/2*COS(RADIANS('Cam Design'!B270))</f>
        <v>-3.48622970990633</v>
      </c>
      <c r="H270">
        <f t="shared" si="13"/>
        <v>-49.580724629163889</v>
      </c>
      <c r="I270" s="2">
        <f t="shared" si="14"/>
        <v>-4.3377513344524159</v>
      </c>
    </row>
    <row r="271" spans="2:9" x14ac:dyDescent="0.2">
      <c r="B271">
        <f t="shared" si="15"/>
        <v>266</v>
      </c>
      <c r="C271">
        <f>IF(AND(B271&gt;=Parameters!$C$8, B271&lt;=Parameters!$C$9),Parameters!$C$2,IF(AND(B271&gt;Parameters!$C$6,B271&lt;Parameters!$C$7),(B271-Parameters!$C$6)*TAN(RADIANS('Cam Design'!$C$2)), IF(AND(B271&gt;Parameters!$C$10,B271&lt;Parameters!$C$11),(-B271+Parameters!$C$11)*TAN(RADIANS('Cam Design'!$E$2)), 0)))</f>
        <v>9.8850574712643695</v>
      </c>
      <c r="D271">
        <f>C271+Parameters!$C$3/2</f>
        <v>49.885057471264368</v>
      </c>
      <c r="E271">
        <f>Parameters!$C$3/2*SIN(RADIANS('Cam Design'!B271))</f>
        <v>-39.90256201039297</v>
      </c>
      <c r="F271">
        <f>Parameters!$C$3/2*COS(RADIANS('Cam Design'!B271))</f>
        <v>-2.7902589497650232</v>
      </c>
      <c r="H271">
        <f t="shared" si="13"/>
        <v>-49.763539978478583</v>
      </c>
      <c r="I271" s="2">
        <f t="shared" si="14"/>
        <v>-3.4798057017184485</v>
      </c>
    </row>
    <row r="272" spans="2:9" x14ac:dyDescent="0.2">
      <c r="B272">
        <f t="shared" si="15"/>
        <v>267</v>
      </c>
      <c r="C272">
        <f>IF(AND(B272&gt;=Parameters!$C$8, B272&lt;=Parameters!$C$9),Parameters!$C$2,IF(AND(B272&gt;Parameters!$C$6,B272&lt;Parameters!$C$7),(B272-Parameters!$C$6)*TAN(RADIANS('Cam Design'!$C$2)), IF(AND(B272&gt;Parameters!$C$10,B272&lt;Parameters!$C$11),(-B272+Parameters!$C$11)*TAN(RADIANS('Cam Design'!$E$2)), 0)))</f>
        <v>10</v>
      </c>
      <c r="D272">
        <f>C272+Parameters!$C$3/2</f>
        <v>50</v>
      </c>
      <c r="E272">
        <f>Parameters!$C$3/2*SIN(RADIANS('Cam Design'!B272))</f>
        <v>-39.945181390182952</v>
      </c>
      <c r="F272">
        <f>Parameters!$C$3/2*COS(RADIANS('Cam Design'!B272))</f>
        <v>-2.0934382497177721</v>
      </c>
      <c r="H272">
        <f t="shared" si="13"/>
        <v>-49.931476737728694</v>
      </c>
      <c r="I272" s="2">
        <f t="shared" si="14"/>
        <v>-2.6167978121472153</v>
      </c>
    </row>
    <row r="273" spans="2:9" x14ac:dyDescent="0.2">
      <c r="B273">
        <f t="shared" si="15"/>
        <v>268</v>
      </c>
      <c r="C273">
        <f>IF(AND(B273&gt;=Parameters!$C$8, B273&lt;=Parameters!$C$9),Parameters!$C$2,IF(AND(B273&gt;Parameters!$C$6,B273&lt;Parameters!$C$7),(B273-Parameters!$C$6)*TAN(RADIANS('Cam Design'!$C$2)), IF(AND(B273&gt;Parameters!$C$10,B273&lt;Parameters!$C$11),(-B273+Parameters!$C$11)*TAN(RADIANS('Cam Design'!$E$2)), 0)))</f>
        <v>10</v>
      </c>
      <c r="D273">
        <f>C273+Parameters!$C$3/2</f>
        <v>50</v>
      </c>
      <c r="E273">
        <f>Parameters!$C$3/2*SIN(RADIANS('Cam Design'!B273))</f>
        <v>-39.975633080763828</v>
      </c>
      <c r="F273">
        <f>Parameters!$C$3/2*COS(RADIANS('Cam Design'!B273))</f>
        <v>-1.3959798681000304</v>
      </c>
      <c r="H273">
        <f t="shared" si="13"/>
        <v>-49.969541350954785</v>
      </c>
      <c r="I273" s="2">
        <f t="shared" si="14"/>
        <v>-1.744974835125038</v>
      </c>
    </row>
    <row r="274" spans="2:9" x14ac:dyDescent="0.2">
      <c r="B274">
        <f t="shared" si="15"/>
        <v>269</v>
      </c>
      <c r="C274">
        <f>IF(AND(B274&gt;=Parameters!$C$8, B274&lt;=Parameters!$C$9),Parameters!$C$2,IF(AND(B274&gt;Parameters!$C$6,B274&lt;Parameters!$C$7),(B274-Parameters!$C$6)*TAN(RADIANS('Cam Design'!$C$2)), IF(AND(B274&gt;Parameters!$C$10,B274&lt;Parameters!$C$11),(-B274+Parameters!$C$11)*TAN(RADIANS('Cam Design'!$E$2)), 0)))</f>
        <v>10</v>
      </c>
      <c r="D274">
        <f>C274+Parameters!$C$3/2</f>
        <v>50</v>
      </c>
      <c r="E274">
        <f>Parameters!$C$3/2*SIN(RADIANS('Cam Design'!B274))</f>
        <v>-39.993907806255649</v>
      </c>
      <c r="F274">
        <f>Parameters!$C$3/2*COS(RADIANS('Cam Design'!B274))</f>
        <v>-0.69809625749133986</v>
      </c>
      <c r="H274">
        <f t="shared" si="13"/>
        <v>-49.992384757819565</v>
      </c>
      <c r="I274" s="2">
        <f t="shared" si="14"/>
        <v>-0.87262032186417493</v>
      </c>
    </row>
    <row r="275" spans="2:9" x14ac:dyDescent="0.2">
      <c r="B275">
        <f t="shared" si="15"/>
        <v>270</v>
      </c>
      <c r="C275">
        <f>IF(AND(B275&gt;=Parameters!$C$8, B275&lt;=Parameters!$C$9),Parameters!$C$2,IF(AND(B275&gt;Parameters!$C$6,B275&lt;Parameters!$C$7),(B275-Parameters!$C$6)*TAN(RADIANS('Cam Design'!$C$2)), IF(AND(B275&gt;Parameters!$C$10,B275&lt;Parameters!$C$11),(-B275+Parameters!$C$11)*TAN(RADIANS('Cam Design'!$E$2)), 0)))</f>
        <v>10</v>
      </c>
      <c r="D275">
        <f>C275+Parameters!$C$3/2</f>
        <v>50</v>
      </c>
      <c r="E275">
        <f>Parameters!$C$3/2*SIN(RADIANS('Cam Design'!B275))</f>
        <v>-40</v>
      </c>
      <c r="F275">
        <f>Parameters!$C$3/2*COS(RADIANS('Cam Design'!B275))</f>
        <v>-7.3508907294517201E-15</v>
      </c>
      <c r="H275">
        <f t="shared" si="13"/>
        <v>-50</v>
      </c>
      <c r="I275" s="2">
        <f t="shared" si="14"/>
        <v>-9.1886134118146501E-15</v>
      </c>
    </row>
    <row r="276" spans="2:9" x14ac:dyDescent="0.2">
      <c r="B276">
        <f t="shared" si="15"/>
        <v>271</v>
      </c>
      <c r="C276">
        <f>IF(AND(B276&gt;=Parameters!$C$8, B276&lt;=Parameters!$C$9),Parameters!$C$2,IF(AND(B276&gt;Parameters!$C$6,B276&lt;Parameters!$C$7),(B276-Parameters!$C$6)*TAN(RADIANS('Cam Design'!$C$2)), IF(AND(B276&gt;Parameters!$C$10,B276&lt;Parameters!$C$11),(-B276+Parameters!$C$11)*TAN(RADIANS('Cam Design'!$E$2)), 0)))</f>
        <v>10</v>
      </c>
      <c r="D276">
        <f>C276+Parameters!$C$3/2</f>
        <v>50</v>
      </c>
      <c r="E276">
        <f>Parameters!$C$3/2*SIN(RADIANS('Cam Design'!B276))</f>
        <v>-39.993907806255649</v>
      </c>
      <c r="F276">
        <f>Parameters!$C$3/2*COS(RADIANS('Cam Design'!B276))</f>
        <v>0.6980962574913252</v>
      </c>
      <c r="H276">
        <f t="shared" si="13"/>
        <v>-49.992384757819565</v>
      </c>
      <c r="I276" s="2">
        <f t="shared" si="14"/>
        <v>0.8726203218641565</v>
      </c>
    </row>
    <row r="277" spans="2:9" x14ac:dyDescent="0.2">
      <c r="B277">
        <f t="shared" si="15"/>
        <v>272</v>
      </c>
      <c r="C277">
        <f>IF(AND(B277&gt;=Parameters!$C$8, B277&lt;=Parameters!$C$9),Parameters!$C$2,IF(AND(B277&gt;Parameters!$C$6,B277&lt;Parameters!$C$7),(B277-Parameters!$C$6)*TAN(RADIANS('Cam Design'!$C$2)), IF(AND(B277&gt;Parameters!$C$10,B277&lt;Parameters!$C$11),(-B277+Parameters!$C$11)*TAN(RADIANS('Cam Design'!$E$2)), 0)))</f>
        <v>10</v>
      </c>
      <c r="D277">
        <f>C277+Parameters!$C$3/2</f>
        <v>50</v>
      </c>
      <c r="E277">
        <f>Parameters!$C$3/2*SIN(RADIANS('Cam Design'!B277))</f>
        <v>-39.975633080763828</v>
      </c>
      <c r="F277">
        <f>Parameters!$C$3/2*COS(RADIANS('Cam Design'!B277))</f>
        <v>1.3959798681000513</v>
      </c>
      <c r="H277">
        <f t="shared" si="13"/>
        <v>-49.969541350954785</v>
      </c>
      <c r="I277" s="2">
        <f t="shared" si="14"/>
        <v>1.744974835125064</v>
      </c>
    </row>
    <row r="278" spans="2:9" x14ac:dyDescent="0.2">
      <c r="B278">
        <f t="shared" si="15"/>
        <v>273</v>
      </c>
      <c r="C278">
        <f>IF(AND(B278&gt;=Parameters!$C$8, B278&lt;=Parameters!$C$9),Parameters!$C$2,IF(AND(B278&gt;Parameters!$C$6,B278&lt;Parameters!$C$7),(B278-Parameters!$C$6)*TAN(RADIANS('Cam Design'!$C$2)), IF(AND(B278&gt;Parameters!$C$10,B278&lt;Parameters!$C$11),(-B278+Parameters!$C$11)*TAN(RADIANS('Cam Design'!$E$2)), 0)))</f>
        <v>10</v>
      </c>
      <c r="D278">
        <f>C278+Parameters!$C$3/2</f>
        <v>50</v>
      </c>
      <c r="E278">
        <f>Parameters!$C$3/2*SIN(RADIANS('Cam Design'!B278))</f>
        <v>-39.945181390182952</v>
      </c>
      <c r="F278">
        <f>Parameters!$C$3/2*COS(RADIANS('Cam Design'!B278))</f>
        <v>2.0934382497177579</v>
      </c>
      <c r="H278">
        <f t="shared" si="13"/>
        <v>-49.931476737728694</v>
      </c>
      <c r="I278" s="2">
        <f t="shared" si="14"/>
        <v>2.6167978121471971</v>
      </c>
    </row>
    <row r="279" spans="2:9" x14ac:dyDescent="0.2">
      <c r="B279">
        <f t="shared" si="15"/>
        <v>274</v>
      </c>
      <c r="C279">
        <f>IF(AND(B279&gt;=Parameters!$C$8, B279&lt;=Parameters!$C$9),Parameters!$C$2,IF(AND(B279&gt;Parameters!$C$6,B279&lt;Parameters!$C$7),(B279-Parameters!$C$6)*TAN(RADIANS('Cam Design'!$C$2)), IF(AND(B279&gt;Parameters!$C$10,B279&lt;Parameters!$C$11),(-B279+Parameters!$C$11)*TAN(RADIANS('Cam Design'!$E$2)), 0)))</f>
        <v>9.8850574712643695</v>
      </c>
      <c r="D279">
        <f>C279+Parameters!$C$3/2</f>
        <v>49.885057471264368</v>
      </c>
      <c r="E279">
        <f>Parameters!$C$3/2*SIN(RADIANS('Cam Design'!B279))</f>
        <v>-39.90256201039297</v>
      </c>
      <c r="F279">
        <f>Parameters!$C$3/2*COS(RADIANS('Cam Design'!B279))</f>
        <v>2.7902589497650085</v>
      </c>
      <c r="H279">
        <f t="shared" si="13"/>
        <v>-49.76353997847859</v>
      </c>
      <c r="I279" s="2">
        <f t="shared" si="14"/>
        <v>3.4798057017184303</v>
      </c>
    </row>
    <row r="280" spans="2:9" x14ac:dyDescent="0.2">
      <c r="B280">
        <f t="shared" si="15"/>
        <v>275</v>
      </c>
      <c r="C280">
        <f>IF(AND(B280&gt;=Parameters!$C$8, B280&lt;=Parameters!$C$9),Parameters!$C$2,IF(AND(B280&gt;Parameters!$C$6,B280&lt;Parameters!$C$7),(B280-Parameters!$C$6)*TAN(RADIANS('Cam Design'!$C$2)), IF(AND(B280&gt;Parameters!$C$10,B280&lt;Parameters!$C$11),(-B280+Parameters!$C$11)*TAN(RADIANS('Cam Design'!$E$2)), 0)))</f>
        <v>9.7701149425287372</v>
      </c>
      <c r="D280">
        <f>C280+Parameters!$C$3/2</f>
        <v>49.770114942528735</v>
      </c>
      <c r="E280">
        <f>Parameters!$C$3/2*SIN(RADIANS('Cam Design'!B280))</f>
        <v>-39.84778792366982</v>
      </c>
      <c r="F280">
        <f>Parameters!$C$3/2*COS(RADIANS('Cam Design'!B280))</f>
        <v>3.4862297099063158</v>
      </c>
      <c r="H280">
        <f t="shared" si="13"/>
        <v>-49.580724629163889</v>
      </c>
      <c r="I280" s="2">
        <f t="shared" si="14"/>
        <v>4.3377513344523981</v>
      </c>
    </row>
    <row r="281" spans="2:9" x14ac:dyDescent="0.2">
      <c r="B281">
        <f t="shared" si="15"/>
        <v>276</v>
      </c>
      <c r="C281">
        <f>IF(AND(B281&gt;=Parameters!$C$8, B281&lt;=Parameters!$C$9),Parameters!$C$2,IF(AND(B281&gt;Parameters!$C$6,B281&lt;Parameters!$C$7),(B281-Parameters!$C$6)*TAN(RADIANS('Cam Design'!$C$2)), IF(AND(B281&gt;Parameters!$C$10,B281&lt;Parameters!$C$11),(-B281+Parameters!$C$11)*TAN(RADIANS('Cam Design'!$E$2)), 0)))</f>
        <v>9.655172413793105</v>
      </c>
      <c r="D281">
        <f>C281+Parameters!$C$3/2</f>
        <v>49.655172413793103</v>
      </c>
      <c r="E281">
        <f>Parameters!$C$3/2*SIN(RADIANS('Cam Design'!B281))</f>
        <v>-39.780875814730933</v>
      </c>
      <c r="F281">
        <f>Parameters!$C$3/2*COS(RADIANS('Cam Design'!B281))</f>
        <v>4.1811385307061197</v>
      </c>
      <c r="H281">
        <f t="shared" si="13"/>
        <v>-49.383156183803919</v>
      </c>
      <c r="I281" s="2">
        <f t="shared" si="14"/>
        <v>5.1903788657041483</v>
      </c>
    </row>
    <row r="282" spans="2:9" x14ac:dyDescent="0.2">
      <c r="B282">
        <f t="shared" si="15"/>
        <v>277</v>
      </c>
      <c r="C282">
        <f>IF(AND(B282&gt;=Parameters!$C$8, B282&lt;=Parameters!$C$9),Parameters!$C$2,IF(AND(B282&gt;Parameters!$C$6,B282&lt;Parameters!$C$7),(B282-Parameters!$C$6)*TAN(RADIANS('Cam Design'!$C$2)), IF(AND(B282&gt;Parameters!$C$10,B282&lt;Parameters!$C$11),(-B282+Parameters!$C$11)*TAN(RADIANS('Cam Design'!$E$2)), 0)))</f>
        <v>9.5402298850574727</v>
      </c>
      <c r="D282">
        <f>C282+Parameters!$C$3/2</f>
        <v>49.540229885057471</v>
      </c>
      <c r="E282">
        <f>Parameters!$C$3/2*SIN(RADIANS('Cam Design'!B282))</f>
        <v>-39.70184606565288</v>
      </c>
      <c r="F282">
        <f>Parameters!$C$3/2*COS(RADIANS('Cam Design'!B282))</f>
        <v>4.8747737362059071</v>
      </c>
      <c r="H282">
        <f t="shared" si="13"/>
        <v>-49.170964523840205</v>
      </c>
      <c r="I282" s="2">
        <f t="shared" si="14"/>
        <v>6.0374352882320288</v>
      </c>
    </row>
    <row r="283" spans="2:9" x14ac:dyDescent="0.2">
      <c r="B283">
        <f t="shared" si="15"/>
        <v>278</v>
      </c>
      <c r="C283">
        <f>IF(AND(B283&gt;=Parameters!$C$8, B283&lt;=Parameters!$C$9),Parameters!$C$2,IF(AND(B283&gt;Parameters!$C$6,B283&lt;Parameters!$C$7),(B283-Parameters!$C$6)*TAN(RADIANS('Cam Design'!$C$2)), IF(AND(B283&gt;Parameters!$C$10,B283&lt;Parameters!$C$11),(-B283+Parameters!$C$11)*TAN(RADIANS('Cam Design'!$E$2)), 0)))</f>
        <v>9.4252873563218404</v>
      </c>
      <c r="D283">
        <f>C283+Parameters!$C$3/2</f>
        <v>49.425287356321839</v>
      </c>
      <c r="E283">
        <f>Parameters!$C$3/2*SIN(RADIANS('Cam Design'!B283))</f>
        <v>-39.610722749662813</v>
      </c>
      <c r="F283">
        <f>Parameters!$C$3/2*COS(RADIANS('Cam Design'!B283))</f>
        <v>5.5669240384026182</v>
      </c>
      <c r="H283">
        <f t="shared" si="13"/>
        <v>-48.944283857341986</v>
      </c>
      <c r="I283" s="2">
        <f t="shared" si="14"/>
        <v>6.8786705072216261</v>
      </c>
    </row>
    <row r="284" spans="2:9" x14ac:dyDescent="0.2">
      <c r="B284">
        <f t="shared" si="15"/>
        <v>279</v>
      </c>
      <c r="C284">
        <f>IF(AND(B284&gt;=Parameters!$C$8, B284&lt;=Parameters!$C$9),Parameters!$C$2,IF(AND(B284&gt;Parameters!$C$6,B284&lt;Parameters!$C$7),(B284-Parameters!$C$6)*TAN(RADIANS('Cam Design'!$C$2)), IF(AND(B284&gt;Parameters!$C$10,B284&lt;Parameters!$C$11),(-B284+Parameters!$C$11)*TAN(RADIANS('Cam Design'!$E$2)), 0)))</f>
        <v>9.3103448275862082</v>
      </c>
      <c r="D284">
        <f>C284+Parameters!$C$3/2</f>
        <v>49.310344827586206</v>
      </c>
      <c r="E284">
        <f>Parameters!$C$3/2*SIN(RADIANS('Cam Design'!B284))</f>
        <v>-39.507533623805514</v>
      </c>
      <c r="F284">
        <f>Parameters!$C$3/2*COS(RADIANS('Cam Design'!B284))</f>
        <v>6.2573786016092274</v>
      </c>
      <c r="H284">
        <f t="shared" si="13"/>
        <v>-48.703252656932655</v>
      </c>
      <c r="I284" s="2">
        <f t="shared" si="14"/>
        <v>7.7138374140527537</v>
      </c>
    </row>
    <row r="285" spans="2:9" x14ac:dyDescent="0.2">
      <c r="B285">
        <f t="shared" si="15"/>
        <v>280</v>
      </c>
      <c r="C285">
        <f>IF(AND(B285&gt;=Parameters!$C$8, B285&lt;=Parameters!$C$9),Parameters!$C$2,IF(AND(B285&gt;Parameters!$C$6,B285&lt;Parameters!$C$7),(B285-Parameters!$C$6)*TAN(RADIANS('Cam Design'!$C$2)), IF(AND(B285&gt;Parameters!$C$10,B285&lt;Parameters!$C$11),(-B285+Parameters!$C$11)*TAN(RADIANS('Cam Design'!$E$2)), 0)))</f>
        <v>9.1954022988505759</v>
      </c>
      <c r="D285">
        <f>C285+Parameters!$C$3/2</f>
        <v>49.195402298850574</v>
      </c>
      <c r="E285">
        <f>Parameters!$C$3/2*SIN(RADIANS('Cam Design'!B285))</f>
        <v>-39.392310120488325</v>
      </c>
      <c r="F285">
        <f>Parameters!$C$3/2*COS(RADIANS('Cam Design'!B285))</f>
        <v>6.9459271066771988</v>
      </c>
      <c r="H285">
        <f t="shared" si="13"/>
        <v>-48.448013596462651</v>
      </c>
      <c r="I285" s="2">
        <f t="shared" si="14"/>
        <v>8.5426919587869001</v>
      </c>
    </row>
    <row r="286" spans="2:9" x14ac:dyDescent="0.2">
      <c r="B286">
        <f t="shared" si="15"/>
        <v>281</v>
      </c>
      <c r="C286">
        <f>IF(AND(B286&gt;=Parameters!$C$8, B286&lt;=Parameters!$C$9),Parameters!$C$2,IF(AND(B286&gt;Parameters!$C$6,B286&lt;Parameters!$C$7),(B286-Parameters!$C$6)*TAN(RADIANS('Cam Design'!$C$2)), IF(AND(B286&gt;Parameters!$C$10,B286&lt;Parameters!$C$11),(-B286+Parameters!$C$11)*TAN(RADIANS('Cam Design'!$E$2)), 0)))</f>
        <v>9.0804597701149437</v>
      </c>
      <c r="D286">
        <f>C286+Parameters!$C$3/2</f>
        <v>49.080459770114942</v>
      </c>
      <c r="E286">
        <f>Parameters!$C$3/2*SIN(RADIANS('Cam Design'!B286))</f>
        <v>-39.265087337906557</v>
      </c>
      <c r="F286">
        <f>Parameters!$C$3/2*COS(RADIANS('Cam Design'!B286))</f>
        <v>7.6323598150618039</v>
      </c>
      <c r="H286">
        <f t="shared" si="13"/>
        <v>-48.178713486454306</v>
      </c>
      <c r="I286" s="2">
        <f t="shared" si="14"/>
        <v>9.3649932213545704</v>
      </c>
    </row>
    <row r="287" spans="2:9" x14ac:dyDescent="0.2">
      <c r="B287">
        <f t="shared" si="15"/>
        <v>282</v>
      </c>
      <c r="C287">
        <f>IF(AND(B287&gt;=Parameters!$C$8, B287&lt;=Parameters!$C$9),Parameters!$C$2,IF(AND(B287&gt;Parameters!$C$6,B287&lt;Parameters!$C$7),(B287-Parameters!$C$6)*TAN(RADIANS('Cam Design'!$C$2)), IF(AND(B287&gt;Parameters!$C$10,B287&lt;Parameters!$C$11),(-B287+Parameters!$C$11)*TAN(RADIANS('Cam Design'!$E$2)), 0)))</f>
        <v>8.9655172413793114</v>
      </c>
      <c r="D287">
        <f>C287+Parameters!$C$3/2</f>
        <v>48.96551724137931</v>
      </c>
      <c r="E287">
        <f>Parameters!$C$3/2*SIN(RADIANS('Cam Design'!B287))</f>
        <v>-39.12590402935222</v>
      </c>
      <c r="F287">
        <f>Parameters!$C$3/2*COS(RADIANS('Cam Design'!B287))</f>
        <v>8.3164676327103777</v>
      </c>
      <c r="H287">
        <f t="shared" si="13"/>
        <v>-47.895503208344962</v>
      </c>
      <c r="I287" s="2">
        <f t="shared" si="14"/>
        <v>10.180503481421324</v>
      </c>
    </row>
    <row r="288" spans="2:9" x14ac:dyDescent="0.2">
      <c r="B288">
        <f t="shared" si="15"/>
        <v>283</v>
      </c>
      <c r="C288">
        <f>IF(AND(B288&gt;=Parameters!$C$8, B288&lt;=Parameters!$C$9),Parameters!$C$2,IF(AND(B288&gt;Parameters!$C$6,B288&lt;Parameters!$C$7),(B288-Parameters!$C$6)*TAN(RADIANS('Cam Design'!$C$2)), IF(AND(B288&gt;Parameters!$C$10,B288&lt;Parameters!$C$11),(-B288+Parameters!$C$11)*TAN(RADIANS('Cam Design'!$E$2)), 0)))</f>
        <v>8.8505747126436791</v>
      </c>
      <c r="D288">
        <f>C288+Parameters!$C$3/2</f>
        <v>48.850574712643677</v>
      </c>
      <c r="E288">
        <f>Parameters!$C$3/2*SIN(RADIANS('Cam Design'!B288))</f>
        <v>-38.974802591409407</v>
      </c>
      <c r="F288">
        <f>Parameters!$C$3/2*COS(RADIANS('Cam Design'!B288))</f>
        <v>8.9980421737545964</v>
      </c>
      <c r="H288">
        <f t="shared" si="13"/>
        <v>-47.598537647554593</v>
      </c>
      <c r="I288" s="2">
        <f t="shared" si="14"/>
        <v>10.98898828691294</v>
      </c>
    </row>
    <row r="289" spans="2:9" x14ac:dyDescent="0.2">
      <c r="B289">
        <f t="shared" si="15"/>
        <v>284</v>
      </c>
      <c r="C289">
        <f>IF(AND(B289&gt;=Parameters!$C$8, B289&lt;=Parameters!$C$9),Parameters!$C$2,IF(AND(B289&gt;Parameters!$C$6,B289&lt;Parameters!$C$7),(B289-Parameters!$C$6)*TAN(RADIANS('Cam Design'!$C$2)), IF(AND(B289&gt;Parameters!$C$10,B289&lt;Parameters!$C$11),(-B289+Parameters!$C$11)*TAN(RADIANS('Cam Design'!$E$2)), 0)))</f>
        <v>8.7356321839080469</v>
      </c>
      <c r="D289">
        <f>C289+Parameters!$C$3/2</f>
        <v>48.735632183908045</v>
      </c>
      <c r="E289">
        <f>Parameters!$C$3/2*SIN(RADIANS('Cam Design'!B289))</f>
        <v>-38.811829051039865</v>
      </c>
      <c r="F289">
        <f>Parameters!$C$3/2*COS(RADIANS('Cam Design'!B289))</f>
        <v>9.6768758239866983</v>
      </c>
      <c r="H289">
        <f t="shared" si="13"/>
        <v>-47.28797562540489</v>
      </c>
      <c r="I289" s="2">
        <f t="shared" si="14"/>
        <v>11.790216521179195</v>
      </c>
    </row>
    <row r="290" spans="2:9" x14ac:dyDescent="0.2">
      <c r="B290">
        <f t="shared" si="15"/>
        <v>285</v>
      </c>
      <c r="C290">
        <f>IF(AND(B290&gt;=Parameters!$C$8, B290&lt;=Parameters!$C$9),Parameters!$C$2,IF(AND(B290&gt;Parameters!$C$6,B290&lt;Parameters!$C$7),(B290-Parameters!$C$6)*TAN(RADIANS('Cam Design'!$C$2)), IF(AND(B290&gt;Parameters!$C$10,B290&lt;Parameters!$C$11),(-B290+Parameters!$C$11)*TAN(RADIANS('Cam Design'!$E$2)), 0)))</f>
        <v>8.6206896551724146</v>
      </c>
      <c r="D290">
        <f>C290+Parameters!$C$3/2</f>
        <v>48.620689655172413</v>
      </c>
      <c r="E290">
        <f>Parameters!$C$3/2*SIN(RADIANS('Cam Design'!B290))</f>
        <v>-38.637033051562739</v>
      </c>
      <c r="F290">
        <f>Parameters!$C$3/2*COS(RADIANS('Cam Design'!B290))</f>
        <v>10.352761804100812</v>
      </c>
      <c r="H290">
        <f t="shared" si="13"/>
        <v>-46.963979829916774</v>
      </c>
      <c r="I290" s="2">
        <f t="shared" si="14"/>
        <v>12.583960468777711</v>
      </c>
    </row>
    <row r="291" spans="2:9" x14ac:dyDescent="0.2">
      <c r="B291">
        <f t="shared" si="15"/>
        <v>286</v>
      </c>
      <c r="C291">
        <f>IF(AND(B291&gt;=Parameters!$C$8, B291&lt;=Parameters!$C$9),Parameters!$C$2,IF(AND(B291&gt;Parameters!$C$6,B291&lt;Parameters!$C$7),(B291-Parameters!$C$6)*TAN(RADIANS('Cam Design'!$C$2)), IF(AND(B291&gt;Parameters!$C$10,B291&lt;Parameters!$C$11),(-B291+Parameters!$C$11)*TAN(RADIANS('Cam Design'!$E$2)), 0)))</f>
        <v>8.5057471264367823</v>
      </c>
      <c r="D291">
        <f>C291+Parameters!$C$3/2</f>
        <v>48.505747126436781</v>
      </c>
      <c r="E291">
        <f>Parameters!$C$3/2*SIN(RADIANS('Cam Design'!B291))</f>
        <v>-38.450467837532749</v>
      </c>
      <c r="F291">
        <f>Parameters!$C$3/2*COS(RADIANS('Cam Design'!B291))</f>
        <v>11.025494232679975</v>
      </c>
      <c r="H291">
        <f t="shared" si="13"/>
        <v>-46.626716745513853</v>
      </c>
      <c r="I291" s="2">
        <f t="shared" si="14"/>
        <v>13.369995879859051</v>
      </c>
    </row>
    <row r="292" spans="2:9" x14ac:dyDescent="0.2">
      <c r="B292">
        <f t="shared" si="15"/>
        <v>287</v>
      </c>
      <c r="C292">
        <f>IF(AND(B292&gt;=Parameters!$C$8, B292&lt;=Parameters!$C$9),Parameters!$C$2,IF(AND(B292&gt;Parameters!$C$6,B292&lt;Parameters!$C$7),(B292-Parameters!$C$6)*TAN(RADIANS('Cam Design'!$C$2)), IF(AND(B292&gt;Parameters!$C$10,B292&lt;Parameters!$C$11),(-B292+Parameters!$C$11)*TAN(RADIANS('Cam Design'!$E$2)), 0)))</f>
        <v>8.3908045977011501</v>
      </c>
      <c r="D292">
        <f>C292+Parameters!$C$3/2</f>
        <v>48.390804597701148</v>
      </c>
      <c r="E292">
        <f>Parameters!$C$3/2*SIN(RADIANS('Cam Design'!B292))</f>
        <v>-38.252190238521415</v>
      </c>
      <c r="F292">
        <f>Parameters!$C$3/2*COS(RADIANS('Cam Design'!B292))</f>
        <v>11.694868188909469</v>
      </c>
      <c r="H292">
        <f t="shared" si="13"/>
        <v>-46.276356581659527</v>
      </c>
      <c r="I292" s="2">
        <f t="shared" si="14"/>
        <v>14.14810203313473</v>
      </c>
    </row>
    <row r="293" spans="2:9" x14ac:dyDescent="0.2">
      <c r="B293">
        <f t="shared" si="15"/>
        <v>288</v>
      </c>
      <c r="C293">
        <f>IF(AND(B293&gt;=Parameters!$C$8, B293&lt;=Parameters!$C$9),Parameters!$C$2,IF(AND(B293&gt;Parameters!$C$6,B293&lt;Parameters!$C$7),(B293-Parameters!$C$6)*TAN(RADIANS('Cam Design'!$C$2)), IF(AND(B293&gt;Parameters!$C$10,B293&lt;Parameters!$C$11),(-B293+Parameters!$C$11)*TAN(RADIANS('Cam Design'!$E$2)), 0)))</f>
        <v>8.2758620689655178</v>
      </c>
      <c r="D293">
        <f>C293+Parameters!$C$3/2</f>
        <v>48.275862068965516</v>
      </c>
      <c r="E293">
        <f>Parameters!$C$3/2*SIN(RADIANS('Cam Design'!B293))</f>
        <v>-38.042260651806146</v>
      </c>
      <c r="F293">
        <f>Parameters!$C$3/2*COS(RADIANS('Cam Design'!B293))</f>
        <v>12.360679774997889</v>
      </c>
      <c r="H293">
        <f t="shared" si="13"/>
        <v>-45.913073200455692</v>
      </c>
      <c r="I293" s="2">
        <f t="shared" si="14"/>
        <v>14.918061797411244</v>
      </c>
    </row>
    <row r="294" spans="2:9" x14ac:dyDescent="0.2">
      <c r="B294">
        <f t="shared" si="15"/>
        <v>289</v>
      </c>
      <c r="C294">
        <f>IF(AND(B294&gt;=Parameters!$C$8, B294&lt;=Parameters!$C$9),Parameters!$C$2,IF(AND(B294&gt;Parameters!$C$6,B294&lt;Parameters!$C$7),(B294-Parameters!$C$6)*TAN(RADIANS('Cam Design'!$C$2)), IF(AND(B294&gt;Parameters!$C$10,B294&lt;Parameters!$C$11),(-B294+Parameters!$C$11)*TAN(RADIANS('Cam Design'!$E$2)), 0)))</f>
        <v>8.1609195402298855</v>
      </c>
      <c r="D294">
        <f>C294+Parameters!$C$3/2</f>
        <v>48.160919540229884</v>
      </c>
      <c r="E294">
        <f>Parameters!$C$3/2*SIN(RADIANS('Cam Design'!B294))</f>
        <v>-37.820743023972682</v>
      </c>
      <c r="F294">
        <f>Parameters!$C$3/2*COS(RADIANS('Cam Design'!B294))</f>
        <v>13.022726178286252</v>
      </c>
      <c r="H294">
        <f t="shared" si="13"/>
        <v>-45.537044043231468</v>
      </c>
      <c r="I294" s="2">
        <f t="shared" si="14"/>
        <v>15.679661691672241</v>
      </c>
    </row>
    <row r="295" spans="2:9" x14ac:dyDescent="0.2">
      <c r="B295">
        <f t="shared" si="15"/>
        <v>290</v>
      </c>
      <c r="C295">
        <f>IF(AND(B295&gt;=Parameters!$C$8, B295&lt;=Parameters!$C$9),Parameters!$C$2,IF(AND(B295&gt;Parameters!$C$6,B295&lt;Parameters!$C$7),(B295-Parameters!$C$6)*TAN(RADIANS('Cam Design'!$C$2)), IF(AND(B295&gt;Parameters!$C$10,B295&lt;Parameters!$C$11),(-B295+Parameters!$C$11)*TAN(RADIANS('Cam Design'!$E$2)), 0)))</f>
        <v>8.0459770114942533</v>
      </c>
      <c r="D295">
        <f>C295+Parameters!$C$3/2</f>
        <v>48.045977011494251</v>
      </c>
      <c r="E295">
        <f>Parameters!$C$3/2*SIN(RADIANS('Cam Design'!B295))</f>
        <v>-37.587704831436334</v>
      </c>
      <c r="F295">
        <f>Parameters!$C$3/2*COS(RADIANS('Cam Design'!B295))</f>
        <v>13.680805733026759</v>
      </c>
      <c r="H295">
        <f t="shared" si="13"/>
        <v>-45.148450056150537</v>
      </c>
      <c r="I295" s="2">
        <f t="shared" si="14"/>
        <v>16.432691943693062</v>
      </c>
    </row>
    <row r="296" spans="2:9" x14ac:dyDescent="0.2">
      <c r="B296">
        <f t="shared" si="15"/>
        <v>291</v>
      </c>
      <c r="C296">
        <f>IF(AND(B296&gt;=Parameters!$C$8, B296&lt;=Parameters!$C$9),Parameters!$C$2,IF(AND(B296&gt;Parameters!$C$6,B296&lt;Parameters!$C$7),(B296-Parameters!$C$6)*TAN(RADIANS('Cam Design'!$C$2)), IF(AND(B296&gt;Parameters!$C$10,B296&lt;Parameters!$C$11),(-B296+Parameters!$C$11)*TAN(RADIANS('Cam Design'!$E$2)), 0)))</f>
        <v>7.9310344827586219</v>
      </c>
      <c r="D296">
        <f>C296+Parameters!$C$3/2</f>
        <v>47.931034482758619</v>
      </c>
      <c r="E296">
        <f>Parameters!$C$3/2*SIN(RADIANS('Cam Design'!B296))</f>
        <v>-37.343217059888069</v>
      </c>
      <c r="F296">
        <f>Parameters!$C$3/2*COS(RADIANS('Cam Design'!B296))</f>
        <v>14.334717981812016</v>
      </c>
      <c r="H296">
        <f t="shared" si="13"/>
        <v>-44.747475614865877</v>
      </c>
      <c r="I296" s="2">
        <f t="shared" si="14"/>
        <v>17.176946547171294</v>
      </c>
    </row>
    <row r="297" spans="2:9" x14ac:dyDescent="0.2">
      <c r="B297">
        <f t="shared" si="15"/>
        <v>292</v>
      </c>
      <c r="C297">
        <f>IF(AND(B297&gt;=Parameters!$C$8, B297&lt;=Parameters!$C$9),Parameters!$C$2,IF(AND(B297&gt;Parameters!$C$6,B297&lt;Parameters!$C$7),(B297-Parameters!$C$6)*TAN(RADIANS('Cam Design'!$C$2)), IF(AND(B297&gt;Parameters!$C$10,B297&lt;Parameters!$C$11),(-B297+Parameters!$C$11)*TAN(RADIANS('Cam Design'!$E$2)), 0)))</f>
        <v>7.8160919540229896</v>
      </c>
      <c r="D297">
        <f>C297+Parameters!$C$3/2</f>
        <v>47.816091954022987</v>
      </c>
      <c r="E297">
        <f>Parameters!$C$3/2*SIN(RADIANS('Cam Design'!B297))</f>
        <v>-37.087354182671497</v>
      </c>
      <c r="F297">
        <f>Parameters!$C$3/2*COS(RADIANS('Cam Design'!B297))</f>
        <v>14.984263736636478</v>
      </c>
      <c r="H297">
        <f t="shared" si="13"/>
        <v>-44.334308448250987</v>
      </c>
      <c r="I297" s="2">
        <f t="shared" si="14"/>
        <v>17.912223317358549</v>
      </c>
    </row>
    <row r="298" spans="2:9" x14ac:dyDescent="0.2">
      <c r="B298">
        <f t="shared" si="15"/>
        <v>293</v>
      </c>
      <c r="C298">
        <f>IF(AND(B298&gt;=Parameters!$C$8, B298&lt;=Parameters!$C$9),Parameters!$C$2,IF(AND(B298&gt;Parameters!$C$6,B298&lt;Parameters!$C$7),(B298-Parameters!$C$6)*TAN(RADIANS('Cam Design'!$C$2)), IF(AND(B298&gt;Parameters!$C$10,B298&lt;Parameters!$C$11),(-B298+Parameters!$C$11)*TAN(RADIANS('Cam Design'!$E$2)), 0)))</f>
        <v>7.7011494252873574</v>
      </c>
      <c r="D298">
        <f>C298+Parameters!$C$3/2</f>
        <v>47.701149425287355</v>
      </c>
      <c r="E298">
        <f>Parameters!$C$3/2*SIN(RADIANS('Cam Design'!B298))</f>
        <v>-36.820194138097619</v>
      </c>
      <c r="F298">
        <f>Parameters!$C$3/2*COS(RADIANS('Cam Design'!B298))</f>
        <v>15.629245139570941</v>
      </c>
      <c r="H298">
        <f t="shared" si="13"/>
        <v>-43.909139561237104</v>
      </c>
      <c r="I298" s="2">
        <f t="shared" si="14"/>
        <v>18.638323945177987</v>
      </c>
    </row>
    <row r="299" spans="2:9" x14ac:dyDescent="0.2">
      <c r="B299">
        <f t="shared" si="15"/>
        <v>294</v>
      </c>
      <c r="C299">
        <f>IF(AND(B299&gt;=Parameters!$C$8, B299&lt;=Parameters!$C$9),Parameters!$C$2,IF(AND(B299&gt;Parameters!$C$6,B299&lt;Parameters!$C$7),(B299-Parameters!$C$6)*TAN(RADIANS('Cam Design'!$C$2)), IF(AND(B299&gt;Parameters!$C$10,B299&lt;Parameters!$C$11),(-B299+Parameters!$C$11)*TAN(RADIANS('Cam Design'!$E$2)), 0)))</f>
        <v>7.5862068965517251</v>
      </c>
      <c r="D299">
        <f>C299+Parameters!$C$3/2</f>
        <v>47.586206896551722</v>
      </c>
      <c r="E299">
        <f>Parameters!$C$3/2*SIN(RADIANS('Cam Design'!B299))</f>
        <v>-36.541818305704041</v>
      </c>
      <c r="F299">
        <f>Parameters!$C$3/2*COS(RADIANS('Cam Design'!B299))</f>
        <v>16.269465723031992</v>
      </c>
      <c r="H299">
        <f t="shared" si="13"/>
        <v>-43.472163156785847</v>
      </c>
      <c r="I299" s="2">
        <f t="shared" si="14"/>
        <v>19.355054049813919</v>
      </c>
    </row>
    <row r="300" spans="2:9" x14ac:dyDescent="0.2">
      <c r="B300">
        <f t="shared" si="15"/>
        <v>295</v>
      </c>
      <c r="C300">
        <f>IF(AND(B300&gt;=Parameters!$C$8, B300&lt;=Parameters!$C$9),Parameters!$C$2,IF(AND(B300&gt;Parameters!$C$6,B300&lt;Parameters!$C$7),(B300-Parameters!$C$6)*TAN(RADIANS('Cam Design'!$C$2)), IF(AND(B300&gt;Parameters!$C$10,B300&lt;Parameters!$C$11),(-B300+Parameters!$C$11)*TAN(RADIANS('Cam Design'!$E$2)), 0)))</f>
        <v>7.4712643678160928</v>
      </c>
      <c r="D300">
        <f>C300+Parameters!$C$3/2</f>
        <v>47.47126436781609</v>
      </c>
      <c r="E300">
        <f>Parameters!$C$3/2*SIN(RADIANS('Cam Design'!B300))</f>
        <v>-36.252311481465995</v>
      </c>
      <c r="F300">
        <f>Parameters!$C$3/2*COS(RADIANS('Cam Design'!B300))</f>
        <v>16.904730469627985</v>
      </c>
      <c r="H300">
        <f t="shared" si="13"/>
        <v>-43.023576557027177</v>
      </c>
      <c r="I300" s="2">
        <f t="shared" si="14"/>
        <v>20.062223229759649</v>
      </c>
    </row>
    <row r="301" spans="2:9" x14ac:dyDescent="0.2">
      <c r="B301">
        <f t="shared" si="15"/>
        <v>296</v>
      </c>
      <c r="C301">
        <f>IF(AND(B301&gt;=Parameters!$C$8, B301&lt;=Parameters!$C$9),Parameters!$C$2,IF(AND(B301&gt;Parameters!$C$6,B301&lt;Parameters!$C$7),(B301-Parameters!$C$6)*TAN(RADIANS('Cam Design'!$C$2)), IF(AND(B301&gt;Parameters!$C$10,B301&lt;Parameters!$C$11),(-B301+Parameters!$C$11)*TAN(RADIANS('Cam Design'!$E$2)), 0)))</f>
        <v>7.3563218390804606</v>
      </c>
      <c r="D301">
        <f>C301+Parameters!$C$3/2</f>
        <v>47.356321839080458</v>
      </c>
      <c r="E301">
        <f>Parameters!$C$3/2*SIN(RADIANS('Cam Design'!B301))</f>
        <v>-35.95176185196668</v>
      </c>
      <c r="F301">
        <f>Parameters!$C$3/2*COS(RADIANS('Cam Design'!B301))</f>
        <v>17.534845871563096</v>
      </c>
      <c r="H301">
        <f t="shared" si="13"/>
        <v>-42.563580123592736</v>
      </c>
      <c r="I301" s="2">
        <f t="shared" si="14"/>
        <v>20.759645112310331</v>
      </c>
    </row>
    <row r="302" spans="2:9" x14ac:dyDescent="0.2">
      <c r="B302">
        <f t="shared" si="15"/>
        <v>297</v>
      </c>
      <c r="C302">
        <f>IF(AND(B302&gt;=Parameters!$C$8, B302&lt;=Parameters!$C$9),Parameters!$C$2,IF(AND(B302&gt;Parameters!$C$6,B302&lt;Parameters!$C$7),(B302-Parameters!$C$6)*TAN(RADIANS('Cam Design'!$C$2)), IF(AND(B302&gt;Parameters!$C$10,B302&lt;Parameters!$C$11),(-B302+Parameters!$C$11)*TAN(RADIANS('Cam Design'!$E$2)), 0)))</f>
        <v>7.2413793103448283</v>
      </c>
      <c r="D302">
        <f>C302+Parameters!$C$3/2</f>
        <v>47.241379310344826</v>
      </c>
      <c r="E302">
        <f>Parameters!$C$3/2*SIN(RADIANS('Cam Design'!B302))</f>
        <v>-35.640260967534715</v>
      </c>
      <c r="F302">
        <f>Parameters!$C$3/2*COS(RADIANS('Cam Design'!B302))</f>
        <v>18.159619989581866</v>
      </c>
      <c r="H302">
        <f t="shared" si="13"/>
        <v>-42.092377177174619</v>
      </c>
      <c r="I302" s="2">
        <f t="shared" si="14"/>
        <v>21.447137401488927</v>
      </c>
    </row>
    <row r="303" spans="2:9" x14ac:dyDescent="0.2">
      <c r="B303">
        <f t="shared" si="15"/>
        <v>298</v>
      </c>
      <c r="C303">
        <f>IF(AND(B303&gt;=Parameters!$C$8, B303&lt;=Parameters!$C$9),Parameters!$C$2,IF(AND(B303&gt;Parameters!$C$6,B303&lt;Parameters!$C$7),(B303-Parameters!$C$6)*TAN(RADIANS('Cam Design'!$C$2)), IF(AND(B303&gt;Parameters!$C$10,B303&lt;Parameters!$C$11),(-B303+Parameters!$C$11)*TAN(RADIANS('Cam Design'!$E$2)), 0)))</f>
        <v>7.126436781609196</v>
      </c>
      <c r="D303">
        <f>C303+Parameters!$C$3/2</f>
        <v>47.126436781609193</v>
      </c>
      <c r="E303">
        <f>Parameters!$C$3/2*SIN(RADIANS('Cam Design'!B303))</f>
        <v>-35.317903714357087</v>
      </c>
      <c r="F303">
        <f>Parameters!$C$3/2*COS(RADIANS('Cam Design'!B303))</f>
        <v>18.778862511435616</v>
      </c>
      <c r="H303">
        <f t="shared" si="13"/>
        <v>-41.610173916340244</v>
      </c>
      <c r="I303" s="2">
        <f t="shared" si="14"/>
        <v>22.124521924392536</v>
      </c>
    </row>
    <row r="304" spans="2:9" x14ac:dyDescent="0.2">
      <c r="B304">
        <f t="shared" si="15"/>
        <v>299</v>
      </c>
      <c r="C304">
        <f>IF(AND(B304&gt;=Parameters!$C$8, B304&lt;=Parameters!$C$9),Parameters!$C$2,IF(AND(B304&gt;Parameters!$C$6,B304&lt;Parameters!$C$7),(B304-Parameters!$C$6)*TAN(RADIANS('Cam Design'!$C$2)), IF(AND(B304&gt;Parameters!$C$10,B304&lt;Parameters!$C$11),(-B304+Parameters!$C$11)*TAN(RADIANS('Cam Design'!$E$2)), 0)))</f>
        <v>7.0114942528735638</v>
      </c>
      <c r="D304">
        <f>C304+Parameters!$C$3/2</f>
        <v>47.011494252873561</v>
      </c>
      <c r="E304">
        <f>Parameters!$C$3/2*SIN(RADIANS('Cam Design'!B304))</f>
        <v>-34.984788285575824</v>
      </c>
      <c r="F304">
        <f>Parameters!$C$3/2*COS(RADIANS('Cam Design'!B304))</f>
        <v>19.392384809853493</v>
      </c>
      <c r="H304">
        <f t="shared" si="13"/>
        <v>-41.117179335633658</v>
      </c>
      <c r="I304" s="2">
        <f t="shared" si="14"/>
        <v>22.791624675948498</v>
      </c>
    </row>
    <row r="305" spans="2:9" x14ac:dyDescent="0.2">
      <c r="B305">
        <f t="shared" si="15"/>
        <v>300</v>
      </c>
      <c r="C305">
        <f>IF(AND(B305&gt;=Parameters!$C$8, B305&lt;=Parameters!$C$9),Parameters!$C$2,IF(AND(B305&gt;Parameters!$C$6,B305&lt;Parameters!$C$7),(B305-Parameters!$C$6)*TAN(RADIANS('Cam Design'!$C$2)), IF(AND(B305&gt;Parameters!$C$10,B305&lt;Parameters!$C$11),(-B305+Parameters!$C$11)*TAN(RADIANS('Cam Design'!$E$2)), 0)))</f>
        <v>6.8965517241379315</v>
      </c>
      <c r="D305">
        <f>C305+Parameters!$C$3/2</f>
        <v>46.896551724137929</v>
      </c>
      <c r="E305">
        <f>Parameters!$C$3/2*SIN(RADIANS('Cam Design'!B305))</f>
        <v>-34.641016151377542</v>
      </c>
      <c r="F305">
        <f>Parameters!$C$3/2*COS(RADIANS('Cam Design'!B305))</f>
        <v>20.000000000000004</v>
      </c>
      <c r="H305">
        <f t="shared" si="13"/>
        <v>-40.613605142994359</v>
      </c>
      <c r="I305" s="2">
        <f t="shared" si="14"/>
        <v>23.448275862068968</v>
      </c>
    </row>
    <row r="306" spans="2:9" x14ac:dyDescent="0.2">
      <c r="B306">
        <f t="shared" si="15"/>
        <v>301</v>
      </c>
      <c r="C306">
        <f>IF(AND(B306&gt;=Parameters!$C$8, B306&lt;=Parameters!$C$9),Parameters!$C$2,IF(AND(B306&gt;Parameters!$C$6,B306&lt;Parameters!$C$7),(B306-Parameters!$C$6)*TAN(RADIANS('Cam Design'!$C$2)), IF(AND(B306&gt;Parameters!$C$10,B306&lt;Parameters!$C$11),(-B306+Parameters!$C$11)*TAN(RADIANS('Cam Design'!$E$2)), 0)))</f>
        <v>6.7816091954022992</v>
      </c>
      <c r="D306">
        <f>C306+Parameters!$C$3/2</f>
        <v>46.781609195402297</v>
      </c>
      <c r="E306">
        <f>Parameters!$C$3/2*SIN(RADIANS('Cam Design'!B306))</f>
        <v>-34.286692028084495</v>
      </c>
      <c r="F306">
        <f>Parameters!$C$3/2*COS(RADIANS('Cam Design'!B306))</f>
        <v>20.601522996402167</v>
      </c>
      <c r="H306">
        <f t="shared" si="13"/>
        <v>-40.099665676524104</v>
      </c>
      <c r="I306" s="2">
        <f t="shared" si="14"/>
        <v>24.094309941194485</v>
      </c>
    </row>
    <row r="307" spans="2:9" x14ac:dyDescent="0.2">
      <c r="B307">
        <f t="shared" si="15"/>
        <v>302</v>
      </c>
      <c r="C307">
        <f>IF(AND(B307&gt;=Parameters!$C$8, B307&lt;=Parameters!$C$9),Parameters!$C$2,IF(AND(B307&gt;Parameters!$C$6,B307&lt;Parameters!$C$7),(B307-Parameters!$C$6)*TAN(RADIANS('Cam Design'!$C$2)), IF(AND(B307&gt;Parameters!$C$10,B307&lt;Parameters!$C$11),(-B307+Parameters!$C$11)*TAN(RADIANS('Cam Design'!$E$2)), 0)))</f>
        <v>6.666666666666667</v>
      </c>
      <c r="D307">
        <f>C307+Parameters!$C$3/2</f>
        <v>46.666666666666664</v>
      </c>
      <c r="E307">
        <f>Parameters!$C$3/2*SIN(RADIANS('Cam Design'!B307))</f>
        <v>-33.921923846257044</v>
      </c>
      <c r="F307">
        <f>Parameters!$C$3/2*COS(RADIANS('Cam Design'!B307))</f>
        <v>21.196770569328187</v>
      </c>
      <c r="H307">
        <f t="shared" si="13"/>
        <v>-39.575577820633221</v>
      </c>
      <c r="I307" s="2">
        <f t="shared" si="14"/>
        <v>24.729565664216217</v>
      </c>
    </row>
    <row r="308" spans="2:9" x14ac:dyDescent="0.2">
      <c r="B308">
        <f t="shared" si="15"/>
        <v>303</v>
      </c>
      <c r="C308">
        <f>IF(AND(B308&gt;=Parameters!$C$8, B308&lt;=Parameters!$C$9),Parameters!$C$2,IF(AND(B308&gt;Parameters!$C$6,B308&lt;Parameters!$C$7),(B308-Parameters!$C$6)*TAN(RADIANS('Cam Design'!$C$2)), IF(AND(B308&gt;Parameters!$C$10,B308&lt;Parameters!$C$11),(-B308+Parameters!$C$11)*TAN(RADIANS('Cam Design'!$E$2)), 0)))</f>
        <v>6.5517241379310356</v>
      </c>
      <c r="D308">
        <f>C308+Parameters!$C$3/2</f>
        <v>46.551724137931032</v>
      </c>
      <c r="E308">
        <f>Parameters!$C$3/2*SIN(RADIANS('Cam Design'!B308))</f>
        <v>-33.546822717816973</v>
      </c>
      <c r="F308">
        <f>Parameters!$C$3/2*COS(RADIANS('Cam Design'!B308))</f>
        <v>21.785561400601065</v>
      </c>
      <c r="H308">
        <f t="shared" si="13"/>
        <v>-39.041560921597338</v>
      </c>
      <c r="I308" s="2">
        <f t="shared" si="14"/>
        <v>25.353886112768482</v>
      </c>
    </row>
    <row r="309" spans="2:9" x14ac:dyDescent="0.2">
      <c r="B309">
        <f t="shared" si="15"/>
        <v>304</v>
      </c>
      <c r="C309">
        <f>IF(AND(B309&gt;=Parameters!$C$8, B309&lt;=Parameters!$C$9),Parameters!$C$2,IF(AND(B309&gt;Parameters!$C$6,B309&lt;Parameters!$C$7),(B309-Parameters!$C$6)*TAN(RADIANS('Cam Design'!$C$2)), IF(AND(B309&gt;Parameters!$C$10,B309&lt;Parameters!$C$11),(-B309+Parameters!$C$11)*TAN(RADIANS('Cam Design'!$E$2)), 0)))</f>
        <v>6.4367816091954033</v>
      </c>
      <c r="D309">
        <f>C309+Parameters!$C$3/2</f>
        <v>46.436781609195407</v>
      </c>
      <c r="E309">
        <f>Parameters!$C$3/2*SIN(RADIANS('Cam Design'!B309))</f>
        <v>-33.161502902201661</v>
      </c>
      <c r="F309">
        <f>Parameters!$C$3/2*COS(RADIANS('Cam Design'!B309))</f>
        <v>22.367716138829881</v>
      </c>
      <c r="H309">
        <f t="shared" si="13"/>
        <v>-38.497836702555958</v>
      </c>
      <c r="I309" s="2">
        <f t="shared" si="14"/>
        <v>25.967118735882966</v>
      </c>
    </row>
    <row r="310" spans="2:9" x14ac:dyDescent="0.2">
      <c r="B310">
        <f t="shared" si="15"/>
        <v>305</v>
      </c>
      <c r="C310">
        <f>IF(AND(B310&gt;=Parameters!$C$8, B310&lt;=Parameters!$C$9),Parameters!$C$2,IF(AND(B310&gt;Parameters!$C$6,B310&lt;Parameters!$C$7),(B310-Parameters!$C$6)*TAN(RADIANS('Cam Design'!$C$2)), IF(AND(B310&gt;Parameters!$C$10,B310&lt;Parameters!$C$11),(-B310+Parameters!$C$11)*TAN(RADIANS('Cam Design'!$E$2)), 0)))</f>
        <v>6.3218390804597711</v>
      </c>
      <c r="D310">
        <f>C310+Parameters!$C$3/2</f>
        <v>46.321839080459768</v>
      </c>
      <c r="E310">
        <f>Parameters!$C$3/2*SIN(RADIANS('Cam Design'!B310))</f>
        <v>-32.766081771559669</v>
      </c>
      <c r="F310">
        <f>Parameters!$C$3/2*COS(RADIANS('Cam Design'!B310))</f>
        <v>22.943057454041842</v>
      </c>
      <c r="H310">
        <f t="shared" si="13"/>
        <v>-37.944629177984332</v>
      </c>
      <c r="I310" s="2">
        <f t="shared" si="14"/>
        <v>26.569115384996728</v>
      </c>
    </row>
    <row r="311" spans="2:9" x14ac:dyDescent="0.2">
      <c r="B311">
        <f t="shared" si="15"/>
        <v>306</v>
      </c>
      <c r="C311">
        <f>IF(AND(B311&gt;=Parameters!$C$8, B311&lt;=Parameters!$C$9),Parameters!$C$2,IF(AND(B311&gt;Parameters!$C$6,B311&lt;Parameters!$C$7),(B311-Parameters!$C$6)*TAN(RADIANS('Cam Design'!$C$2)), IF(AND(B311&gt;Parameters!$C$10,B311&lt;Parameters!$C$11),(-B311+Parameters!$C$11)*TAN(RADIANS('Cam Design'!$E$2)), 0)))</f>
        <v>6.2068965517241388</v>
      </c>
      <c r="D311">
        <f>C311+Parameters!$C$3/2</f>
        <v>46.206896551724142</v>
      </c>
      <c r="E311">
        <f>Parameters!$C$3/2*SIN(RADIANS('Cam Design'!B311))</f>
        <v>-32.360679774997905</v>
      </c>
      <c r="F311">
        <f>Parameters!$C$3/2*COS(RADIANS('Cam Design'!B311))</f>
        <v>23.511410091698917</v>
      </c>
      <c r="H311">
        <f t="shared" si="13"/>
        <v>-37.382164567669996</v>
      </c>
      <c r="I311" s="2">
        <f t="shared" si="14"/>
        <v>27.159732347307372</v>
      </c>
    </row>
    <row r="312" spans="2:9" x14ac:dyDescent="0.2">
      <c r="B312">
        <f t="shared" si="15"/>
        <v>307</v>
      </c>
      <c r="C312">
        <f>IF(AND(B312&gt;=Parameters!$C$8, B312&lt;=Parameters!$C$9),Parameters!$C$2,IF(AND(B312&gt;Parameters!$C$6,B312&lt;Parameters!$C$7),(B312-Parameters!$C$6)*TAN(RADIANS('Cam Design'!$C$2)), IF(AND(B312&gt;Parameters!$C$10,B312&lt;Parameters!$C$11),(-B312+Parameters!$C$11)*TAN(RADIANS('Cam Design'!$E$2)), 0)))</f>
        <v>6.0919540229885065</v>
      </c>
      <c r="D312">
        <f>C312+Parameters!$C$3/2</f>
        <v>46.091954022988503</v>
      </c>
      <c r="E312">
        <f>Parameters!$C$3/2*SIN(RADIANS('Cam Design'!B312))</f>
        <v>-31.945420401891724</v>
      </c>
      <c r="F312">
        <f>Parameters!$C$3/2*COS(RADIANS('Cam Design'!B312))</f>
        <v>24.072600926081918</v>
      </c>
      <c r="H312">
        <f t="shared" si="13"/>
        <v>-36.810671210225806</v>
      </c>
      <c r="I312" s="2">
        <f t="shared" si="14"/>
        <v>27.738830377467956</v>
      </c>
    </row>
    <row r="313" spans="2:9" x14ac:dyDescent="0.2">
      <c r="B313">
        <f t="shared" si="15"/>
        <v>308</v>
      </c>
      <c r="C313">
        <f>IF(AND(B313&gt;=Parameters!$C$8, B313&lt;=Parameters!$C$9),Parameters!$C$2,IF(AND(B313&gt;Parameters!$C$6,B313&lt;Parameters!$C$7),(B313-Parameters!$C$6)*TAN(RADIANS('Cam Design'!$C$2)), IF(AND(B313&gt;Parameters!$C$10,B313&lt;Parameters!$C$11),(-B313+Parameters!$C$11)*TAN(RADIANS('Cam Design'!$E$2)), 0)))</f>
        <v>5.9770114942528743</v>
      </c>
      <c r="D313">
        <f>C313+Parameters!$C$3/2</f>
        <v>45.977011494252878</v>
      </c>
      <c r="E313">
        <f>Parameters!$C$3/2*SIN(RADIANS('Cam Design'!B313))</f>
        <v>-31.520430144268872</v>
      </c>
      <c r="F313">
        <f>Parameters!$C$3/2*COS(RADIANS('Cam Design'!B313))</f>
        <v>24.626459013026341</v>
      </c>
      <c r="H313">
        <f t="shared" si="13"/>
        <v>-36.230379476171123</v>
      </c>
      <c r="I313" s="2">
        <f t="shared" si="14"/>
        <v>28.306274727616486</v>
      </c>
    </row>
    <row r="314" spans="2:9" x14ac:dyDescent="0.2">
      <c r="B314">
        <f t="shared" si="15"/>
        <v>309</v>
      </c>
      <c r="C314">
        <f>IF(AND(B314&gt;=Parameters!$C$8, B314&lt;=Parameters!$C$9),Parameters!$C$2,IF(AND(B314&gt;Parameters!$C$6,B314&lt;Parameters!$C$7),(B314-Parameters!$C$6)*TAN(RADIANS('Cam Design'!$C$2)), IF(AND(B314&gt;Parameters!$C$10,B314&lt;Parameters!$C$11),(-B314+Parameters!$C$11)*TAN(RADIANS('Cam Design'!$E$2)), 0)))</f>
        <v>5.862068965517242</v>
      </c>
      <c r="D314">
        <f>C314+Parameters!$C$3/2</f>
        <v>45.862068965517238</v>
      </c>
      <c r="E314">
        <f>Parameters!$C$3/2*SIN(RADIANS('Cam Design'!B314))</f>
        <v>-31.085838458278833</v>
      </c>
      <c r="F314">
        <f>Parameters!$C$3/2*COS(RADIANS('Cam Design'!B314))</f>
        <v>25.172815641993502</v>
      </c>
      <c r="H314">
        <f t="shared" si="13"/>
        <v>-35.641521680612797</v>
      </c>
      <c r="I314" s="2">
        <f t="shared" si="14"/>
        <v>28.861935175733926</v>
      </c>
    </row>
    <row r="315" spans="2:9" x14ac:dyDescent="0.2">
      <c r="B315">
        <f t="shared" si="15"/>
        <v>310</v>
      </c>
      <c r="C315">
        <f>IF(AND(B315&gt;=Parameters!$C$8, B315&lt;=Parameters!$C$9),Parameters!$C$2,IF(AND(B315&gt;Parameters!$C$6,B315&lt;Parameters!$C$7),(B315-Parameters!$C$6)*TAN(RADIANS('Cam Design'!$C$2)), IF(AND(B315&gt;Parameters!$C$10,B315&lt;Parameters!$C$11),(-B315+Parameters!$C$11)*TAN(RADIANS('Cam Design'!$E$2)), 0)))</f>
        <v>5.7471264367816097</v>
      </c>
      <c r="D315">
        <f>C315+Parameters!$C$3/2</f>
        <v>45.747126436781613</v>
      </c>
      <c r="E315">
        <f>Parameters!$C$3/2*SIN(RADIANS('Cam Design'!B315))</f>
        <v>-30.641777724759123</v>
      </c>
      <c r="F315">
        <f>Parameters!$C$3/2*COS(RADIANS('Cam Design'!B315))</f>
        <v>25.71150438746157</v>
      </c>
      <c r="H315">
        <f t="shared" si="13"/>
        <v>-35.044331995557854</v>
      </c>
      <c r="I315" s="2">
        <f t="shared" si="14"/>
        <v>29.40568605232674</v>
      </c>
    </row>
    <row r="316" spans="2:9" x14ac:dyDescent="0.2">
      <c r="B316">
        <f t="shared" si="15"/>
        <v>311</v>
      </c>
      <c r="C316">
        <f>IF(AND(B316&gt;=Parameters!$C$8, B316&lt;=Parameters!$C$9),Parameters!$C$2,IF(AND(B316&gt;Parameters!$C$6,B316&lt;Parameters!$C$7),(B316-Parameters!$C$6)*TAN(RADIANS('Cam Design'!$C$2)), IF(AND(B316&gt;Parameters!$C$10,B316&lt;Parameters!$C$11),(-B316+Parameters!$C$11)*TAN(RADIANS('Cam Design'!$E$2)), 0)))</f>
        <v>5.6321839080459775</v>
      </c>
      <c r="D316">
        <f>C316+Parameters!$C$3/2</f>
        <v>45.632183908045974</v>
      </c>
      <c r="E316">
        <f>Parameters!$C$3/2*SIN(RADIANS('Cam Design'!B316))</f>
        <v>-30.188383208910889</v>
      </c>
      <c r="F316">
        <f>Parameters!$C$3/2*COS(RADIANS('Cam Design'!B316))</f>
        <v>26.24236115962028</v>
      </c>
      <c r="H316">
        <f t="shared" si="13"/>
        <v>-34.439046361889716</v>
      </c>
      <c r="I316" s="2">
        <f t="shared" si="14"/>
        <v>29.937406265428884</v>
      </c>
    </row>
    <row r="317" spans="2:9" x14ac:dyDescent="0.2">
      <c r="B317">
        <f t="shared" si="15"/>
        <v>312</v>
      </c>
      <c r="C317">
        <f>IF(AND(B317&gt;=Parameters!$C$8, B317&lt;=Parameters!$C$9),Parameters!$C$2,IF(AND(B317&gt;Parameters!$C$6,B317&lt;Parameters!$C$7),(B317-Parameters!$C$6)*TAN(RADIANS('Cam Design'!$C$2)), IF(AND(B317&gt;Parameters!$C$10,B317&lt;Parameters!$C$11),(-B317+Parameters!$C$11)*TAN(RADIANS('Cam Design'!$E$2)), 0)))</f>
        <v>5.5172413793103452</v>
      </c>
      <c r="D317">
        <f>C317+Parameters!$C$3/2</f>
        <v>45.517241379310349</v>
      </c>
      <c r="E317">
        <f>Parameters!$C$3/2*SIN(RADIANS('Cam Design'!B317))</f>
        <v>-29.725793019095782</v>
      </c>
      <c r="F317">
        <f>Parameters!$C$3/2*COS(RADIANS('Cam Design'!B317))</f>
        <v>26.765224254354312</v>
      </c>
      <c r="H317">
        <f t="shared" si="13"/>
        <v>-33.825902401040032</v>
      </c>
      <c r="I317" s="2">
        <f t="shared" si="14"/>
        <v>30.456979323920425</v>
      </c>
    </row>
    <row r="318" spans="2:9" x14ac:dyDescent="0.2">
      <c r="B318">
        <f t="shared" si="15"/>
        <v>313</v>
      </c>
      <c r="C318">
        <f>IF(AND(B318&gt;=Parameters!$C$8, B318&lt;=Parameters!$C$9),Parameters!$C$2,IF(AND(B318&gt;Parameters!$C$6,B318&lt;Parameters!$C$7),(B318-Parameters!$C$6)*TAN(RADIANS('Cam Design'!$C$2)), IF(AND(B318&gt;Parameters!$C$10,B318&lt;Parameters!$C$11),(-B318+Parameters!$C$11)*TAN(RADIANS('Cam Design'!$E$2)), 0)))</f>
        <v>5.4022988505747129</v>
      </c>
      <c r="D318">
        <f>C318+Parameters!$C$3/2</f>
        <v>45.402298850574709</v>
      </c>
      <c r="E318">
        <f>Parameters!$C$3/2*SIN(RADIANS('Cam Design'!B318))</f>
        <v>-29.254148064766813</v>
      </c>
      <c r="F318">
        <f>Parameters!$C$3/2*COS(RADIANS('Cam Design'!B318))</f>
        <v>27.279934402499944</v>
      </c>
      <c r="H318">
        <f t="shared" si="13"/>
        <v>-33.205139326387616</v>
      </c>
      <c r="I318" s="2">
        <f t="shared" si="14"/>
        <v>30.964293359159416</v>
      </c>
    </row>
    <row r="319" spans="2:9" x14ac:dyDescent="0.2">
      <c r="B319">
        <f t="shared" si="15"/>
        <v>314</v>
      </c>
      <c r="C319">
        <f>IF(AND(B319&gt;=Parameters!$C$8, B319&lt;=Parameters!$C$9),Parameters!$C$2,IF(AND(B319&gt;Parameters!$C$6,B319&lt;Parameters!$C$7),(B319-Parameters!$C$6)*TAN(RADIANS('Cam Design'!$C$2)), IF(AND(B319&gt;Parameters!$C$10,B319&lt;Parameters!$C$11),(-B319+Parameters!$C$11)*TAN(RADIANS('Cam Design'!$E$2)), 0)))</f>
        <v>5.2873563218390807</v>
      </c>
      <c r="D319">
        <f>C319+Parameters!$C$3/2</f>
        <v>45.287356321839084</v>
      </c>
      <c r="E319">
        <f>Parameters!$C$3/2*SIN(RADIANS('Cam Design'!B319))</f>
        <v>-28.773592013546047</v>
      </c>
      <c r="F319">
        <f>Parameters!$C$3/2*COS(RADIANS('Cam Design'!B319))</f>
        <v>27.78633481835989</v>
      </c>
      <c r="H319">
        <f t="shared" si="13"/>
        <v>-32.57699785441708</v>
      </c>
      <c r="I319" s="2">
        <f t="shared" si="14"/>
        <v>31.459241144924707</v>
      </c>
    </row>
    <row r="320" spans="2:9" x14ac:dyDescent="0.2">
      <c r="B320">
        <f t="shared" si="15"/>
        <v>315</v>
      </c>
      <c r="C320">
        <f>IF(AND(B320&gt;=Parameters!$C$8, B320&lt;=Parameters!$C$9),Parameters!$C$2,IF(AND(B320&gt;Parameters!$C$6,B320&lt;Parameters!$C$7),(B320-Parameters!$C$6)*TAN(RADIANS('Cam Design'!$C$2)), IF(AND(B320&gt;Parameters!$C$10,B320&lt;Parameters!$C$11),(-B320+Parameters!$C$11)*TAN(RADIANS('Cam Design'!$E$2)), 0)))</f>
        <v>5.1724137931034484</v>
      </c>
      <c r="D320">
        <f>C320+Parameters!$C$3/2</f>
        <v>45.172413793103445</v>
      </c>
      <c r="E320">
        <f>Parameters!$C$3/2*SIN(RADIANS('Cam Design'!B320))</f>
        <v>-28.284271247461909</v>
      </c>
      <c r="F320">
        <f>Parameters!$C$3/2*COS(RADIANS('Cam Design'!B320))</f>
        <v>28.284271247461895</v>
      </c>
      <c r="H320">
        <f t="shared" si="13"/>
        <v>-31.941720115668186</v>
      </c>
      <c r="I320" s="2">
        <f t="shared" si="14"/>
        <v>31.941720115668172</v>
      </c>
    </row>
    <row r="321" spans="2:9" x14ac:dyDescent="0.2">
      <c r="B321">
        <f t="shared" si="15"/>
        <v>316</v>
      </c>
      <c r="C321">
        <f>IF(AND(B321&gt;=Parameters!$C$8, B321&lt;=Parameters!$C$9),Parameters!$C$2,IF(AND(B321&gt;Parameters!$C$6,B321&lt;Parameters!$C$7),(B321-Parameters!$C$6)*TAN(RADIANS('Cam Design'!$C$2)), IF(AND(B321&gt;Parameters!$C$10,B321&lt;Parameters!$C$11),(-B321+Parameters!$C$11)*TAN(RADIANS('Cam Design'!$E$2)), 0)))</f>
        <v>5.057471264367817</v>
      </c>
      <c r="D321">
        <f>C321+Parameters!$C$3/2</f>
        <v>45.05747126436782</v>
      </c>
      <c r="E321">
        <f>Parameters!$C$3/2*SIN(RADIANS('Cam Design'!B321))</f>
        <v>-27.786334818359904</v>
      </c>
      <c r="F321">
        <f>Parameters!$C$3/2*COS(RADIANS('Cam Design'!B321))</f>
        <v>28.773592013546036</v>
      </c>
      <c r="H321">
        <f t="shared" si="13"/>
        <v>-31.299549565508858</v>
      </c>
      <c r="I321" s="2">
        <f t="shared" si="14"/>
        <v>32.411632383074846</v>
      </c>
    </row>
    <row r="322" spans="2:9" x14ac:dyDescent="0.2">
      <c r="B322">
        <f t="shared" si="15"/>
        <v>317</v>
      </c>
      <c r="C322">
        <f>IF(AND(B322&gt;=Parameters!$C$8, B322&lt;=Parameters!$C$9),Parameters!$C$2,IF(AND(B322&gt;Parameters!$C$6,B322&lt;Parameters!$C$7),(B322-Parameters!$C$6)*TAN(RADIANS('Cam Design'!$C$2)), IF(AND(B322&gt;Parameters!$C$10,B322&lt;Parameters!$C$11),(-B322+Parameters!$C$11)*TAN(RADIANS('Cam Design'!$E$2)), 0)))</f>
        <v>4.9425287356321848</v>
      </c>
      <c r="D322">
        <f>C322+Parameters!$C$3/2</f>
        <v>44.942528735632187</v>
      </c>
      <c r="E322">
        <f>Parameters!$C$3/2*SIN(RADIANS('Cam Design'!B322))</f>
        <v>-27.279934402499929</v>
      </c>
      <c r="F322">
        <f>Parameters!$C$3/2*COS(RADIANS('Cam Design'!B322))</f>
        <v>29.254148064766827</v>
      </c>
      <c r="H322">
        <f t="shared" si="13"/>
        <v>-30.650730894762855</v>
      </c>
      <c r="I322" s="2">
        <f t="shared" si="14"/>
        <v>32.868884750930548</v>
      </c>
    </row>
    <row r="323" spans="2:9" x14ac:dyDescent="0.2">
      <c r="B323">
        <f t="shared" si="15"/>
        <v>318</v>
      </c>
      <c r="C323">
        <f>IF(AND(B323&gt;=Parameters!$C$8, B323&lt;=Parameters!$C$9),Parameters!$C$2,IF(AND(B323&gt;Parameters!$C$6,B323&lt;Parameters!$C$7),(B323-Parameters!$C$6)*TAN(RADIANS('Cam Design'!$C$2)), IF(AND(B323&gt;Parameters!$C$10,B323&lt;Parameters!$C$11),(-B323+Parameters!$C$11)*TAN(RADIANS('Cam Design'!$E$2)), 0)))</f>
        <v>4.8275862068965525</v>
      </c>
      <c r="D323">
        <f>C323+Parameters!$C$3/2</f>
        <v>44.827586206896555</v>
      </c>
      <c r="E323">
        <f>Parameters!$C$3/2*SIN(RADIANS('Cam Design'!B323))</f>
        <v>-26.765224254354326</v>
      </c>
      <c r="F323">
        <f>Parameters!$C$3/2*COS(RADIANS('Cam Design'!B323))</f>
        <v>29.725793019095768</v>
      </c>
      <c r="H323">
        <f t="shared" si="13"/>
        <v>-29.995509940224675</v>
      </c>
      <c r="I323" s="2">
        <f t="shared" si="14"/>
        <v>33.313388728296985</v>
      </c>
    </row>
    <row r="324" spans="2:9" x14ac:dyDescent="0.2">
      <c r="B324">
        <f t="shared" si="15"/>
        <v>319</v>
      </c>
      <c r="C324">
        <f>IF(AND(B324&gt;=Parameters!$C$8, B324&lt;=Parameters!$C$9),Parameters!$C$2,IF(AND(B324&gt;Parameters!$C$6,B324&lt;Parameters!$C$7),(B324-Parameters!$C$6)*TAN(RADIANS('Cam Design'!$C$2)), IF(AND(B324&gt;Parameters!$C$10,B324&lt;Parameters!$C$11),(-B324+Parameters!$C$11)*TAN(RADIANS('Cam Design'!$E$2)), 0)))</f>
        <v>4.7126436781609202</v>
      </c>
      <c r="D324">
        <f>C324+Parameters!$C$3/2</f>
        <v>44.712643678160923</v>
      </c>
      <c r="E324">
        <f>Parameters!$C$3/2*SIN(RADIANS('Cam Design'!B324))</f>
        <v>-26.242361159620295</v>
      </c>
      <c r="F324">
        <f>Parameters!$C$3/2*COS(RADIANS('Cam Design'!B324))</f>
        <v>30.188383208910878</v>
      </c>
      <c r="H324">
        <f t="shared" si="13"/>
        <v>-29.334133595092805</v>
      </c>
      <c r="I324" s="2">
        <f t="shared" si="14"/>
        <v>33.745060540995205</v>
      </c>
    </row>
    <row r="325" spans="2:9" x14ac:dyDescent="0.2">
      <c r="B325">
        <f t="shared" si="15"/>
        <v>320</v>
      </c>
      <c r="C325">
        <f>IF(AND(B325&gt;=Parameters!$C$8, B325&lt;=Parameters!$C$9),Parameters!$C$2,IF(AND(B325&gt;Parameters!$C$6,B325&lt;Parameters!$C$7),(B325-Parameters!$C$6)*TAN(RADIANS('Cam Design'!$C$2)), IF(AND(B325&gt;Parameters!$C$10,B325&lt;Parameters!$C$11),(-B325+Parameters!$C$11)*TAN(RADIANS('Cam Design'!$E$2)), 0)))</f>
        <v>4.597701149425288</v>
      </c>
      <c r="D325">
        <f>C325+Parameters!$C$3/2</f>
        <v>44.597701149425291</v>
      </c>
      <c r="E325">
        <f>Parameters!$C$3/2*SIN(RADIANS('Cam Design'!B325))</f>
        <v>-25.711504387461584</v>
      </c>
      <c r="F325">
        <f>Parameters!$C$3/2*COS(RADIANS('Cam Design'!B325))</f>
        <v>30.641777724759113</v>
      </c>
      <c r="H325">
        <f t="shared" si="13"/>
        <v>-28.666849719353721</v>
      </c>
      <c r="I325" s="2">
        <f t="shared" si="14"/>
        <v>34.163821141398095</v>
      </c>
    </row>
    <row r="326" spans="2:9" x14ac:dyDescent="0.2">
      <c r="B326">
        <f t="shared" si="15"/>
        <v>321</v>
      </c>
      <c r="C326">
        <f>IF(AND(B326&gt;=Parameters!$C$8, B326&lt;=Parameters!$C$9),Parameters!$C$2,IF(AND(B326&gt;Parameters!$C$6,B326&lt;Parameters!$C$7),(B326-Parameters!$C$6)*TAN(RADIANS('Cam Design'!$C$2)), IF(AND(B326&gt;Parameters!$C$10,B326&lt;Parameters!$C$11),(-B326+Parameters!$C$11)*TAN(RADIANS('Cam Design'!$E$2)), 0)))</f>
        <v>4.4827586206896557</v>
      </c>
      <c r="D326">
        <f>C326+Parameters!$C$3/2</f>
        <v>44.482758620689658</v>
      </c>
      <c r="E326">
        <f>Parameters!$C$3/2*SIN(RADIANS('Cam Design'!B326))</f>
        <v>-25.172815641993513</v>
      </c>
      <c r="F326">
        <f>Parameters!$C$3/2*COS(RADIANS('Cam Design'!B326))</f>
        <v>31.085838458278822</v>
      </c>
      <c r="H326">
        <f t="shared" ref="H326:H365" si="16">D326*SIN(RADIANS(B326))</f>
        <v>-27.993907050147961</v>
      </c>
      <c r="I326" s="2">
        <f t="shared" ref="I326:I365" si="17">D326*COS(RADIANS(B326))</f>
        <v>34.569596216534208</v>
      </c>
    </row>
    <row r="327" spans="2:9" x14ac:dyDescent="0.2">
      <c r="B327">
        <f t="shared" si="15"/>
        <v>322</v>
      </c>
      <c r="C327">
        <f>IF(AND(B327&gt;=Parameters!$C$8, B327&lt;=Parameters!$C$9),Parameters!$C$2,IF(AND(B327&gt;Parameters!$C$6,B327&lt;Parameters!$C$7),(B327-Parameters!$C$6)*TAN(RADIANS('Cam Design'!$C$2)), IF(AND(B327&gt;Parameters!$C$10,B327&lt;Parameters!$C$11),(-B327+Parameters!$C$11)*TAN(RADIANS('Cam Design'!$E$2)), 0)))</f>
        <v>4.3678160919540234</v>
      </c>
      <c r="D327">
        <f>C327+Parameters!$C$3/2</f>
        <v>44.367816091954026</v>
      </c>
      <c r="E327">
        <f>Parameters!$C$3/2*SIN(RADIANS('Cam Design'!B327))</f>
        <v>-24.626459013026327</v>
      </c>
      <c r="F327">
        <f>Parameters!$C$3/2*COS(RADIANS('Cam Design'!B327))</f>
        <v>31.520430144268879</v>
      </c>
      <c r="H327">
        <f t="shared" si="16"/>
        <v>-27.315555112149895</v>
      </c>
      <c r="I327" s="2">
        <f t="shared" si="17"/>
        <v>34.962316194505142</v>
      </c>
    </row>
    <row r="328" spans="2:9" x14ac:dyDescent="0.2">
      <c r="B328">
        <f t="shared" si="15"/>
        <v>323</v>
      </c>
      <c r="C328">
        <f>IF(AND(B328&gt;=Parameters!$C$8, B328&lt;=Parameters!$C$9),Parameters!$C$2,IF(AND(B328&gt;Parameters!$C$6,B328&lt;Parameters!$C$7),(B328-Parameters!$C$6)*TAN(RADIANS('Cam Design'!$C$2)), IF(AND(B328&gt;Parameters!$C$10,B328&lt;Parameters!$C$11),(-B328+Parameters!$C$11)*TAN(RADIANS('Cam Design'!$E$2)), 0)))</f>
        <v>4.2528735632183912</v>
      </c>
      <c r="D328">
        <f>C328+Parameters!$C$3/2</f>
        <v>44.252873563218394</v>
      </c>
      <c r="E328">
        <f>Parameters!$C$3/2*SIN(RADIANS('Cam Design'!B328))</f>
        <v>-24.072600926081932</v>
      </c>
      <c r="F328">
        <f>Parameters!$C$3/2*COS(RADIANS('Cam Design'!B328))</f>
        <v>31.945420401891713</v>
      </c>
      <c r="H328">
        <f t="shared" si="16"/>
        <v>-26.632044127992941</v>
      </c>
      <c r="I328" s="2">
        <f t="shared" si="17"/>
        <v>35.341916249219281</v>
      </c>
    </row>
    <row r="329" spans="2:9" x14ac:dyDescent="0.2">
      <c r="B329">
        <f t="shared" ref="B329:B365" si="18">B328+1</f>
        <v>324</v>
      </c>
      <c r="C329">
        <f>IF(AND(B329&gt;=Parameters!$C$8, B329&lt;=Parameters!$C$9),Parameters!$C$2,IF(AND(B329&gt;Parameters!$C$6,B329&lt;Parameters!$C$7),(B329-Parameters!$C$6)*TAN(RADIANS('Cam Design'!$C$2)), IF(AND(B329&gt;Parameters!$C$10,B329&lt;Parameters!$C$11),(-B329+Parameters!$C$11)*TAN(RADIANS('Cam Design'!$E$2)), 0)))</f>
        <v>4.1379310344827589</v>
      </c>
      <c r="D329">
        <f>C329+Parameters!$C$3/2</f>
        <v>44.137931034482762</v>
      </c>
      <c r="E329">
        <f>Parameters!$C$3/2*SIN(RADIANS('Cam Design'!B329))</f>
        <v>-23.511410091698934</v>
      </c>
      <c r="F329">
        <f>Parameters!$C$3/2*COS(RADIANS('Cam Design'!B329))</f>
        <v>32.360679774997891</v>
      </c>
      <c r="H329">
        <f t="shared" si="16"/>
        <v>-25.943624928771239</v>
      </c>
      <c r="I329" s="2">
        <f t="shared" si="17"/>
        <v>35.708336303445954</v>
      </c>
    </row>
    <row r="330" spans="2:9" x14ac:dyDescent="0.2">
      <c r="B330">
        <f t="shared" si="18"/>
        <v>325</v>
      </c>
      <c r="C330">
        <f>IF(AND(B330&gt;=Parameters!$C$8, B330&lt;=Parameters!$C$9),Parameters!$C$2,IF(AND(B330&gt;Parameters!$C$6,B330&lt;Parameters!$C$7),(B330-Parameters!$C$6)*TAN(RADIANS('Cam Design'!$C$2)), IF(AND(B330&gt;Parameters!$C$10,B330&lt;Parameters!$C$11),(-B330+Parameters!$C$11)*TAN(RADIANS('Cam Design'!$E$2)), 0)))</f>
        <v>4.0229885057471266</v>
      </c>
      <c r="D330">
        <f>C330+Parameters!$C$3/2</f>
        <v>44.022988505747129</v>
      </c>
      <c r="E330">
        <f>Parameters!$C$3/2*SIN(RADIANS('Cam Design'!B330))</f>
        <v>-22.94305745404186</v>
      </c>
      <c r="F330">
        <f>Parameters!$C$3/2*COS(RADIANS('Cam Design'!B330))</f>
        <v>32.766081771559662</v>
      </c>
      <c r="H330">
        <f t="shared" si="16"/>
        <v>-25.25054886464952</v>
      </c>
      <c r="I330" s="2">
        <f t="shared" si="17"/>
        <v>36.061521030193539</v>
      </c>
    </row>
    <row r="331" spans="2:9" x14ac:dyDescent="0.2">
      <c r="B331">
        <f t="shared" si="18"/>
        <v>326</v>
      </c>
      <c r="C331">
        <f>IF(AND(B331&gt;=Parameters!$C$8, B331&lt;=Parameters!$C$9),Parameters!$C$2,IF(AND(B331&gt;Parameters!$C$6,B331&lt;Parameters!$C$7),(B331-Parameters!$C$6)*TAN(RADIANS('Cam Design'!$C$2)), IF(AND(B331&gt;Parameters!$C$10,B331&lt;Parameters!$C$11),(-B331+Parameters!$C$11)*TAN(RADIANS('Cam Design'!$E$2)), 0)))</f>
        <v>3.9080459770114948</v>
      </c>
      <c r="D331">
        <f>C331+Parameters!$C$3/2</f>
        <v>43.908045977011497</v>
      </c>
      <c r="E331">
        <f>Parameters!$C$3/2*SIN(RADIANS('Cam Design'!B331))</f>
        <v>-22.367716138829863</v>
      </c>
      <c r="F331">
        <f>Parameters!$C$3/2*COS(RADIANS('Cam Design'!B331))</f>
        <v>33.161502902201676</v>
      </c>
      <c r="H331">
        <f t="shared" si="16"/>
        <v>-24.553067715612091</v>
      </c>
      <c r="I331" s="2">
        <f t="shared" si="17"/>
        <v>36.40141985241678</v>
      </c>
    </row>
    <row r="332" spans="2:9" x14ac:dyDescent="0.2">
      <c r="B332">
        <f t="shared" si="18"/>
        <v>327</v>
      </c>
      <c r="C332">
        <f>IF(AND(B332&gt;=Parameters!$C$8, B332&lt;=Parameters!$C$9),Parameters!$C$2,IF(AND(B332&gt;Parameters!$C$6,B332&lt;Parameters!$C$7),(B332-Parameters!$C$6)*TAN(RADIANS('Cam Design'!$C$2)), IF(AND(B332&gt;Parameters!$C$10,B332&lt;Parameters!$C$11),(-B332+Parameters!$C$11)*TAN(RADIANS('Cam Design'!$E$2)), 0)))</f>
        <v>3.7931034482758625</v>
      </c>
      <c r="D332">
        <f>C332+Parameters!$C$3/2</f>
        <v>43.793103448275865</v>
      </c>
      <c r="E332">
        <f>Parameters!$C$3/2*SIN(RADIANS('Cam Design'!B332))</f>
        <v>-21.785561400601079</v>
      </c>
      <c r="F332">
        <f>Parameters!$C$3/2*COS(RADIANS('Cam Design'!B332))</f>
        <v>33.546822717816966</v>
      </c>
      <c r="H332">
        <f t="shared" si="16"/>
        <v>-23.851433602382219</v>
      </c>
      <c r="I332" s="2">
        <f t="shared" si="17"/>
        <v>36.727986941058226</v>
      </c>
    </row>
    <row r="333" spans="2:9" x14ac:dyDescent="0.2">
      <c r="B333">
        <f t="shared" si="18"/>
        <v>328</v>
      </c>
      <c r="C333">
        <f>IF(AND(B333&gt;=Parameters!$C$8, B333&lt;=Parameters!$C$9),Parameters!$C$2,IF(AND(B333&gt;Parameters!$C$6,B333&lt;Parameters!$C$7),(B333-Parameters!$C$6)*TAN(RADIANS('Cam Design'!$C$2)), IF(AND(B333&gt;Parameters!$C$10,B333&lt;Parameters!$C$11),(-B333+Parameters!$C$11)*TAN(RADIANS('Cam Design'!$E$2)), 0)))</f>
        <v>3.6781609195402303</v>
      </c>
      <c r="D333">
        <f>C333+Parameters!$C$3/2</f>
        <v>43.678160919540232</v>
      </c>
      <c r="E333">
        <f>Parameters!$C$3/2*SIN(RADIANS('Cam Design'!B333))</f>
        <v>-21.196770569328201</v>
      </c>
      <c r="F333">
        <f>Parameters!$C$3/2*COS(RADIANS('Cam Design'!B333))</f>
        <v>33.921923846257037</v>
      </c>
      <c r="H333">
        <f t="shared" si="16"/>
        <v>-23.145898897542288</v>
      </c>
      <c r="I333" s="2">
        <f t="shared" si="17"/>
        <v>37.0411812114301</v>
      </c>
    </row>
    <row r="334" spans="2:9" x14ac:dyDescent="0.2">
      <c r="B334">
        <f t="shared" si="18"/>
        <v>329</v>
      </c>
      <c r="C334">
        <f>IF(AND(B334&gt;=Parameters!$C$8, B334&lt;=Parameters!$C$9),Parameters!$C$2,IF(AND(B334&gt;Parameters!$C$6,B334&lt;Parameters!$C$7),(B334-Parameters!$C$6)*TAN(RADIANS('Cam Design'!$C$2)), IF(AND(B334&gt;Parameters!$C$10,B334&lt;Parameters!$C$11),(-B334+Parameters!$C$11)*TAN(RADIANS('Cam Design'!$E$2)), 0)))</f>
        <v>3.563218390804598</v>
      </c>
      <c r="D334">
        <f>C334+Parameters!$C$3/2</f>
        <v>43.5632183908046</v>
      </c>
      <c r="E334">
        <f>Parameters!$C$3/2*SIN(RADIANS('Cam Design'!B334))</f>
        <v>-20.601522996402181</v>
      </c>
      <c r="F334">
        <f>Parameters!$C$3/2*COS(RADIANS('Cam Design'!B334))</f>
        <v>34.286692028084488</v>
      </c>
      <c r="H334">
        <f t="shared" si="16"/>
        <v>-22.436716136886282</v>
      </c>
      <c r="I334" s="2">
        <f t="shared" si="17"/>
        <v>37.340966317942588</v>
      </c>
    </row>
    <row r="335" spans="2:9" x14ac:dyDescent="0.2">
      <c r="B335">
        <f t="shared" si="18"/>
        <v>330</v>
      </c>
      <c r="C335">
        <f>IF(AND(B335&gt;=Parameters!$C$8, B335&lt;=Parameters!$C$9),Parameters!$C$2,IF(AND(B335&gt;Parameters!$C$6,B335&lt;Parameters!$C$7),(B335-Parameters!$C$6)*TAN(RADIANS('Cam Design'!$C$2)), IF(AND(B335&gt;Parameters!$C$10,B335&lt;Parameters!$C$11),(-B335+Parameters!$C$11)*TAN(RADIANS('Cam Design'!$E$2)), 0)))</f>
        <v>3.4482758620689657</v>
      </c>
      <c r="D335">
        <f>C335+Parameters!$C$3/2</f>
        <v>43.448275862068968</v>
      </c>
      <c r="E335">
        <f>Parameters!$C$3/2*SIN(RADIANS('Cam Design'!B335))</f>
        <v>-20.000000000000018</v>
      </c>
      <c r="F335">
        <f>Parameters!$C$3/2*COS(RADIANS('Cam Design'!B335))</f>
        <v>34.641016151377535</v>
      </c>
      <c r="H335">
        <f t="shared" si="16"/>
        <v>-21.724137931034502</v>
      </c>
      <c r="I335" s="2">
        <f t="shared" si="17"/>
        <v>37.627310647185944</v>
      </c>
    </row>
    <row r="336" spans="2:9" x14ac:dyDescent="0.2">
      <c r="B336">
        <f t="shared" si="18"/>
        <v>331</v>
      </c>
      <c r="C336">
        <f>IF(AND(B336&gt;=Parameters!$C$8, B336&lt;=Parameters!$C$9),Parameters!$C$2,IF(AND(B336&gt;Parameters!$C$6,B336&lt;Parameters!$C$7),(B336-Parameters!$C$6)*TAN(RADIANS('Cam Design'!$C$2)), IF(AND(B336&gt;Parameters!$C$10,B336&lt;Parameters!$C$11),(-B336+Parameters!$C$11)*TAN(RADIANS('Cam Design'!$E$2)), 0)))</f>
        <v>3.3333333333333335</v>
      </c>
      <c r="D336">
        <f>C336+Parameters!$C$3/2</f>
        <v>43.333333333333336</v>
      </c>
      <c r="E336">
        <f>Parameters!$C$3/2*SIN(RADIANS('Cam Design'!B336))</f>
        <v>-19.392384809853475</v>
      </c>
      <c r="F336">
        <f>Parameters!$C$3/2*COS(RADIANS('Cam Design'!B336))</f>
        <v>34.984788285575831</v>
      </c>
      <c r="H336">
        <f t="shared" si="16"/>
        <v>-21.008416877341265</v>
      </c>
      <c r="I336" s="2">
        <f t="shared" si="17"/>
        <v>37.90018730937382</v>
      </c>
    </row>
    <row r="337" spans="2:9" x14ac:dyDescent="0.2">
      <c r="B337">
        <f t="shared" si="18"/>
        <v>332</v>
      </c>
      <c r="C337">
        <f>IF(AND(B337&gt;=Parameters!$C$8, B337&lt;=Parameters!$C$9),Parameters!$C$2,IF(AND(B337&gt;Parameters!$C$6,B337&lt;Parameters!$C$7),(B337-Parameters!$C$6)*TAN(RADIANS('Cam Design'!$C$2)), IF(AND(B337&gt;Parameters!$C$10,B337&lt;Parameters!$C$11),(-B337+Parameters!$C$11)*TAN(RADIANS('Cam Design'!$E$2)), 0)))</f>
        <v>3.2183908045977017</v>
      </c>
      <c r="D337">
        <f>C337+Parameters!$C$3/2</f>
        <v>43.218390804597703</v>
      </c>
      <c r="E337">
        <f>Parameters!$C$3/2*SIN(RADIANS('Cam Design'!B337))</f>
        <v>-18.778862511435634</v>
      </c>
      <c r="F337">
        <f>Parameters!$C$3/2*COS(RADIANS('Cam Design'!B337))</f>
        <v>35.317903714357072</v>
      </c>
      <c r="H337">
        <f t="shared" si="16"/>
        <v>-20.289805472125856</v>
      </c>
      <c r="I337" s="2">
        <f t="shared" si="17"/>
        <v>38.159574128155924</v>
      </c>
    </row>
    <row r="338" spans="2:9" x14ac:dyDescent="0.2">
      <c r="B338">
        <f t="shared" si="18"/>
        <v>333</v>
      </c>
      <c r="C338">
        <f>IF(AND(B338&gt;=Parameters!$C$8, B338&lt;=Parameters!$C$9),Parameters!$C$2,IF(AND(B338&gt;Parameters!$C$6,B338&lt;Parameters!$C$7),(B338-Parameters!$C$6)*TAN(RADIANS('Cam Design'!$C$2)), IF(AND(B338&gt;Parameters!$C$10,B338&lt;Parameters!$C$11),(-B338+Parameters!$C$11)*TAN(RADIANS('Cam Design'!$E$2)), 0)))</f>
        <v>3.1034482758620694</v>
      </c>
      <c r="D338">
        <f>C338+Parameters!$C$3/2</f>
        <v>43.103448275862071</v>
      </c>
      <c r="E338">
        <f>Parameters!$C$3/2*SIN(RADIANS('Cam Design'!B338))</f>
        <v>-18.159619989581877</v>
      </c>
      <c r="F338">
        <f>Parameters!$C$3/2*COS(RADIANS('Cam Design'!B338))</f>
        <v>35.640260967534715</v>
      </c>
      <c r="H338">
        <f t="shared" si="16"/>
        <v>-19.568556023256335</v>
      </c>
      <c r="I338" s="2">
        <f t="shared" si="17"/>
        <v>38.405453628808957</v>
      </c>
    </row>
    <row r="339" spans="2:9" x14ac:dyDescent="0.2">
      <c r="B339">
        <f t="shared" si="18"/>
        <v>334</v>
      </c>
      <c r="C339">
        <f>IF(AND(B339&gt;=Parameters!$C$8, B339&lt;=Parameters!$C$9),Parameters!$C$2,IF(AND(B339&gt;Parameters!$C$6,B339&lt;Parameters!$C$7),(B339-Parameters!$C$6)*TAN(RADIANS('Cam Design'!$C$2)), IF(AND(B339&gt;Parameters!$C$10,B339&lt;Parameters!$C$11),(-B339+Parameters!$C$11)*TAN(RADIANS('Cam Design'!$E$2)), 0)))</f>
        <v>2.9885057471264371</v>
      </c>
      <c r="D339">
        <f>C339+Parameters!$C$3/2</f>
        <v>42.988505747126439</v>
      </c>
      <c r="E339">
        <f>Parameters!$C$3/2*SIN(RADIANS('Cam Design'!B339))</f>
        <v>-17.53484587156311</v>
      </c>
      <c r="F339">
        <f>Parameters!$C$3/2*COS(RADIANS('Cam Design'!B339))</f>
        <v>35.951761851966673</v>
      </c>
      <c r="H339">
        <f t="shared" si="16"/>
        <v>-18.844920563116677</v>
      </c>
      <c r="I339" s="2">
        <f t="shared" si="17"/>
        <v>38.637813024814761</v>
      </c>
    </row>
    <row r="340" spans="2:9" x14ac:dyDescent="0.2">
      <c r="B340">
        <f t="shared" si="18"/>
        <v>335</v>
      </c>
      <c r="C340">
        <f>IF(AND(B340&gt;=Parameters!$C$8, B340&lt;=Parameters!$C$9),Parameters!$C$2,IF(AND(B340&gt;Parameters!$C$6,B340&lt;Parameters!$C$7),(B340-Parameters!$C$6)*TAN(RADIANS('Cam Design'!$C$2)), IF(AND(B340&gt;Parameters!$C$10,B340&lt;Parameters!$C$11),(-B340+Parameters!$C$11)*TAN(RADIANS('Cam Design'!$E$2)), 0)))</f>
        <v>2.8735632183908049</v>
      </c>
      <c r="D340">
        <f>C340+Parameters!$C$3/2</f>
        <v>42.873563218390807</v>
      </c>
      <c r="E340">
        <f>Parameters!$C$3/2*SIN(RADIANS('Cam Design'!B340))</f>
        <v>-16.904730469627967</v>
      </c>
      <c r="F340">
        <f>Parameters!$C$3/2*COS(RADIANS('Cam Design'!B340))</f>
        <v>36.252311481466002</v>
      </c>
      <c r="H340">
        <f t="shared" si="16"/>
        <v>-18.119150761986301</v>
      </c>
      <c r="I340" s="2">
        <f t="shared" si="17"/>
        <v>38.856644202835689</v>
      </c>
    </row>
    <row r="341" spans="2:9" x14ac:dyDescent="0.2">
      <c r="B341">
        <f t="shared" si="18"/>
        <v>336</v>
      </c>
      <c r="C341">
        <f>IF(AND(B341&gt;=Parameters!$C$8, B341&lt;=Parameters!$C$9),Parameters!$C$2,IF(AND(B341&gt;Parameters!$C$6,B341&lt;Parameters!$C$7),(B341-Parameters!$C$6)*TAN(RADIANS('Cam Design'!$C$2)), IF(AND(B341&gt;Parameters!$C$10,B341&lt;Parameters!$C$11),(-B341+Parameters!$C$11)*TAN(RADIANS('Cam Design'!$E$2)), 0)))</f>
        <v>2.7586206896551726</v>
      </c>
      <c r="D341">
        <f>C341+Parameters!$C$3/2</f>
        <v>42.758620689655174</v>
      </c>
      <c r="E341">
        <f>Parameters!$C$3/2*SIN(RADIANS('Cam Design'!B341))</f>
        <v>-16.269465723032006</v>
      </c>
      <c r="F341">
        <f>Parameters!$C$3/2*COS(RADIANS('Cam Design'!B341))</f>
        <v>36.541818305704041</v>
      </c>
      <c r="H341">
        <f t="shared" si="16"/>
        <v>-17.391497841861799</v>
      </c>
      <c r="I341" s="2">
        <f t="shared" si="17"/>
        <v>39.061943706097424</v>
      </c>
    </row>
    <row r="342" spans="2:9" x14ac:dyDescent="0.2">
      <c r="B342">
        <f t="shared" si="18"/>
        <v>337</v>
      </c>
      <c r="C342">
        <f>IF(AND(B342&gt;=Parameters!$C$8, B342&lt;=Parameters!$C$9),Parameters!$C$2,IF(AND(B342&gt;Parameters!$C$6,B342&lt;Parameters!$C$7),(B342-Parameters!$C$6)*TAN(RADIANS('Cam Design'!$C$2)), IF(AND(B342&gt;Parameters!$C$10,B342&lt;Parameters!$C$11),(-B342+Parameters!$C$11)*TAN(RADIANS('Cam Design'!$E$2)), 0)))</f>
        <v>2.6436781609195403</v>
      </c>
      <c r="D342">
        <f>C342+Parameters!$C$3/2</f>
        <v>42.643678160919542</v>
      </c>
      <c r="E342">
        <f>Parameters!$C$3/2*SIN(RADIANS('Cam Design'!B342))</f>
        <v>-15.629245139570955</v>
      </c>
      <c r="F342">
        <f>Parameters!$C$3/2*COS(RADIANS('Cam Design'!B342))</f>
        <v>36.820194138097612</v>
      </c>
      <c r="H342">
        <f t="shared" si="16"/>
        <v>-16.662212490749496</v>
      </c>
      <c r="I342" s="2">
        <f t="shared" si="17"/>
        <v>39.253712716190272</v>
      </c>
    </row>
    <row r="343" spans="2:9" x14ac:dyDescent="0.2">
      <c r="B343">
        <f t="shared" si="18"/>
        <v>338</v>
      </c>
      <c r="C343">
        <f>IF(AND(B343&gt;=Parameters!$C$8, B343&lt;=Parameters!$C$9),Parameters!$C$2,IF(AND(B343&gt;Parameters!$C$6,B343&lt;Parameters!$C$7),(B343-Parameters!$C$6)*TAN(RADIANS('Cam Design'!$C$2)), IF(AND(B343&gt;Parameters!$C$10,B343&lt;Parameters!$C$11),(-B343+Parameters!$C$11)*TAN(RADIANS('Cam Design'!$E$2)), 0)))</f>
        <v>2.5287356321839085</v>
      </c>
      <c r="D343">
        <f>C343+Parameters!$C$3/2</f>
        <v>42.52873563218391</v>
      </c>
      <c r="E343">
        <f>Parameters!$C$3/2*SIN(RADIANS('Cam Design'!B343))</f>
        <v>-14.984263736636494</v>
      </c>
      <c r="F343">
        <f>Parameters!$C$3/2*COS(RADIANS('Cam Design'!B343))</f>
        <v>37.08735418267149</v>
      </c>
      <c r="H343">
        <f t="shared" si="16"/>
        <v>-15.931544777458342</v>
      </c>
      <c r="I343" s="2">
        <f t="shared" si="17"/>
        <v>39.431957033300151</v>
      </c>
    </row>
    <row r="344" spans="2:9" x14ac:dyDescent="0.2">
      <c r="B344">
        <f t="shared" si="18"/>
        <v>339</v>
      </c>
      <c r="C344">
        <f>IF(AND(B344&gt;=Parameters!$C$8, B344&lt;=Parameters!$C$9),Parameters!$C$2,IF(AND(B344&gt;Parameters!$C$6,B344&lt;Parameters!$C$7),(B344-Parameters!$C$6)*TAN(RADIANS('Cam Design'!$C$2)), IF(AND(B344&gt;Parameters!$C$10,B344&lt;Parameters!$C$11),(-B344+Parameters!$C$11)*TAN(RADIANS('Cam Design'!$E$2)), 0)))</f>
        <v>2.4137931034482762</v>
      </c>
      <c r="D344">
        <f>C344+Parameters!$C$3/2</f>
        <v>42.413793103448278</v>
      </c>
      <c r="E344">
        <f>Parameters!$C$3/2*SIN(RADIANS('Cam Design'!B344))</f>
        <v>-14.33471798181203</v>
      </c>
      <c r="F344">
        <f>Parameters!$C$3/2*COS(RADIANS('Cam Design'!B344))</f>
        <v>37.343217059888062</v>
      </c>
      <c r="H344">
        <f t="shared" si="16"/>
        <v>-15.199744066921378</v>
      </c>
      <c r="I344" s="2">
        <f t="shared" si="17"/>
        <v>39.596687054881308</v>
      </c>
    </row>
    <row r="345" spans="2:9" x14ac:dyDescent="0.2">
      <c r="B345">
        <f t="shared" si="18"/>
        <v>340</v>
      </c>
      <c r="C345">
        <f>IF(AND(B345&gt;=Parameters!$C$8, B345&lt;=Parameters!$C$9),Parameters!$C$2,IF(AND(B345&gt;Parameters!$C$6,B345&lt;Parameters!$C$7),(B345-Parameters!$C$6)*TAN(RADIANS('Cam Design'!$C$2)), IF(AND(B345&gt;Parameters!$C$10,B345&lt;Parameters!$C$11),(-B345+Parameters!$C$11)*TAN(RADIANS('Cam Design'!$E$2)), 0)))</f>
        <v>2.298850574712644</v>
      </c>
      <c r="D345">
        <f>C345+Parameters!$C$3/2</f>
        <v>42.298850574712645</v>
      </c>
      <c r="E345">
        <f>Parameters!$C$3/2*SIN(RADIANS('Cam Design'!B345))</f>
        <v>-13.680805733026745</v>
      </c>
      <c r="F345">
        <f>Parameters!$C$3/2*COS(RADIANS('Cam Design'!B345))</f>
        <v>37.587704831436341</v>
      </c>
      <c r="H345">
        <f t="shared" si="16"/>
        <v>-14.467058936074258</v>
      </c>
      <c r="I345" s="2">
        <f t="shared" si="17"/>
        <v>39.747917752783252</v>
      </c>
    </row>
    <row r="346" spans="2:9" x14ac:dyDescent="0.2">
      <c r="B346">
        <f t="shared" si="18"/>
        <v>341</v>
      </c>
      <c r="C346">
        <f>IF(AND(B346&gt;=Parameters!$C$8, B346&lt;=Parameters!$C$9),Parameters!$C$2,IF(AND(B346&gt;Parameters!$C$6,B346&lt;Parameters!$C$7),(B346-Parameters!$C$6)*TAN(RADIANS('Cam Design'!$C$2)), IF(AND(B346&gt;Parameters!$C$10,B346&lt;Parameters!$C$11),(-B346+Parameters!$C$11)*TAN(RADIANS('Cam Design'!$E$2)), 0)))</f>
        <v>2.1839080459770117</v>
      </c>
      <c r="D346">
        <f>C346+Parameters!$C$3/2</f>
        <v>42.183908045977013</v>
      </c>
      <c r="E346">
        <f>Parameters!$C$3/2*SIN(RADIANS('Cam Design'!B346))</f>
        <v>-13.022726178286268</v>
      </c>
      <c r="F346">
        <f>Parameters!$C$3/2*COS(RADIANS('Cam Design'!B346))</f>
        <v>37.820743023972675</v>
      </c>
      <c r="H346">
        <f t="shared" si="16"/>
        <v>-13.73373709031914</v>
      </c>
      <c r="I346" s="2">
        <f t="shared" si="17"/>
        <v>39.885668648844749</v>
      </c>
    </row>
    <row r="347" spans="2:9" x14ac:dyDescent="0.2">
      <c r="B347">
        <f t="shared" si="18"/>
        <v>342</v>
      </c>
      <c r="C347">
        <f>IF(AND(B347&gt;=Parameters!$C$8, B347&lt;=Parameters!$C$9),Parameters!$C$2,IF(AND(B347&gt;Parameters!$C$6,B347&lt;Parameters!$C$7),(B347-Parameters!$C$6)*TAN(RADIANS('Cam Design'!$C$2)), IF(AND(B347&gt;Parameters!$C$10,B347&lt;Parameters!$C$11),(-B347+Parameters!$C$11)*TAN(RADIANS('Cam Design'!$E$2)), 0)))</f>
        <v>2.0689655172413794</v>
      </c>
      <c r="D347">
        <f>C347+Parameters!$C$3/2</f>
        <v>42.068965517241381</v>
      </c>
      <c r="E347">
        <f>Parameters!$C$3/2*SIN(RADIANS('Cam Design'!B347))</f>
        <v>-12.360679774997905</v>
      </c>
      <c r="F347">
        <f>Parameters!$C$3/2*COS(RADIANS('Cam Design'!B347))</f>
        <v>38.042260651806139</v>
      </c>
      <c r="H347">
        <f t="shared" si="16"/>
        <v>-13.000025280601244</v>
      </c>
      <c r="I347" s="2">
        <f t="shared" si="17"/>
        <v>40.009963788968527</v>
      </c>
    </row>
    <row r="348" spans="2:9" x14ac:dyDescent="0.2">
      <c r="B348">
        <f t="shared" si="18"/>
        <v>343</v>
      </c>
      <c r="C348">
        <f>IF(AND(B348&gt;=Parameters!$C$8, B348&lt;=Parameters!$C$9),Parameters!$C$2,IF(AND(B348&gt;Parameters!$C$6,B348&lt;Parameters!$C$7),(B348-Parameters!$C$6)*TAN(RADIANS('Cam Design'!$C$2)), IF(AND(B348&gt;Parameters!$C$10,B348&lt;Parameters!$C$11),(-B348+Parameters!$C$11)*TAN(RADIANS('Cam Design'!$E$2)), 0)))</f>
        <v>1.9540229885057474</v>
      </c>
      <c r="D348">
        <f>C348+Parameters!$C$3/2</f>
        <v>41.954022988505749</v>
      </c>
      <c r="E348">
        <f>Parameters!$C$3/2*SIN(RADIANS('Cam Design'!B348))</f>
        <v>-11.694868188909487</v>
      </c>
      <c r="F348">
        <f>Parameters!$C$3/2*COS(RADIANS('Cam Design'!B348))</f>
        <v>38.252190238521415</v>
      </c>
      <c r="H348">
        <f t="shared" si="16"/>
        <v>-12.266169221126329</v>
      </c>
      <c r="I348" s="2">
        <f t="shared" si="17"/>
        <v>40.120831715690564</v>
      </c>
    </row>
    <row r="349" spans="2:9" x14ac:dyDescent="0.2">
      <c r="B349">
        <f t="shared" si="18"/>
        <v>344</v>
      </c>
      <c r="C349">
        <f>IF(AND(B349&gt;=Parameters!$C$8, B349&lt;=Parameters!$C$9),Parameters!$C$2,IF(AND(B349&gt;Parameters!$C$6,B349&lt;Parameters!$C$7),(B349-Parameters!$C$6)*TAN(RADIANS('Cam Design'!$C$2)), IF(AND(B349&gt;Parameters!$C$10,B349&lt;Parameters!$C$11),(-B349+Parameters!$C$11)*TAN(RADIANS('Cam Design'!$E$2)), 0)))</f>
        <v>1.8390804597701151</v>
      </c>
      <c r="D349">
        <f>C349+Parameters!$C$3/2</f>
        <v>41.839080459770116</v>
      </c>
      <c r="E349">
        <f>Parameters!$C$3/2*SIN(RADIANS('Cam Design'!B349))</f>
        <v>-11.025494232679957</v>
      </c>
      <c r="F349">
        <f>Parameters!$C$3/2*COS(RADIANS('Cam Design'!B349))</f>
        <v>38.450467837532756</v>
      </c>
      <c r="H349">
        <f t="shared" si="16"/>
        <v>-11.532413507745703</v>
      </c>
      <c r="I349" s="2">
        <f t="shared" si="17"/>
        <v>40.218305439258401</v>
      </c>
    </row>
    <row r="350" spans="2:9" x14ac:dyDescent="0.2">
      <c r="B350">
        <f t="shared" si="18"/>
        <v>345</v>
      </c>
      <c r="C350">
        <f>IF(AND(B350&gt;=Parameters!$C$8, B350&lt;=Parameters!$C$9),Parameters!$C$2,IF(AND(B350&gt;Parameters!$C$6,B350&lt;Parameters!$C$7),(B350-Parameters!$C$6)*TAN(RADIANS('Cam Design'!$C$2)), IF(AND(B350&gt;Parameters!$C$10,B350&lt;Parameters!$C$11),(-B350+Parameters!$C$11)*TAN(RADIANS('Cam Design'!$E$2)), 0)))</f>
        <v>1.7241379310344829</v>
      </c>
      <c r="D350">
        <f>C350+Parameters!$C$3/2</f>
        <v>41.724137931034484</v>
      </c>
      <c r="E350">
        <f>Parameters!$C$3/2*SIN(RADIANS('Cam Design'!B350))</f>
        <v>-10.352761804100828</v>
      </c>
      <c r="F350">
        <f>Parameters!$C$3/2*COS(RADIANS('Cam Design'!B350))</f>
        <v>38.637033051562732</v>
      </c>
      <c r="H350">
        <f t="shared" si="16"/>
        <v>-10.799001537036208</v>
      </c>
      <c r="I350" s="2">
        <f t="shared" si="17"/>
        <v>40.302422407233543</v>
      </c>
    </row>
    <row r="351" spans="2:9" x14ac:dyDescent="0.2">
      <c r="B351">
        <f t="shared" si="18"/>
        <v>346</v>
      </c>
      <c r="C351">
        <f>IF(AND(B351&gt;=Parameters!$C$8, B351&lt;=Parameters!$C$9),Parameters!$C$2,IF(AND(B351&gt;Parameters!$C$6,B351&lt;Parameters!$C$7),(B351-Parameters!$C$6)*TAN(RADIANS('Cam Design'!$C$2)), IF(AND(B351&gt;Parameters!$C$10,B351&lt;Parameters!$C$11),(-B351+Parameters!$C$11)*TAN(RADIANS('Cam Design'!$E$2)), 0)))</f>
        <v>1.6091954022988508</v>
      </c>
      <c r="D351">
        <f>C351+Parameters!$C$3/2</f>
        <v>41.609195402298852</v>
      </c>
      <c r="E351">
        <f>Parameters!$C$3/2*SIN(RADIANS('Cam Design'!B351))</f>
        <v>-9.6768758239867143</v>
      </c>
      <c r="F351">
        <f>Parameters!$C$3/2*COS(RADIANS('Cam Design'!B351))</f>
        <v>38.811829051039858</v>
      </c>
      <c r="H351">
        <f t="shared" si="16"/>
        <v>-10.066175426101124</v>
      </c>
      <c r="I351" s="2">
        <f t="shared" si="17"/>
        <v>40.373224472633417</v>
      </c>
    </row>
    <row r="352" spans="2:9" x14ac:dyDescent="0.2">
      <c r="B352">
        <f t="shared" si="18"/>
        <v>347</v>
      </c>
      <c r="C352">
        <f>IF(AND(B352&gt;=Parameters!$C$8, B352&lt;=Parameters!$C$9),Parameters!$C$2,IF(AND(B352&gt;Parameters!$C$6,B352&lt;Parameters!$C$7),(B352-Parameters!$C$6)*TAN(RADIANS('Cam Design'!$C$2)), IF(AND(B352&gt;Parameters!$C$10,B352&lt;Parameters!$C$11),(-B352+Parameters!$C$11)*TAN(RADIANS('Cam Design'!$E$2)), 0)))</f>
        <v>1.4942528735632186</v>
      </c>
      <c r="D352">
        <f>C352+Parameters!$C$3/2</f>
        <v>41.494252873563219</v>
      </c>
      <c r="E352">
        <f>Parameters!$C$3/2*SIN(RADIANS('Cam Design'!B352))</f>
        <v>-8.9980421737546141</v>
      </c>
      <c r="F352">
        <f>Parameters!$C$3/2*COS(RADIANS('Cam Design'!B352))</f>
        <v>38.974802591409407</v>
      </c>
      <c r="H352">
        <f t="shared" si="16"/>
        <v>-9.3341759331190097</v>
      </c>
      <c r="I352" s="2">
        <f t="shared" si="17"/>
        <v>40.430757860628724</v>
      </c>
    </row>
    <row r="353" spans="2:9" x14ac:dyDescent="0.2">
      <c r="B353">
        <f t="shared" si="18"/>
        <v>348</v>
      </c>
      <c r="C353">
        <f>IF(AND(B353&gt;=Parameters!$C$8, B353&lt;=Parameters!$C$9),Parameters!$C$2,IF(AND(B353&gt;Parameters!$C$6,B353&lt;Parameters!$C$7),(B353-Parameters!$C$6)*TAN(RADIANS('Cam Design'!$C$2)), IF(AND(B353&gt;Parameters!$C$10,B353&lt;Parameters!$C$11),(-B353+Parameters!$C$11)*TAN(RADIANS('Cam Design'!$E$2)), 0)))</f>
        <v>1.3793103448275863</v>
      </c>
      <c r="D353">
        <f>C353+Parameters!$C$3/2</f>
        <v>41.379310344827587</v>
      </c>
      <c r="E353">
        <f>Parameters!$C$3/2*SIN(RADIANS('Cam Design'!B353))</f>
        <v>-8.3164676327103955</v>
      </c>
      <c r="F353">
        <f>Parameters!$C$3/2*COS(RADIANS('Cam Design'!B353))</f>
        <v>39.12590402935222</v>
      </c>
      <c r="H353">
        <f t="shared" si="16"/>
        <v>-8.6032423786659251</v>
      </c>
      <c r="I353" s="2">
        <f t="shared" si="17"/>
        <v>40.475073133812643</v>
      </c>
    </row>
    <row r="354" spans="2:9" x14ac:dyDescent="0.2">
      <c r="B354">
        <f t="shared" si="18"/>
        <v>349</v>
      </c>
      <c r="C354">
        <f>IF(AND(B354&gt;=Parameters!$C$8, B354&lt;=Parameters!$C$9),Parameters!$C$2,IF(AND(B354&gt;Parameters!$C$6,B354&lt;Parameters!$C$7),(B354-Parameters!$C$6)*TAN(RADIANS('Cam Design'!$C$2)), IF(AND(B354&gt;Parameters!$C$10,B354&lt;Parameters!$C$11),(-B354+Parameters!$C$11)*TAN(RADIANS('Cam Design'!$E$2)), 0)))</f>
        <v>1.2643678160919543</v>
      </c>
      <c r="D354">
        <f>C354+Parameters!$C$3/2</f>
        <v>41.264367816091955</v>
      </c>
      <c r="E354">
        <f>Parameters!$C$3/2*SIN(RADIANS('Cam Design'!B354))</f>
        <v>-7.6323598150617862</v>
      </c>
      <c r="F354">
        <f>Parameters!$C$3/2*COS(RADIANS('Cam Design'!B354))</f>
        <v>39.265087337906557</v>
      </c>
      <c r="H354">
        <f t="shared" si="16"/>
        <v>-7.8736125678367284</v>
      </c>
      <c r="I354" s="2">
        <f t="shared" si="17"/>
        <v>40.506225156058775</v>
      </c>
    </row>
    <row r="355" spans="2:9" x14ac:dyDescent="0.2">
      <c r="B355">
        <f t="shared" si="18"/>
        <v>350</v>
      </c>
      <c r="C355">
        <f>IF(AND(B355&gt;=Parameters!$C$8, B355&lt;=Parameters!$C$9),Parameters!$C$2,IF(AND(B355&gt;Parameters!$C$6,B355&lt;Parameters!$C$7),(B355-Parameters!$C$6)*TAN(RADIANS('Cam Design'!$C$2)), IF(AND(B355&gt;Parameters!$C$10,B355&lt;Parameters!$C$11),(-B355+Parameters!$C$11)*TAN(RADIANS('Cam Design'!$E$2)), 0)))</f>
        <v>1.149425287356322</v>
      </c>
      <c r="D355">
        <f>C355+Parameters!$C$3/2</f>
        <v>41.149425287356323</v>
      </c>
      <c r="E355">
        <f>Parameters!$C$3/2*SIN(RADIANS('Cam Design'!B355))</f>
        <v>-6.9459271066772157</v>
      </c>
      <c r="F355">
        <f>Parameters!$C$3/2*COS(RADIANS('Cam Design'!B355))</f>
        <v>39.392310120488318</v>
      </c>
      <c r="H355">
        <f t="shared" si="16"/>
        <v>-7.1455227131909291</v>
      </c>
      <c r="I355" s="2">
        <f t="shared" si="17"/>
        <v>40.524273054985109</v>
      </c>
    </row>
    <row r="356" spans="2:9" x14ac:dyDescent="0.2">
      <c r="B356">
        <f t="shared" si="18"/>
        <v>351</v>
      </c>
      <c r="C356">
        <f>IF(AND(B356&gt;=Parameters!$C$8, B356&lt;=Parameters!$C$9),Parameters!$C$2,IF(AND(B356&gt;Parameters!$C$6,B356&lt;Parameters!$C$7),(B356-Parameters!$C$6)*TAN(RADIANS('Cam Design'!$C$2)), IF(AND(B356&gt;Parameters!$C$10,B356&lt;Parameters!$C$11),(-B356+Parameters!$C$11)*TAN(RADIANS('Cam Design'!$E$2)), 0)))</f>
        <v>1.0344827586206897</v>
      </c>
      <c r="D356">
        <f>C356+Parameters!$C$3/2</f>
        <v>41.03448275862069</v>
      </c>
      <c r="E356">
        <f>Parameters!$C$3/2*SIN(RADIANS('Cam Design'!B356))</f>
        <v>-6.2573786016092452</v>
      </c>
      <c r="F356">
        <f>Parameters!$C$3/2*COS(RADIANS('Cam Design'!B356))</f>
        <v>39.507533623805507</v>
      </c>
      <c r="H356">
        <f t="shared" si="16"/>
        <v>-6.419207358547415</v>
      </c>
      <c r="I356" s="2">
        <f t="shared" si="17"/>
        <v>40.529280183041855</v>
      </c>
    </row>
    <row r="357" spans="2:9" x14ac:dyDescent="0.2">
      <c r="B357">
        <f t="shared" si="18"/>
        <v>352</v>
      </c>
      <c r="C357">
        <f>IF(AND(B357&gt;=Parameters!$C$8, B357&lt;=Parameters!$C$9),Parameters!$C$2,IF(AND(B357&gt;Parameters!$C$6,B357&lt;Parameters!$C$7),(B357-Parameters!$C$6)*TAN(RADIANS('Cam Design'!$C$2)), IF(AND(B357&gt;Parameters!$C$10,B357&lt;Parameters!$C$11),(-B357+Parameters!$C$11)*TAN(RADIANS('Cam Design'!$E$2)), 0)))</f>
        <v>0.91954022988505757</v>
      </c>
      <c r="D357">
        <f>C357+Parameters!$C$3/2</f>
        <v>40.919540229885058</v>
      </c>
      <c r="E357">
        <f>Parameters!$C$3/2*SIN(RADIANS('Cam Design'!B357))</f>
        <v>-5.5669240384026351</v>
      </c>
      <c r="F357">
        <f>Parameters!$C$3/2*COS(RADIANS('Cam Design'!B357))</f>
        <v>39.610722749662813</v>
      </c>
      <c r="H357">
        <f t="shared" si="16"/>
        <v>-5.6948993036532709</v>
      </c>
      <c r="I357" s="2">
        <f t="shared" si="17"/>
        <v>40.521314077241264</v>
      </c>
    </row>
    <row r="358" spans="2:9" x14ac:dyDescent="0.2">
      <c r="B358">
        <f t="shared" si="18"/>
        <v>353</v>
      </c>
      <c r="C358">
        <f>IF(AND(B358&gt;=Parameters!$C$8, B358&lt;=Parameters!$C$9),Parameters!$C$2,IF(AND(B358&gt;Parameters!$C$6,B358&lt;Parameters!$C$7),(B358-Parameters!$C$6)*TAN(RADIANS('Cam Design'!$C$2)), IF(AND(B358&gt;Parameters!$C$10,B358&lt;Parameters!$C$11),(-B358+Parameters!$C$11)*TAN(RADIANS('Cam Design'!$E$2)), 0)))</f>
        <v>0.80459770114942541</v>
      </c>
      <c r="D358">
        <f>C358+Parameters!$C$3/2</f>
        <v>40.804597701149426</v>
      </c>
      <c r="E358">
        <f>Parameters!$C$3/2*SIN(RADIANS('Cam Design'!B358))</f>
        <v>-4.8747737362058894</v>
      </c>
      <c r="F358">
        <f>Parameters!$C$3/2*COS(RADIANS('Cam Design'!B358))</f>
        <v>39.701846065652887</v>
      </c>
      <c r="H358">
        <f t="shared" si="16"/>
        <v>-4.9728295297502605</v>
      </c>
      <c r="I358" s="2">
        <f t="shared" si="17"/>
        <v>40.500446417548204</v>
      </c>
    </row>
    <row r="359" spans="2:9" x14ac:dyDescent="0.2">
      <c r="B359">
        <f t="shared" si="18"/>
        <v>354</v>
      </c>
      <c r="C359">
        <f>IF(AND(B359&gt;=Parameters!$C$8, B359&lt;=Parameters!$C$9),Parameters!$C$2,IF(AND(B359&gt;Parameters!$C$6,B359&lt;Parameters!$C$7),(B359-Parameters!$C$6)*TAN(RADIANS('Cam Design'!$C$2)), IF(AND(B359&gt;Parameters!$C$10,B359&lt;Parameters!$C$11),(-B359+Parameters!$C$11)*TAN(RADIANS('Cam Design'!$E$2)), 0)))</f>
        <v>0.68965517241379315</v>
      </c>
      <c r="D359">
        <f>C359+Parameters!$C$3/2</f>
        <v>40.689655172413794</v>
      </c>
      <c r="E359">
        <f>Parameters!$C$3/2*SIN(RADIANS('Cam Design'!B359))</f>
        <v>-4.1811385307061366</v>
      </c>
      <c r="F359">
        <f>Parameters!$C$3/2*COS(RADIANS('Cam Design'!B359))</f>
        <v>39.780875814730933</v>
      </c>
      <c r="H359">
        <f t="shared" si="16"/>
        <v>-4.2532271260631394</v>
      </c>
      <c r="I359" s="2">
        <f t="shared" si="17"/>
        <v>40.466752983950428</v>
      </c>
    </row>
    <row r="360" spans="2:9" x14ac:dyDescent="0.2">
      <c r="B360">
        <f t="shared" si="18"/>
        <v>355</v>
      </c>
      <c r="C360">
        <f>IF(AND(B360&gt;=Parameters!$C$8, B360&lt;=Parameters!$C$9),Parameters!$C$2,IF(AND(B360&gt;Parameters!$C$6,B360&lt;Parameters!$C$7),(B360-Parameters!$C$6)*TAN(RADIANS('Cam Design'!$C$2)), IF(AND(B360&gt;Parameters!$C$10,B360&lt;Parameters!$C$11),(-B360+Parameters!$C$11)*TAN(RADIANS('Cam Design'!$E$2)), 0)))</f>
        <v>0.57471264367816099</v>
      </c>
      <c r="D360">
        <f>C360+Parameters!$C$3/2</f>
        <v>40.574712643678161</v>
      </c>
      <c r="E360">
        <f>Parameters!$C$3/2*SIN(RADIANS('Cam Design'!B360))</f>
        <v>-3.4862297099063326</v>
      </c>
      <c r="F360">
        <f>Parameters!$C$3/2*COS(RADIANS('Cam Design'!B360))</f>
        <v>39.84778792366982</v>
      </c>
      <c r="H360">
        <f t="shared" si="16"/>
        <v>-3.536319217232573</v>
      </c>
      <c r="I360" s="2">
        <f t="shared" si="17"/>
        <v>40.420313612228298</v>
      </c>
    </row>
    <row r="361" spans="2:9" x14ac:dyDescent="0.2">
      <c r="B361">
        <f t="shared" si="18"/>
        <v>356</v>
      </c>
      <c r="C361">
        <f>IF(AND(B361&gt;=Parameters!$C$8, B361&lt;=Parameters!$C$9),Parameters!$C$2,IF(AND(B361&gt;Parameters!$C$6,B361&lt;Parameters!$C$7),(B361-Parameters!$C$6)*TAN(RADIANS('Cam Design'!$C$2)), IF(AND(B361&gt;Parameters!$C$10,B361&lt;Parameters!$C$11),(-B361+Parameters!$C$11)*TAN(RADIANS('Cam Design'!$E$2)), 0)))</f>
        <v>0.45977011494252878</v>
      </c>
      <c r="D361">
        <f>C361+Parameters!$C$3/2</f>
        <v>40.459770114942529</v>
      </c>
      <c r="E361">
        <f>Parameters!$C$3/2*SIN(RADIANS('Cam Design'!B361))</f>
        <v>-2.7902589497650254</v>
      </c>
      <c r="F361">
        <f>Parameters!$C$3/2*COS(RADIANS('Cam Design'!B361))</f>
        <v>39.90256201039297</v>
      </c>
      <c r="H361">
        <f t="shared" si="16"/>
        <v>-2.8223308917163474</v>
      </c>
      <c r="I361" s="2">
        <f t="shared" si="17"/>
        <v>40.361212148443464</v>
      </c>
    </row>
    <row r="362" spans="2:9" x14ac:dyDescent="0.2">
      <c r="B362">
        <f t="shared" si="18"/>
        <v>357</v>
      </c>
      <c r="C362">
        <f>IF(AND(B362&gt;=Parameters!$C$8, B362&lt;=Parameters!$C$9),Parameters!$C$2,IF(AND(B362&gt;Parameters!$C$6,B362&lt;Parameters!$C$7),(B362-Parameters!$C$6)*TAN(RADIANS('Cam Design'!$C$2)), IF(AND(B362&gt;Parameters!$C$10,B362&lt;Parameters!$C$11),(-B362+Parameters!$C$11)*TAN(RADIANS('Cam Design'!$E$2)), 0)))</f>
        <v>0.34482758620689657</v>
      </c>
      <c r="D362">
        <f>C362+Parameters!$C$3/2</f>
        <v>40.344827586206897</v>
      </c>
      <c r="E362">
        <f>Parameters!$C$3/2*SIN(RADIANS('Cam Design'!B362))</f>
        <v>-2.0934382497177748</v>
      </c>
      <c r="F362">
        <f>Parameters!$C$3/2*COS(RADIANS('Cam Design'!B362))</f>
        <v>39.945181390182952</v>
      </c>
      <c r="H362">
        <f t="shared" si="16"/>
        <v>-2.1114851311808591</v>
      </c>
      <c r="I362" s="2">
        <f t="shared" si="17"/>
        <v>40.289536402167286</v>
      </c>
    </row>
    <row r="363" spans="2:9" x14ac:dyDescent="0.2">
      <c r="B363">
        <f t="shared" si="18"/>
        <v>358</v>
      </c>
      <c r="C363">
        <f>IF(AND(B363&gt;=Parameters!$C$8, B363&lt;=Parameters!$C$9),Parameters!$C$2,IF(AND(B363&gt;Parameters!$C$6,B363&lt;Parameters!$C$7),(B363-Parameters!$C$6)*TAN(RADIANS('Cam Design'!$C$2)), IF(AND(B363&gt;Parameters!$C$10,B363&lt;Parameters!$C$11),(-B363+Parameters!$C$11)*TAN(RADIANS('Cam Design'!$E$2)), 0)))</f>
        <v>0.22988505747126439</v>
      </c>
      <c r="D363">
        <f>C363+Parameters!$C$3/2</f>
        <v>40.229885057471265</v>
      </c>
      <c r="E363">
        <f>Parameters!$C$3/2*SIN(RADIANS('Cam Design'!B363))</f>
        <v>-1.3959798681000328</v>
      </c>
      <c r="F363">
        <f>Parameters!$C$3/2*COS(RADIANS('Cam Design'!B363))</f>
        <v>39.975633080763828</v>
      </c>
      <c r="H363">
        <f t="shared" si="16"/>
        <v>-1.4040027409052056</v>
      </c>
      <c r="I363" s="2">
        <f t="shared" si="17"/>
        <v>40.205378098469367</v>
      </c>
    </row>
    <row r="364" spans="2:9" x14ac:dyDescent="0.2">
      <c r="B364">
        <f t="shared" si="18"/>
        <v>359</v>
      </c>
      <c r="C364">
        <f>IF(AND(B364&gt;=Parameters!$C$8, B364&lt;=Parameters!$C$9),Parameters!$C$2,IF(AND(B364&gt;Parameters!$C$6,B364&lt;Parameters!$C$7),(B364-Parameters!$C$6)*TAN(RADIANS('Cam Design'!$C$2)), IF(AND(B364&gt;Parameters!$C$10,B364&lt;Parameters!$C$11),(-B364+Parameters!$C$11)*TAN(RADIANS('Cam Design'!$E$2)), 0)))</f>
        <v>0.1149425287356322</v>
      </c>
      <c r="D364">
        <f>C364+Parameters!$C$3/2</f>
        <v>40.114942528735632</v>
      </c>
      <c r="E364">
        <f>Parameters!$C$3/2*SIN(RADIANS('Cam Design'!B364))</f>
        <v>-0.69809625749134241</v>
      </c>
      <c r="F364">
        <f>Parameters!$C$3/2*COS(RADIANS('Cam Design'!B364))</f>
        <v>39.993907806255649</v>
      </c>
      <c r="H364">
        <f t="shared" si="16"/>
        <v>-0.70010228121976581</v>
      </c>
      <c r="I364" s="2">
        <f t="shared" si="17"/>
        <v>40.108832828687419</v>
      </c>
    </row>
    <row r="365" spans="2:9" x14ac:dyDescent="0.2">
      <c r="B365">
        <f t="shared" si="18"/>
        <v>360</v>
      </c>
      <c r="C365">
        <f>IF(AND(B365&gt;=Parameters!$C$8, B365&lt;=Parameters!$C$9),Parameters!$C$2,IF(AND(B365&gt;Parameters!$C$6,B365&lt;Parameters!$C$7),(B365-Parameters!$C$6)*TAN(RADIANS('Cam Design'!$C$2)), IF(AND(B365&gt;Parameters!$C$10,B365&lt;Parameters!$C$11),(-B365+Parameters!$C$11)*TAN(RADIANS('Cam Design'!$E$2)), 0)))</f>
        <v>0</v>
      </c>
      <c r="D365">
        <f>C365+Parameters!$C$3/2</f>
        <v>40</v>
      </c>
      <c r="E365">
        <f>Parameters!$C$3/2*SIN(RADIANS('Cam Design'!B365))</f>
        <v>-9.8011876392689601E-15</v>
      </c>
      <c r="F365">
        <f>Parameters!$C$3/2*COS(RADIANS('Cam Design'!B365))</f>
        <v>40</v>
      </c>
      <c r="H365">
        <f t="shared" si="16"/>
        <v>-9.8011876392689601E-15</v>
      </c>
      <c r="I365" s="2">
        <f t="shared" si="17"/>
        <v>40</v>
      </c>
    </row>
  </sheetData>
  <mergeCells count="1"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Calculations and Charts</vt:lpstr>
      <vt:lpstr>Cam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2022-11-04T11:12:38Z</dcterms:created>
  <dcterms:modified xsi:type="dcterms:W3CDTF">2022-11-05T16:05:47Z</dcterms:modified>
</cp:coreProperties>
</file>