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NCP IO\DISCOS DEMAND\NOV 2K21\25-11-2021\"/>
    </mc:Choice>
  </mc:AlternateContent>
  <bookViews>
    <workbookView xWindow="0" yWindow="0" windowWidth="20490" windowHeight="7770" tabRatio="551" activeTab="1"/>
  </bookViews>
  <sheets>
    <sheet name="Sheet1" sheetId="6" r:id="rId1"/>
    <sheet name="MW" sheetId="1" r:id="rId2"/>
    <sheet name="gerhid" sheetId="3" r:id="rId3"/>
    <sheet name="gerter" sheetId="2" r:id="rId4"/>
    <sheet name="gergndcp" sheetId="4" r:id="rId5"/>
    <sheet name="Comments" sheetId="5" r:id="rId6"/>
  </sheets>
  <externalReferences>
    <externalReference r:id="rId7"/>
    <externalReference r:id="rId8"/>
    <externalReference r:id="rId9"/>
  </externalReferences>
  <definedNames>
    <definedName name="\H">MW!#REF!</definedName>
    <definedName name="\I">MW!#REF!</definedName>
    <definedName name="_1A">MW!#REF!</definedName>
    <definedName name="_ME2">#REF!</definedName>
    <definedName name="date">MW!$B$2</definedName>
    <definedName name="kel">#REF!</definedName>
    <definedName name="_xlnm.Print_Area" localSheetId="1">MW!$A$1:$Z$98</definedName>
    <definedName name="_xlnm.Print_Titles" localSheetId="1">MW!$A:$A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6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3" i="1"/>
  <c r="AA112" i="1" l="1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98" i="1" l="1"/>
  <c r="P32" i="1" l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X32" i="1"/>
  <c r="Y32" i="1"/>
  <c r="B32" i="1"/>
  <c r="B68" i="1" l="1"/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61" i="1" l="1"/>
  <c r="B58" i="1"/>
  <c r="B67" i="1" l="1"/>
  <c r="B44" i="1" l="1"/>
  <c r="B45" i="1"/>
  <c r="B46" i="1"/>
  <c r="B48" i="1"/>
  <c r="B50" i="1"/>
  <c r="B51" i="1"/>
  <c r="B52" i="1"/>
  <c r="B53" i="1"/>
  <c r="B54" i="1"/>
  <c r="B55" i="1"/>
  <c r="B56" i="1"/>
  <c r="B57" i="1"/>
  <c r="B59" i="1"/>
  <c r="B60" i="1"/>
  <c r="B62" i="1"/>
  <c r="B64" i="1"/>
  <c r="B65" i="1"/>
  <c r="B69" i="1"/>
  <c r="B36" i="1" l="1"/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86" i="1" l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6" i="1"/>
  <c r="C93" i="1" l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V35" i="1" l="1"/>
  <c r="J35" i="1"/>
  <c r="W35" i="1"/>
  <c r="K35" i="1"/>
  <c r="U35" i="1"/>
  <c r="I35" i="1"/>
  <c r="T35" i="1"/>
  <c r="S35" i="1"/>
  <c r="G35" i="1"/>
  <c r="R35" i="1"/>
  <c r="F35" i="1"/>
  <c r="Q35" i="1"/>
  <c r="E35" i="1"/>
  <c r="P35" i="1"/>
  <c r="D35" i="1"/>
  <c r="O35" i="1"/>
  <c r="C35" i="1"/>
  <c r="H35" i="1"/>
  <c r="N35" i="1"/>
  <c r="Y35" i="1"/>
  <c r="M35" i="1"/>
  <c r="X35" i="1"/>
  <c r="L35" i="1"/>
  <c r="X70" i="1"/>
  <c r="L70" i="1"/>
  <c r="W70" i="1"/>
  <c r="K70" i="1"/>
  <c r="V70" i="1"/>
  <c r="J70" i="1"/>
  <c r="U70" i="1"/>
  <c r="I70" i="1"/>
  <c r="T70" i="1"/>
  <c r="H70" i="1"/>
  <c r="S70" i="1"/>
  <c r="G70" i="1"/>
  <c r="R70" i="1"/>
  <c r="F70" i="1"/>
  <c r="Q70" i="1"/>
  <c r="E70" i="1"/>
  <c r="P70" i="1"/>
  <c r="D70" i="1"/>
  <c r="O70" i="1"/>
  <c r="C70" i="1"/>
  <c r="N70" i="1"/>
  <c r="Y70" i="1"/>
  <c r="M70" i="1"/>
  <c r="N18" i="1"/>
  <c r="N24" i="1" s="1"/>
  <c r="V18" i="1"/>
  <c r="V24" i="1" s="1"/>
  <c r="J18" i="1"/>
  <c r="J24" i="1" s="1"/>
  <c r="U18" i="1"/>
  <c r="U24" i="1" s="1"/>
  <c r="I18" i="1"/>
  <c r="I24" i="1" s="1"/>
  <c r="W18" i="1"/>
  <c r="W24" i="1" s="1"/>
  <c r="T18" i="1"/>
  <c r="T24" i="1" s="1"/>
  <c r="H18" i="1"/>
  <c r="H24" i="1" s="1"/>
  <c r="S18" i="1"/>
  <c r="S24" i="1" s="1"/>
  <c r="G18" i="1"/>
  <c r="G24" i="1" s="1"/>
  <c r="Y18" i="1"/>
  <c r="Y24" i="1" s="1"/>
  <c r="L18" i="1"/>
  <c r="L24" i="1" s="1"/>
  <c r="R18" i="1"/>
  <c r="R24" i="1" s="1"/>
  <c r="F18" i="1"/>
  <c r="F24" i="1" s="1"/>
  <c r="K18" i="1"/>
  <c r="K24" i="1" s="1"/>
  <c r="Q18" i="1"/>
  <c r="Q24" i="1" s="1"/>
  <c r="E18" i="1"/>
  <c r="E24" i="1" s="1"/>
  <c r="P18" i="1"/>
  <c r="P24" i="1" s="1"/>
  <c r="D18" i="1"/>
  <c r="D24" i="1" s="1"/>
  <c r="M18" i="1"/>
  <c r="M24" i="1" s="1"/>
  <c r="X18" i="1"/>
  <c r="X24" i="1" s="1"/>
  <c r="O18" i="1"/>
  <c r="O24" i="1" s="1"/>
  <c r="C18" i="1"/>
  <c r="C24" i="1" s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Q88" i="1" l="1"/>
  <c r="L88" i="1"/>
  <c r="U88" i="1"/>
  <c r="I88" i="1"/>
  <c r="T88" i="1"/>
  <c r="S88" i="1"/>
  <c r="G88" i="1"/>
  <c r="H88" i="1"/>
  <c r="R88" i="1"/>
  <c r="F88" i="1"/>
  <c r="E88" i="1"/>
  <c r="P88" i="1"/>
  <c r="N88" i="1"/>
  <c r="O88" i="1"/>
  <c r="Y88" i="1"/>
  <c r="M88" i="1"/>
  <c r="X88" i="1"/>
  <c r="W88" i="1"/>
  <c r="K88" i="1"/>
  <c r="V88" i="1"/>
  <c r="J88" i="1"/>
  <c r="B6" i="1" l="1"/>
  <c r="Z47" i="1" l="1"/>
  <c r="B5" i="1" l="1"/>
  <c r="B7" i="1"/>
  <c r="C87" i="1" l="1"/>
  <c r="D87" i="1"/>
  <c r="B87" i="1"/>
  <c r="Z86" i="1" l="1"/>
  <c r="B40" i="1" l="1"/>
  <c r="C83" i="1" l="1"/>
  <c r="D83" i="1"/>
  <c r="C84" i="1"/>
  <c r="D84" i="1"/>
  <c r="C85" i="1"/>
  <c r="D85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8" i="1" l="1"/>
  <c r="D88" i="1"/>
  <c r="B43" i="1"/>
  <c r="B39" i="1" l="1"/>
  <c r="B41" i="1"/>
  <c r="B42" i="1"/>
  <c r="B34" i="1" l="1"/>
  <c r="B76" i="1" l="1"/>
  <c r="B83" i="1" l="1"/>
  <c r="Z64" i="1"/>
  <c r="Z60" i="1" l="1"/>
  <c r="B19" i="1" l="1"/>
  <c r="B22" i="1" l="1"/>
  <c r="B11" i="1" l="1"/>
  <c r="B37" i="1" l="1"/>
  <c r="B15" i="1" l="1"/>
  <c r="B16" i="1"/>
  <c r="B17" i="1"/>
  <c r="B20" i="1"/>
  <c r="B21" i="1"/>
  <c r="B23" i="1"/>
  <c r="B25" i="1"/>
  <c r="B26" i="1"/>
  <c r="B27" i="1"/>
  <c r="B28" i="1"/>
  <c r="B29" i="1"/>
  <c r="B30" i="1"/>
  <c r="B31" i="1"/>
  <c r="B38" i="1"/>
  <c r="B70" i="1" s="1"/>
  <c r="Z62" i="1"/>
  <c r="B35" i="1" l="1"/>
  <c r="Z36" i="1"/>
  <c r="Z32" i="1" l="1"/>
  <c r="Z33" i="1"/>
  <c r="Z38" i="1" l="1"/>
  <c r="Z69" i="1" l="1"/>
  <c r="B79" i="1" l="1"/>
  <c r="Z79" i="1" l="1"/>
  <c r="Z49" i="1" l="1"/>
  <c r="Z22" i="1" l="1"/>
  <c r="Z55" i="1" l="1"/>
  <c r="Z56" i="1"/>
  <c r="Z54" i="1" l="1"/>
  <c r="Z37" i="1" l="1"/>
  <c r="Z59" i="1" l="1"/>
  <c r="Z52" i="1"/>
  <c r="Z29" i="1"/>
  <c r="Z61" i="1" l="1"/>
  <c r="Z58" i="1"/>
  <c r="Z63" i="1"/>
  <c r="Z53" i="1"/>
  <c r="Z57" i="1"/>
  <c r="B85" i="1" l="1"/>
  <c r="B84" i="1"/>
  <c r="B77" i="1" l="1"/>
  <c r="B75" i="1"/>
  <c r="B74" i="1"/>
  <c r="A80" i="1"/>
  <c r="B80" i="1"/>
  <c r="Z82" i="1"/>
  <c r="A83" i="1"/>
  <c r="A84" i="1"/>
  <c r="A85" i="1"/>
  <c r="A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B93" i="1"/>
  <c r="C92" i="1" l="1"/>
  <c r="T92" i="1"/>
  <c r="O92" i="1"/>
  <c r="M92" i="1"/>
  <c r="V92" i="1"/>
  <c r="W92" i="1"/>
  <c r="G92" i="1"/>
  <c r="X92" i="1"/>
  <c r="I92" i="1"/>
  <c r="K92" i="1"/>
  <c r="Y92" i="1"/>
  <c r="H92" i="1"/>
  <c r="N92" i="1"/>
  <c r="F92" i="1"/>
  <c r="L92" i="1"/>
  <c r="J92" i="1"/>
  <c r="U92" i="1"/>
  <c r="E92" i="1"/>
  <c r="S92" i="1"/>
  <c r="R92" i="1"/>
  <c r="Q92" i="1"/>
  <c r="P92" i="1"/>
  <c r="D92" i="1"/>
  <c r="B92" i="1"/>
  <c r="B88" i="1"/>
  <c r="Z93" i="1"/>
  <c r="Z84" i="1"/>
  <c r="Z87" i="1"/>
  <c r="Z85" i="1"/>
  <c r="Z83" i="1"/>
  <c r="Z80" i="1"/>
  <c r="Z92" i="1" l="1"/>
  <c r="Z88" i="1"/>
  <c r="B73" i="1" l="1"/>
  <c r="B72" i="1"/>
  <c r="Z16" i="1" l="1"/>
  <c r="Z15" i="1" l="1"/>
  <c r="A69" i="1"/>
  <c r="A68" i="1"/>
  <c r="Z71" i="1"/>
  <c r="B78" i="1"/>
  <c r="Z40" i="1"/>
  <c r="Z39" i="1"/>
  <c r="Z34" i="1"/>
  <c r="Z31" i="1"/>
  <c r="Z30" i="1"/>
  <c r="Z25" i="1"/>
  <c r="Z28" i="1" l="1"/>
  <c r="Z27" i="1"/>
  <c r="Z26" i="1"/>
  <c r="Z41" i="1"/>
  <c r="Z44" i="1"/>
  <c r="Z46" i="1"/>
  <c r="Z42" i="1"/>
  <c r="Z51" i="1"/>
  <c r="Z45" i="1"/>
  <c r="Z48" i="1"/>
  <c r="Z43" i="1"/>
  <c r="Z50" i="1"/>
  <c r="F81" i="1"/>
  <c r="F89" i="1" s="1"/>
  <c r="D81" i="1"/>
  <c r="D89" i="1" s="1"/>
  <c r="X81" i="1"/>
  <c r="X89" i="1" s="1"/>
  <c r="L81" i="1"/>
  <c r="L89" i="1" s="1"/>
  <c r="E81" i="1"/>
  <c r="E89" i="1" s="1"/>
  <c r="W81" i="1"/>
  <c r="W89" i="1" s="1"/>
  <c r="K81" i="1"/>
  <c r="K89" i="1" s="1"/>
  <c r="V81" i="1"/>
  <c r="V89" i="1" s="1"/>
  <c r="J81" i="1"/>
  <c r="J89" i="1" s="1"/>
  <c r="C81" i="1"/>
  <c r="C89" i="1" s="1"/>
  <c r="U81" i="1"/>
  <c r="U89" i="1" s="1"/>
  <c r="T81" i="1"/>
  <c r="T89" i="1" s="1"/>
  <c r="S81" i="1"/>
  <c r="S89" i="1" s="1"/>
  <c r="R81" i="1"/>
  <c r="R89" i="1" s="1"/>
  <c r="Q81" i="1"/>
  <c r="Q89" i="1" s="1"/>
  <c r="I81" i="1"/>
  <c r="I89" i="1" s="1"/>
  <c r="P81" i="1"/>
  <c r="P89" i="1" s="1"/>
  <c r="H81" i="1"/>
  <c r="H89" i="1" s="1"/>
  <c r="O81" i="1"/>
  <c r="O89" i="1" s="1"/>
  <c r="G81" i="1"/>
  <c r="G89" i="1" s="1"/>
  <c r="N81" i="1"/>
  <c r="N89" i="1" s="1"/>
  <c r="Y81" i="1"/>
  <c r="Y89" i="1" s="1"/>
  <c r="M81" i="1"/>
  <c r="M89" i="1" s="1"/>
  <c r="Z74" i="1"/>
  <c r="Z66" i="1"/>
  <c r="Z75" i="1"/>
  <c r="Z5" i="1"/>
  <c r="Z6" i="1"/>
  <c r="Z65" i="1"/>
  <c r="Z67" i="1"/>
  <c r="Z72" i="1"/>
  <c r="Z77" i="1"/>
  <c r="Z73" i="1"/>
  <c r="Z78" i="1"/>
  <c r="Z35" i="1" l="1"/>
  <c r="Z70" i="1"/>
  <c r="Z23" i="1"/>
  <c r="B14" i="1"/>
  <c r="B8" i="1"/>
  <c r="B9" i="1"/>
  <c r="B10" i="1"/>
  <c r="B12" i="1"/>
  <c r="B13" i="1"/>
  <c r="N94" i="1" l="1"/>
  <c r="O94" i="1"/>
  <c r="B18" i="1"/>
  <c r="B24" i="1" s="1"/>
  <c r="Z17" i="1"/>
  <c r="Z19" i="1"/>
  <c r="Z21" i="1"/>
  <c r="Z14" i="1"/>
  <c r="Z20" i="1"/>
  <c r="Z13" i="1"/>
  <c r="Z9" i="1"/>
  <c r="Z12" i="1"/>
  <c r="Z8" i="1"/>
  <c r="Z11" i="1"/>
  <c r="Z7" i="1"/>
  <c r="Z10" i="1"/>
  <c r="A78" i="1"/>
  <c r="A77" i="1"/>
  <c r="A76" i="1"/>
  <c r="A75" i="1"/>
  <c r="A74" i="1"/>
  <c r="A73" i="1"/>
  <c r="A72" i="1"/>
  <c r="A70" i="1"/>
  <c r="Z68" i="1"/>
  <c r="A67" i="1"/>
  <c r="A66" i="1"/>
  <c r="A65" i="1"/>
  <c r="A64" i="1"/>
  <c r="A63" i="1"/>
  <c r="A62" i="1"/>
  <c r="A61" i="1"/>
  <c r="A59" i="1"/>
  <c r="A57" i="1"/>
  <c r="A56" i="1"/>
  <c r="A55" i="1"/>
  <c r="A54" i="1"/>
  <c r="A53" i="1"/>
  <c r="A52" i="1"/>
  <c r="A51" i="1"/>
  <c r="A50" i="1"/>
  <c r="A48" i="1"/>
  <c r="A47" i="1"/>
  <c r="A46" i="1"/>
  <c r="A45" i="1"/>
  <c r="A44" i="1"/>
  <c r="A43" i="1"/>
  <c r="A42" i="1"/>
  <c r="A41" i="1"/>
  <c r="A40" i="1"/>
  <c r="A39" i="1"/>
  <c r="A38" i="1"/>
  <c r="A36" i="1"/>
  <c r="A23" i="1"/>
  <c r="A21" i="1"/>
  <c r="A20" i="1"/>
  <c r="A19" i="1"/>
  <c r="N2" i="6" l="1"/>
  <c r="M2" i="6"/>
  <c r="L94" i="1"/>
  <c r="V94" i="1"/>
  <c r="X94" i="1"/>
  <c r="P94" i="1"/>
  <c r="Q94" i="1"/>
  <c r="W94" i="1"/>
  <c r="Y94" i="1"/>
  <c r="K94" i="1"/>
  <c r="R94" i="1"/>
  <c r="U94" i="1"/>
  <c r="I94" i="1"/>
  <c r="J94" i="1"/>
  <c r="T94" i="1"/>
  <c r="M94" i="1"/>
  <c r="S94" i="1"/>
  <c r="Z76" i="1"/>
  <c r="B81" i="1"/>
  <c r="B89" i="1" s="1"/>
  <c r="X2" i="6" l="1"/>
  <c r="R2" i="6"/>
  <c r="H2" i="6"/>
  <c r="H4" i="6" s="1"/>
  <c r="J2" i="6"/>
  <c r="V2" i="6"/>
  <c r="P2" i="6"/>
  <c r="W2" i="6"/>
  <c r="U2" i="6"/>
  <c r="K2" i="6"/>
  <c r="O2" i="6"/>
  <c r="L2" i="6"/>
  <c r="S2" i="6"/>
  <c r="I2" i="6"/>
  <c r="T2" i="6"/>
  <c r="Q2" i="6"/>
  <c r="H94" i="1"/>
  <c r="F94" i="1"/>
  <c r="D94" i="1"/>
  <c r="E94" i="1"/>
  <c r="G94" i="1"/>
  <c r="C94" i="1"/>
  <c r="Z24" i="1"/>
  <c r="Z18" i="1"/>
  <c r="B94" i="1"/>
  <c r="Z81" i="1"/>
  <c r="Z89" i="1"/>
  <c r="S5" i="6" l="1"/>
  <c r="O5" i="6"/>
  <c r="V5" i="6"/>
  <c r="T5" i="6"/>
  <c r="J5" i="6"/>
  <c r="P5" i="6"/>
  <c r="I5" i="6"/>
  <c r="X5" i="6"/>
  <c r="K5" i="6"/>
  <c r="Q5" i="6"/>
  <c r="R5" i="6"/>
  <c r="H5" i="6"/>
  <c r="M5" i="6"/>
  <c r="N5" i="6"/>
  <c r="B2" i="6"/>
  <c r="B5" i="6" s="1"/>
  <c r="W5" i="6"/>
  <c r="D2" i="6"/>
  <c r="D5" i="6" s="1"/>
  <c r="U5" i="6"/>
  <c r="G2" i="6"/>
  <c r="G5" i="6" s="1"/>
  <c r="A2" i="6"/>
  <c r="A5" i="6" s="1"/>
  <c r="F2" i="6"/>
  <c r="F5" i="6" s="1"/>
  <c r="C2" i="6"/>
  <c r="C5" i="6" s="1"/>
  <c r="L5" i="6"/>
  <c r="E2" i="6"/>
  <c r="E5" i="6" s="1"/>
  <c r="Z94" i="1"/>
</calcChain>
</file>

<file path=xl/sharedStrings.xml><?xml version="1.0" encoding="utf-8"?>
<sst xmlns="http://schemas.openxmlformats.org/spreadsheetml/2006/main" count="789" uniqueCount="442">
  <si>
    <t xml:space="preserve"> </t>
  </si>
  <si>
    <t>POWER STATIONS</t>
  </si>
  <si>
    <t>HYDEL.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</si>
  <si>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</si>
  <si>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</si>
  <si>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</si>
  <si>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</si>
  <si>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</si>
  <si>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</si>
  <si>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</si>
  <si>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</si>
  <si>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</si>
  <si>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</si>
  <si>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</si>
  <si>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</si>
  <si>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</si>
  <si>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</si>
  <si>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</si>
  <si>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</si>
  <si>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</si>
  <si>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</si>
  <si>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</si>
  <si>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</si>
  <si>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</si>
  <si>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</si>
  <si>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</si>
  <si>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</si>
  <si>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 xml:space="preserve"> TARBELA</t>
  </si>
  <si>
    <t xml:space="preserve"> MANGLA</t>
  </si>
  <si>
    <t xml:space="preserve"> GHAZI BROTHA</t>
  </si>
  <si>
    <t xml:space="preserve"> WARSAK</t>
  </si>
  <si>
    <t xml:space="preserve"> CHASHMA</t>
  </si>
  <si>
    <t xml:space="preserve"> JINNAH HYDEL </t>
  </si>
  <si>
    <t xml:space="preserve"> ALLAI KHWAR</t>
  </si>
  <si>
    <t xml:space="preserve"> KHAN KHWAR</t>
  </si>
  <si>
    <t xml:space="preserve"> DUBAIR KHWAR</t>
  </si>
  <si>
    <t>NELUM JEHLUM</t>
  </si>
  <si>
    <t xml:space="preserve"> SMALL HYDEL</t>
  </si>
  <si>
    <t>WAPDA HYDEL.</t>
  </si>
  <si>
    <t xml:space="preserve"> TOTAL HYDEL.</t>
  </si>
  <si>
    <t xml:space="preserve"> JAMSHORO</t>
  </si>
  <si>
    <t xml:space="preserve"> KOTRI</t>
  </si>
  <si>
    <t xml:space="preserve"> LAKHRA</t>
  </si>
  <si>
    <t xml:space="preserve"> GUDDU   1-4</t>
  </si>
  <si>
    <t xml:space="preserve"> GUDDU   5-13</t>
  </si>
  <si>
    <t xml:space="preserve"> GUDDU 747</t>
  </si>
  <si>
    <t xml:space="preserve"> M/GARH </t>
  </si>
  <si>
    <t xml:space="preserve"> GTPS FBD</t>
  </si>
  <si>
    <t xml:space="preserve"> SPS FBD</t>
  </si>
  <si>
    <t xml:space="preserve"> NANDI PUR</t>
  </si>
  <si>
    <t xml:space="preserve"> TOTAL GENCOS</t>
  </si>
  <si>
    <t xml:space="preserve">TIME </t>
  </si>
  <si>
    <t xml:space="preserve">   </t>
  </si>
  <si>
    <t>IPP'S  BAGASSE</t>
  </si>
  <si>
    <t xml:space="preserve"> TOTAL BAGASSE</t>
  </si>
  <si>
    <t>IPP'S  NUCLEAR</t>
  </si>
  <si>
    <t xml:space="preserve"> TOTAL NUCLEAR</t>
  </si>
  <si>
    <t>SOLAR POWER</t>
  </si>
  <si>
    <t xml:space="preserve">Varia por patamar?      </t>
  </si>
  <si>
    <t xml:space="preserve">Varia por serie?        </t>
  </si>
  <si>
    <t xml:space="preserve"># de agentes            </t>
  </si>
  <si>
    <t>Estg</t>
  </si>
  <si>
    <t>Ser.</t>
  </si>
  <si>
    <t xml:space="preserve">Unidade </t>
  </si>
  <si>
    <t>Pat.</t>
  </si>
  <si>
    <t xml:space="preserve">     MW</t>
  </si>
  <si>
    <t xml:space="preserve">LIBERTY_GT  </t>
  </si>
  <si>
    <t>LIBERTY_61.9</t>
  </si>
  <si>
    <t xml:space="preserve">LIBERTY_STG </t>
  </si>
  <si>
    <t xml:space="preserve">ENGRO GT    </t>
  </si>
  <si>
    <t xml:space="preserve">10_Mix      </t>
  </si>
  <si>
    <t xml:space="preserve">10_HSD      </t>
  </si>
  <si>
    <t xml:space="preserve">ENGRO STG   </t>
  </si>
  <si>
    <t xml:space="preserve">UCH_GT1     </t>
  </si>
  <si>
    <t>UCHG1(152.3)</t>
  </si>
  <si>
    <t xml:space="preserve">UCH_GT2     </t>
  </si>
  <si>
    <t xml:space="preserve">UCH2(152.3) </t>
  </si>
  <si>
    <t xml:space="preserve">UCH_GT3     </t>
  </si>
  <si>
    <t xml:space="preserve">UCH3(152.3) </t>
  </si>
  <si>
    <t xml:space="preserve">UCH_ST      </t>
  </si>
  <si>
    <t xml:space="preserve">KAPCO_GT1   </t>
  </si>
  <si>
    <t xml:space="preserve">11_RLNG     </t>
  </si>
  <si>
    <t xml:space="preserve">11_RFO      </t>
  </si>
  <si>
    <t xml:space="preserve">11_HSD      </t>
  </si>
  <si>
    <t xml:space="preserve">KAPCO_GT2   </t>
  </si>
  <si>
    <t xml:space="preserve">12_RLNG     </t>
  </si>
  <si>
    <t xml:space="preserve">12_RFO      </t>
  </si>
  <si>
    <t xml:space="preserve">12_HSD      </t>
  </si>
  <si>
    <t xml:space="preserve">KAPCO_GT3   </t>
  </si>
  <si>
    <t xml:space="preserve">13_RLNG     </t>
  </si>
  <si>
    <t xml:space="preserve">13_HSD      </t>
  </si>
  <si>
    <t xml:space="preserve">KAPCO_GT4   </t>
  </si>
  <si>
    <t xml:space="preserve">14_RLNG     </t>
  </si>
  <si>
    <t xml:space="preserve">14_HSD      </t>
  </si>
  <si>
    <t xml:space="preserve">KAPCO_GT5   </t>
  </si>
  <si>
    <t xml:space="preserve">15_RLNG     </t>
  </si>
  <si>
    <t xml:space="preserve">15_RFO      </t>
  </si>
  <si>
    <t xml:space="preserve">15_HSD      </t>
  </si>
  <si>
    <t xml:space="preserve">KAPCO_GT6   </t>
  </si>
  <si>
    <t xml:space="preserve">16_RLNG     </t>
  </si>
  <si>
    <t xml:space="preserve">16_RFO      </t>
  </si>
  <si>
    <t xml:space="preserve">16_HSD      </t>
  </si>
  <si>
    <t xml:space="preserve">KAPCO_GT7   </t>
  </si>
  <si>
    <t xml:space="preserve">17_RLNG     </t>
  </si>
  <si>
    <t xml:space="preserve">17_RFO      </t>
  </si>
  <si>
    <t xml:space="preserve">17_HSD      </t>
  </si>
  <si>
    <t xml:space="preserve">KAPCO_GT8   </t>
  </si>
  <si>
    <t xml:space="preserve">18_RLNG     </t>
  </si>
  <si>
    <t xml:space="preserve">18_RFO      </t>
  </si>
  <si>
    <t xml:space="preserve">18_HSD      </t>
  </si>
  <si>
    <t xml:space="preserve">KAPCO_STG9  </t>
  </si>
  <si>
    <t xml:space="preserve">KAPCO_STG10 </t>
  </si>
  <si>
    <t xml:space="preserve">KAPCO_STG11 </t>
  </si>
  <si>
    <t xml:space="preserve">KAPCO_STG12 </t>
  </si>
  <si>
    <t xml:space="preserve">KAPCO_GT13  </t>
  </si>
  <si>
    <t xml:space="preserve">19_RLNG     </t>
  </si>
  <si>
    <t xml:space="preserve">19_RFO      </t>
  </si>
  <si>
    <t xml:space="preserve">19_HSD      </t>
  </si>
  <si>
    <t xml:space="preserve">KAPCO_GT14  </t>
  </si>
  <si>
    <t xml:space="preserve">20_RLNG     </t>
  </si>
  <si>
    <t xml:space="preserve">20_RFO      </t>
  </si>
  <si>
    <t xml:space="preserve">20_HSD      </t>
  </si>
  <si>
    <t xml:space="preserve">KAPCO_STG15 </t>
  </si>
  <si>
    <t>PORTQASIM_U1</t>
  </si>
  <si>
    <t>PORTQASIM_U2</t>
  </si>
  <si>
    <t xml:space="preserve">Guddu STG1  </t>
  </si>
  <si>
    <t xml:space="preserve">Guddu STG2  </t>
  </si>
  <si>
    <t xml:space="preserve">Guddu STG3  </t>
  </si>
  <si>
    <t xml:space="preserve">Guddu STG4  </t>
  </si>
  <si>
    <t xml:space="preserve">Guddu STG5  </t>
  </si>
  <si>
    <t xml:space="preserve">Guddu STG6  </t>
  </si>
  <si>
    <t xml:space="preserve">Guddu  GT7  </t>
  </si>
  <si>
    <t xml:space="preserve">GUS7_5-10   </t>
  </si>
  <si>
    <t xml:space="preserve">Guddu  GT8  </t>
  </si>
  <si>
    <t xml:space="preserve">GUS8_5-10   </t>
  </si>
  <si>
    <t xml:space="preserve">Guddu  GT9  </t>
  </si>
  <si>
    <t xml:space="preserve">GUS9_5-10   </t>
  </si>
  <si>
    <t xml:space="preserve">Guddu  GT10 </t>
  </si>
  <si>
    <t xml:space="preserve">GUS10_5-10  </t>
  </si>
  <si>
    <t xml:space="preserve">Guddu  GT11 </t>
  </si>
  <si>
    <t xml:space="preserve">GUS_11-13   </t>
  </si>
  <si>
    <t xml:space="preserve">Guddu  GT12 </t>
  </si>
  <si>
    <t xml:space="preserve">GUS12_11-13 </t>
  </si>
  <si>
    <t xml:space="preserve">Guddu STG13 </t>
  </si>
  <si>
    <t xml:space="preserve">MuzaBI_ST1  </t>
  </si>
  <si>
    <t xml:space="preserve">1_Mix       </t>
  </si>
  <si>
    <t xml:space="preserve">1_RLNG      </t>
  </si>
  <si>
    <t xml:space="preserve">1_RFO       </t>
  </si>
  <si>
    <t xml:space="preserve">MuzaBI_ST2  </t>
  </si>
  <si>
    <t xml:space="preserve">2_Mix       </t>
  </si>
  <si>
    <t xml:space="preserve">2_RLNG      </t>
  </si>
  <si>
    <t xml:space="preserve">2_RFO       </t>
  </si>
  <si>
    <t xml:space="preserve">MuzaBI_ST3  </t>
  </si>
  <si>
    <t xml:space="preserve">3_Mix       </t>
  </si>
  <si>
    <t xml:space="preserve">3_RLNG      </t>
  </si>
  <si>
    <t xml:space="preserve">3_RFO       </t>
  </si>
  <si>
    <t xml:space="preserve">MuzaBII_ST4 </t>
  </si>
  <si>
    <t xml:space="preserve">4_RLNG      </t>
  </si>
  <si>
    <t xml:space="preserve">4_RFO       </t>
  </si>
  <si>
    <t xml:space="preserve">4_Mix       </t>
  </si>
  <si>
    <t>MuzaBIII_ST5</t>
  </si>
  <si>
    <t xml:space="preserve">5_Mix       </t>
  </si>
  <si>
    <t xml:space="preserve">5_RLNG      </t>
  </si>
  <si>
    <t xml:space="preserve">5_RFO       </t>
  </si>
  <si>
    <t>MuzaBIII_ST6</t>
  </si>
  <si>
    <t xml:space="preserve">6_Mix       </t>
  </si>
  <si>
    <t xml:space="preserve">6_RLNG      </t>
  </si>
  <si>
    <t xml:space="preserve">6_RFO       </t>
  </si>
  <si>
    <t xml:space="preserve">JamsBI      </t>
  </si>
  <si>
    <t xml:space="preserve">JamsBII_4   </t>
  </si>
  <si>
    <t xml:space="preserve">7_Mix       </t>
  </si>
  <si>
    <t xml:space="preserve">7_RLNG      </t>
  </si>
  <si>
    <t xml:space="preserve">7_RFO       </t>
  </si>
  <si>
    <t xml:space="preserve">JamsBII_3   </t>
  </si>
  <si>
    <t xml:space="preserve">MIX5_JAMS3  </t>
  </si>
  <si>
    <t xml:space="preserve">MIX2_JAMS3  </t>
  </si>
  <si>
    <t xml:space="preserve">RLNG_JAMS3  </t>
  </si>
  <si>
    <t xml:space="preserve">JamsBII_2   </t>
  </si>
  <si>
    <t xml:space="preserve">MIX2_JAMS2  </t>
  </si>
  <si>
    <t xml:space="preserve">RLNG_JAMS2  </t>
  </si>
  <si>
    <t xml:space="preserve">MIX4_JAMS2  </t>
  </si>
  <si>
    <t xml:space="preserve">Sahiwal_U1  </t>
  </si>
  <si>
    <t xml:space="preserve">Sahiwal_U2  </t>
  </si>
  <si>
    <t xml:space="preserve">HBS GT1     </t>
  </si>
  <si>
    <t xml:space="preserve">HSD_HBS1    </t>
  </si>
  <si>
    <t xml:space="preserve">HBS GT2     </t>
  </si>
  <si>
    <t xml:space="preserve">hsd_HBS2    </t>
  </si>
  <si>
    <t xml:space="preserve">HBS STG     </t>
  </si>
  <si>
    <t xml:space="preserve">Baloki GT1  </t>
  </si>
  <si>
    <t xml:space="preserve">HSD_BAL1    </t>
  </si>
  <si>
    <t xml:space="preserve">Baloki GT2  </t>
  </si>
  <si>
    <t xml:space="preserve">HSD_BAL2    </t>
  </si>
  <si>
    <t xml:space="preserve">Baloki STG  </t>
  </si>
  <si>
    <t>Nandipur GT1</t>
  </si>
  <si>
    <t>Nandipur GT2</t>
  </si>
  <si>
    <t>Nandipur GT3</t>
  </si>
  <si>
    <t>Nandipur STG</t>
  </si>
  <si>
    <t xml:space="preserve">ORIENT GT1  </t>
  </si>
  <si>
    <t xml:space="preserve">21_HSD      </t>
  </si>
  <si>
    <t xml:space="preserve">ORIENT GT2  </t>
  </si>
  <si>
    <t xml:space="preserve">22_HSD      </t>
  </si>
  <si>
    <t xml:space="preserve">ORIENT STG  </t>
  </si>
  <si>
    <t>Sapphire GT1</t>
  </si>
  <si>
    <t xml:space="preserve">23_HSD      </t>
  </si>
  <si>
    <t>Sapphire GT2</t>
  </si>
  <si>
    <t xml:space="preserve">24_HSD      </t>
  </si>
  <si>
    <t>Sapphire STG</t>
  </si>
  <si>
    <t xml:space="preserve">Halmore GT1 </t>
  </si>
  <si>
    <t xml:space="preserve">25_HSD      </t>
  </si>
  <si>
    <t xml:space="preserve">Halmore GT2 </t>
  </si>
  <si>
    <t xml:space="preserve">26_HSD      </t>
  </si>
  <si>
    <t xml:space="preserve">Halmore STG </t>
  </si>
  <si>
    <t xml:space="preserve">Saif GT1    </t>
  </si>
  <si>
    <t xml:space="preserve">27_HSD      </t>
  </si>
  <si>
    <t xml:space="preserve">Saif GT2    </t>
  </si>
  <si>
    <t xml:space="preserve">28_HSD      </t>
  </si>
  <si>
    <t xml:space="preserve">Saif STG    </t>
  </si>
  <si>
    <t xml:space="preserve">Nishat DG1  </t>
  </si>
  <si>
    <t xml:space="preserve">Nishat DG2  </t>
  </si>
  <si>
    <t xml:space="preserve">Nishat DG3  </t>
  </si>
  <si>
    <t xml:space="preserve">Nishat DG4  </t>
  </si>
  <si>
    <t xml:space="preserve">Nishat DG5  </t>
  </si>
  <si>
    <t xml:space="preserve">Nishat DG6  </t>
  </si>
  <si>
    <t xml:space="preserve">Nishat DG7  </t>
  </si>
  <si>
    <t xml:space="preserve">Nishat DG8  </t>
  </si>
  <si>
    <t xml:space="preserve">Nishat DG9  </t>
  </si>
  <si>
    <t xml:space="preserve">Nishat DG10 </t>
  </si>
  <si>
    <t xml:space="preserve">Nishat DG11 </t>
  </si>
  <si>
    <t xml:space="preserve">Nishat STG  </t>
  </si>
  <si>
    <t xml:space="preserve">ATLAS DG1   </t>
  </si>
  <si>
    <t xml:space="preserve">ATLAS DG2   </t>
  </si>
  <si>
    <t xml:space="preserve">ATLAS DG3   </t>
  </si>
  <si>
    <t xml:space="preserve">ATLAS DG4   </t>
  </si>
  <si>
    <t xml:space="preserve">ATLAS DG5   </t>
  </si>
  <si>
    <t xml:space="preserve">ATLAS DG6   </t>
  </si>
  <si>
    <t xml:space="preserve">ATLAS DG7   </t>
  </si>
  <si>
    <t xml:space="preserve">ATLAS DG8   </t>
  </si>
  <si>
    <t xml:space="preserve">ATLAS DG9   </t>
  </si>
  <si>
    <t xml:space="preserve">ATLAS STG   </t>
  </si>
  <si>
    <t xml:space="preserve">LibTech DG1 </t>
  </si>
  <si>
    <t xml:space="preserve">LibTech DG2 </t>
  </si>
  <si>
    <t xml:space="preserve">LibTech DG3 </t>
  </si>
  <si>
    <t xml:space="preserve">LibTech DG4 </t>
  </si>
  <si>
    <t xml:space="preserve">LibTech DG5 </t>
  </si>
  <si>
    <t xml:space="preserve">LibTech DG6 </t>
  </si>
  <si>
    <t xml:space="preserve">LibTech DG7 </t>
  </si>
  <si>
    <t xml:space="preserve">LibTech DG8 </t>
  </si>
  <si>
    <t xml:space="preserve">LibTech DG9 </t>
  </si>
  <si>
    <t>LibTech DG10</t>
  </si>
  <si>
    <t>LibTech DG11</t>
  </si>
  <si>
    <t xml:space="preserve">LibTech STG </t>
  </si>
  <si>
    <t xml:space="preserve">ALTERN_II   </t>
  </si>
  <si>
    <t xml:space="preserve">KEL DG1     </t>
  </si>
  <si>
    <t xml:space="preserve">KEL DG2     </t>
  </si>
  <si>
    <t xml:space="preserve">KEL DG3     </t>
  </si>
  <si>
    <t xml:space="preserve">KEL DG4     </t>
  </si>
  <si>
    <t xml:space="preserve">KEL DG5     </t>
  </si>
  <si>
    <t xml:space="preserve">KEL DG6     </t>
  </si>
  <si>
    <t xml:space="preserve">KEL DG7     </t>
  </si>
  <si>
    <t xml:space="preserve">KEL DG8     </t>
  </si>
  <si>
    <t xml:space="preserve">KEL STG     </t>
  </si>
  <si>
    <t xml:space="preserve">Attock DG1  </t>
  </si>
  <si>
    <t xml:space="preserve">Attock DG2  </t>
  </si>
  <si>
    <t xml:space="preserve">Attock DG3  </t>
  </si>
  <si>
    <t xml:space="preserve">Attock DG4  </t>
  </si>
  <si>
    <t xml:space="preserve">Attock DG5  </t>
  </si>
  <si>
    <t xml:space="preserve">Attock DG6  </t>
  </si>
  <si>
    <t xml:space="preserve">Attock DG7  </t>
  </si>
  <si>
    <t xml:space="preserve">Attock DG8  </t>
  </si>
  <si>
    <t xml:space="preserve">Attock DG9  </t>
  </si>
  <si>
    <t xml:space="preserve">Attock DG10 </t>
  </si>
  <si>
    <t xml:space="preserve">Attock STG  </t>
  </si>
  <si>
    <t xml:space="preserve">Lakhra      </t>
  </si>
  <si>
    <t xml:space="preserve">NishatC DG1 </t>
  </si>
  <si>
    <t xml:space="preserve">NishatC DG2 </t>
  </si>
  <si>
    <t xml:space="preserve">NishatC DG3 </t>
  </si>
  <si>
    <t xml:space="preserve">NishatC DG4 </t>
  </si>
  <si>
    <t xml:space="preserve">NishatC DG5 </t>
  </si>
  <si>
    <t xml:space="preserve">NishatC DG6 </t>
  </si>
  <si>
    <t xml:space="preserve">NishatC DG7 </t>
  </si>
  <si>
    <t xml:space="preserve">NishatC DG8 </t>
  </si>
  <si>
    <t xml:space="preserve">NishatC DG9 </t>
  </si>
  <si>
    <t>NishatC DG10</t>
  </si>
  <si>
    <t>NishatC DG11</t>
  </si>
  <si>
    <t xml:space="preserve">NishatC STG </t>
  </si>
  <si>
    <t xml:space="preserve">Narowal DG1 </t>
  </si>
  <si>
    <t xml:space="preserve">Narowal DG2 </t>
  </si>
  <si>
    <t xml:space="preserve">Narowal DG3 </t>
  </si>
  <si>
    <t xml:space="preserve">Narowal DG4 </t>
  </si>
  <si>
    <t xml:space="preserve">Narowal DG5 </t>
  </si>
  <si>
    <t xml:space="preserve">Narowal DG6 </t>
  </si>
  <si>
    <t xml:space="preserve">Narowal DG7 </t>
  </si>
  <si>
    <t xml:space="preserve">Narowal DG8 </t>
  </si>
  <si>
    <t xml:space="preserve">Narowal DG9 </t>
  </si>
  <si>
    <t>Narowal DG10</t>
  </si>
  <si>
    <t>Narowal DG11</t>
  </si>
  <si>
    <t xml:space="preserve">Narowal STG </t>
  </si>
  <si>
    <t xml:space="preserve">GULF        </t>
  </si>
  <si>
    <t xml:space="preserve">SABA        </t>
  </si>
  <si>
    <t xml:space="preserve">HCPC GT1    </t>
  </si>
  <si>
    <t xml:space="preserve">HCPC GT2    </t>
  </si>
  <si>
    <t xml:space="preserve">HCPC GT3    </t>
  </si>
  <si>
    <t xml:space="preserve">HCPC STG    </t>
  </si>
  <si>
    <t xml:space="preserve">ROUSCH GT1  </t>
  </si>
  <si>
    <t xml:space="preserve">ROUSCH GT2  </t>
  </si>
  <si>
    <t xml:space="preserve">ROUSCH STG  </t>
  </si>
  <si>
    <t xml:space="preserve">FKPCL CT1   </t>
  </si>
  <si>
    <t xml:space="preserve">FKPCL CT2   </t>
  </si>
  <si>
    <t xml:space="preserve">FKPCL STG   </t>
  </si>
  <si>
    <t xml:space="preserve">LALPIR      </t>
  </si>
  <si>
    <t xml:space="preserve">PAKGEN      </t>
  </si>
  <si>
    <t xml:space="preserve">CHASHNPP_I  </t>
  </si>
  <si>
    <t xml:space="preserve">CHASHNPP_II </t>
  </si>
  <si>
    <t>CHASHNPP_III</t>
  </si>
  <si>
    <t xml:space="preserve">CHASHNPP_IV </t>
  </si>
  <si>
    <t xml:space="preserve">JDW_II      </t>
  </si>
  <si>
    <t xml:space="preserve">JDW_III     </t>
  </si>
  <si>
    <t xml:space="preserve">RYKML       </t>
  </si>
  <si>
    <t xml:space="preserve">CHINIOT     </t>
  </si>
  <si>
    <t xml:space="preserve">747_G14     </t>
  </si>
  <si>
    <t xml:space="preserve">747_G15     </t>
  </si>
  <si>
    <t xml:space="preserve">747_STG16   </t>
  </si>
  <si>
    <t xml:space="preserve">FOUND GT    </t>
  </si>
  <si>
    <t xml:space="preserve">FOUND STG   </t>
  </si>
  <si>
    <t xml:space="preserve">Bhikki GT1  </t>
  </si>
  <si>
    <t xml:space="preserve">HSD_BHIKKI  </t>
  </si>
  <si>
    <t xml:space="preserve">Bhikki GT2  </t>
  </si>
  <si>
    <t xml:space="preserve">HSD_BHIKKI2 </t>
  </si>
  <si>
    <t xml:space="preserve">Bhikki STG  </t>
  </si>
  <si>
    <t xml:space="preserve">ATLAS DG11  </t>
  </si>
  <si>
    <t xml:space="preserve">ATLAS DG10  </t>
  </si>
  <si>
    <t xml:space="preserve">UCH-II GT1  </t>
  </si>
  <si>
    <t xml:space="preserve">UCH-II GT2  </t>
  </si>
  <si>
    <t xml:space="preserve">UCH-II STG  </t>
  </si>
  <si>
    <t xml:space="preserve">Kotri_GT1   </t>
  </si>
  <si>
    <t xml:space="preserve">S_3-7       </t>
  </si>
  <si>
    <t xml:space="preserve">RLNG_3-7    </t>
  </si>
  <si>
    <t xml:space="preserve">HSD_3-7     </t>
  </si>
  <si>
    <t xml:space="preserve">Kotri_GT2   </t>
  </si>
  <si>
    <t xml:space="preserve">S_2         </t>
  </si>
  <si>
    <t xml:space="preserve">RLNG_2      </t>
  </si>
  <si>
    <t xml:space="preserve">HSD_2       </t>
  </si>
  <si>
    <t xml:space="preserve">Kotri_GT3   </t>
  </si>
  <si>
    <t xml:space="preserve">s_3         </t>
  </si>
  <si>
    <t xml:space="preserve">RLNG_3      </t>
  </si>
  <si>
    <t xml:space="preserve">hsd_3       </t>
  </si>
  <si>
    <t xml:space="preserve">Kotri_GT4   </t>
  </si>
  <si>
    <t xml:space="preserve">s_4         </t>
  </si>
  <si>
    <t xml:space="preserve">RLNG_4      </t>
  </si>
  <si>
    <t xml:space="preserve">hsd_4       </t>
  </si>
  <si>
    <t xml:space="preserve">Kotri_GT5   </t>
  </si>
  <si>
    <t xml:space="preserve">S_5         </t>
  </si>
  <si>
    <t xml:space="preserve">RLNG_5      </t>
  </si>
  <si>
    <t xml:space="preserve">HSD_5       </t>
  </si>
  <si>
    <t xml:space="preserve">Kotri_GT6   </t>
  </si>
  <si>
    <t xml:space="preserve">S_6         </t>
  </si>
  <si>
    <t xml:space="preserve">RLNG_6      </t>
  </si>
  <si>
    <t xml:space="preserve">HSD_6       </t>
  </si>
  <si>
    <t xml:space="preserve">Kotri_STG   </t>
  </si>
  <si>
    <t xml:space="preserve">KAPCO_STG9B </t>
  </si>
  <si>
    <t>KAPCO_STG10B</t>
  </si>
  <si>
    <t xml:space="preserve">Davis       </t>
  </si>
  <si>
    <t xml:space="preserve">Reshma      </t>
  </si>
  <si>
    <t xml:space="preserve">Hamza       </t>
  </si>
  <si>
    <t xml:space="preserve">Thall       </t>
  </si>
  <si>
    <t xml:space="preserve">Almoiz      </t>
  </si>
  <si>
    <t xml:space="preserve">Chanar      </t>
  </si>
  <si>
    <t>Tarbela500KV</t>
  </si>
  <si>
    <t xml:space="preserve">Mangla220KV </t>
  </si>
  <si>
    <t xml:space="preserve">GhaziBrota  </t>
  </si>
  <si>
    <t xml:space="preserve">Warsak      </t>
  </si>
  <si>
    <t xml:space="preserve">Chashma     </t>
  </si>
  <si>
    <t xml:space="preserve">Jinnah      </t>
  </si>
  <si>
    <t xml:space="preserve">AllaiKhwar  </t>
  </si>
  <si>
    <t xml:space="preserve">KhanKhwar   </t>
  </si>
  <si>
    <t xml:space="preserve">DubairKhwar </t>
  </si>
  <si>
    <t xml:space="preserve">Jagran      </t>
  </si>
  <si>
    <t xml:space="preserve">Malakand    </t>
  </si>
  <si>
    <t xml:space="preserve">NewBongEsc  </t>
  </si>
  <si>
    <t xml:space="preserve">SmallHydro  </t>
  </si>
  <si>
    <t xml:space="preserve">Patrind     </t>
  </si>
  <si>
    <t xml:space="preserve">GolenGol    </t>
  </si>
  <si>
    <t xml:space="preserve">NJhelum     </t>
  </si>
  <si>
    <t>GhaziBarrage</t>
  </si>
  <si>
    <t>Tarbela220KV</t>
  </si>
  <si>
    <t xml:space="preserve">Mangla132kV </t>
  </si>
  <si>
    <t xml:space="preserve">HUBCO_U1    </t>
  </si>
  <si>
    <t xml:space="preserve">HUBCO_U2    </t>
  </si>
  <si>
    <t xml:space="preserve">HUBCO_U3    </t>
  </si>
  <si>
    <t xml:space="preserve">HUBCO_U4    </t>
  </si>
  <si>
    <t>ENGROTHAR U1</t>
  </si>
  <si>
    <t>ENGROTHAR U2</t>
  </si>
  <si>
    <t xml:space="preserve">HUBCHINA U1 </t>
  </si>
  <si>
    <t xml:space="preserve">HUBCHINA U2 </t>
  </si>
  <si>
    <t xml:space="preserve">Deral Khwar </t>
  </si>
  <si>
    <t>TOTAL GENERATION</t>
  </si>
  <si>
    <t>DARAL KHWAR</t>
  </si>
  <si>
    <t>GOLEN GOL</t>
  </si>
  <si>
    <t>NCP RESULT SHEET</t>
  </si>
  <si>
    <t xml:space="preserve">WIND JMSR   </t>
  </si>
  <si>
    <t xml:space="preserve">SOLAR       </t>
  </si>
  <si>
    <t xml:space="preserve">WIND JHMPR  </t>
  </si>
  <si>
    <t>GULPUR</t>
  </si>
  <si>
    <t xml:space="preserve">Gulpur      </t>
  </si>
  <si>
    <t>CHINAR</t>
  </si>
  <si>
    <t>MWh</t>
  </si>
  <si>
    <t>H. Narowal</t>
  </si>
  <si>
    <t>SAPPHIRE</t>
  </si>
  <si>
    <t>WIND  ENERGY</t>
  </si>
  <si>
    <t xml:space="preserve">Fatima      </t>
  </si>
  <si>
    <t xml:space="preserve">GTPS GTs    </t>
  </si>
  <si>
    <t xml:space="preserve">GTPS ST     </t>
  </si>
  <si>
    <t>Morning Shift</t>
  </si>
  <si>
    <t>Evening Shift</t>
  </si>
  <si>
    <t>Night Shift</t>
  </si>
  <si>
    <t xml:space="preserve">K-2         </t>
  </si>
  <si>
    <t>HUBCO</t>
  </si>
  <si>
    <t xml:space="preserve">1300  </t>
  </si>
  <si>
    <t xml:space="preserve">K2 </t>
  </si>
  <si>
    <t xml:space="preserve"> CHUASHNUPP-IV </t>
  </si>
  <si>
    <t>Assumptions</t>
  </si>
  <si>
    <t>Tarbela Indent (Cusecs)</t>
  </si>
  <si>
    <t>Mangla Indent(Cusecs)</t>
  </si>
  <si>
    <t xml:space="preserve"> RLNG Allocation (mmcfd)</t>
  </si>
  <si>
    <t>HBS</t>
  </si>
  <si>
    <t>Bhikki</t>
  </si>
  <si>
    <t>Balloki</t>
  </si>
  <si>
    <t>Kapco</t>
  </si>
  <si>
    <t>Orient</t>
  </si>
  <si>
    <t>Saphire</t>
  </si>
  <si>
    <t>Saif</t>
  </si>
  <si>
    <t>Halmore</t>
  </si>
  <si>
    <t>Nandipur</t>
  </si>
  <si>
    <t>Rousch</t>
  </si>
  <si>
    <t>FKPCL</t>
  </si>
  <si>
    <t>`</t>
  </si>
  <si>
    <r>
      <rPr>
        <b/>
        <sz val="36"/>
        <color indexed="8"/>
        <rFont val="Verdana"/>
        <family val="2"/>
      </rPr>
      <t xml:space="preserve">Note:  </t>
    </r>
    <r>
      <rPr>
        <b/>
        <sz val="30"/>
        <color indexed="8"/>
        <rFont val="Verdana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This generation plan has been prepared on offline NCP Tool. 
Actual System operation will be as per prevailing condition.                                                                                                                                                                                                                                         </t>
    </r>
  </si>
  <si>
    <t>RLNG Allocation Breakup (mmcfd)</t>
  </si>
  <si>
    <t>AM (R&amp;D)</t>
  </si>
  <si>
    <t>DD(R&amp;D)</t>
  </si>
  <si>
    <t>24-11-2021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</si>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</sst>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;[Red]\-General"/>
    <numFmt numFmtId="165" formatCode="yyyy\-mm\-dd;@"/>
  </numFmts>
  <fonts count="37">
    <font>
      <sz val="12"/>
      <name val="Arial"/>
    </font>
    <font>
      <sz val="11"/>
      <color theme="1"/>
      <name val="Cambria"/>
      <family val="2"/>
    </font>
    <font>
      <sz val="12"/>
      <name val="Verdana"/>
      <family val="2"/>
    </font>
    <font>
      <b/>
      <sz val="26"/>
      <color indexed="12"/>
      <name val="ITC Bookman Demi"/>
      <family val="1"/>
    </font>
    <font>
      <b/>
      <sz val="12"/>
      <name val="Verdana"/>
      <family val="2"/>
    </font>
    <font>
      <b/>
      <i/>
      <sz val="14"/>
      <color indexed="8"/>
      <name val="Verdana"/>
      <family val="2"/>
    </font>
    <font>
      <b/>
      <sz val="18"/>
      <color indexed="8"/>
      <name val="Verdana"/>
      <family val="2"/>
    </font>
    <font>
      <b/>
      <sz val="20"/>
      <color indexed="8"/>
      <name val="Verdana"/>
      <family val="2"/>
    </font>
    <font>
      <sz val="18"/>
      <color indexed="8"/>
      <name val="Verdana"/>
      <family val="2"/>
    </font>
    <font>
      <b/>
      <sz val="24"/>
      <color indexed="8"/>
      <name val="Verdana"/>
      <family val="2"/>
    </font>
    <font>
      <sz val="12"/>
      <name val="Arial"/>
      <family val="2"/>
    </font>
    <font>
      <sz val="18"/>
      <name val="Verdana"/>
      <family val="2"/>
    </font>
    <font>
      <sz val="18"/>
      <name val="Arial"/>
      <family val="2"/>
    </font>
    <font>
      <b/>
      <sz val="20"/>
      <name val="ITC Bookman Demi"/>
      <family val="1"/>
    </font>
    <font>
      <b/>
      <sz val="22"/>
      <name val="ITC Bookman Demi"/>
      <family val="1"/>
    </font>
    <font>
      <b/>
      <sz val="24"/>
      <name val="ITC Bookman Demi"/>
      <family val="1"/>
    </font>
    <font>
      <b/>
      <sz val="26"/>
      <name val="ITC Bookman Demi"/>
      <family val="1"/>
    </font>
    <font>
      <b/>
      <i/>
      <sz val="26"/>
      <color indexed="8"/>
      <name val="Verdana"/>
      <family val="2"/>
    </font>
    <font>
      <b/>
      <i/>
      <sz val="28"/>
      <color indexed="8"/>
      <name val="Verdana"/>
      <family val="2"/>
    </font>
    <font>
      <b/>
      <sz val="28"/>
      <name val="ITC Bookman Demi"/>
      <family val="1"/>
    </font>
    <font>
      <b/>
      <sz val="26"/>
      <color indexed="8"/>
      <name val="Verdana"/>
      <family val="2"/>
    </font>
    <font>
      <b/>
      <sz val="36"/>
      <name val="ITC Bookman Demi"/>
      <family val="1"/>
    </font>
    <font>
      <b/>
      <u/>
      <sz val="26"/>
      <name val="ITC Bookman Light"/>
      <family val="1"/>
    </font>
    <font>
      <b/>
      <u/>
      <sz val="28"/>
      <name val="ITC Bookman Light"/>
      <family val="1"/>
    </font>
    <font>
      <b/>
      <sz val="28"/>
      <name val="Verdana"/>
      <family val="2"/>
    </font>
    <font>
      <b/>
      <sz val="28"/>
      <color indexed="8"/>
      <name val="Verdana"/>
      <family val="2"/>
    </font>
    <font>
      <b/>
      <sz val="28"/>
      <color indexed="8"/>
      <name val="Arial"/>
      <family val="2"/>
    </font>
    <font>
      <b/>
      <sz val="28"/>
      <color indexed="12"/>
      <name val="Arial"/>
      <family val="2"/>
    </font>
    <font>
      <b/>
      <sz val="32"/>
      <name val="Verdana"/>
      <family val="2"/>
    </font>
    <font>
      <b/>
      <sz val="48"/>
      <color indexed="12"/>
      <name val="ITC Bookman Light"/>
      <family val="1"/>
    </font>
    <font>
      <b/>
      <sz val="72"/>
      <color indexed="8"/>
      <name val="ITC Bookman Demi"/>
      <family val="1"/>
    </font>
    <font>
      <sz val="48"/>
      <name val="Arial"/>
      <family val="2"/>
    </font>
    <font>
      <b/>
      <sz val="48"/>
      <color indexed="12"/>
      <name val="Times New Roman"/>
      <family val="1"/>
    </font>
    <font>
      <b/>
      <sz val="12"/>
      <name val="Arial"/>
      <family val="2"/>
    </font>
    <font>
      <b/>
      <sz val="30"/>
      <name val="Verdana"/>
      <family val="2"/>
    </font>
    <font>
      <b/>
      <sz val="36"/>
      <color indexed="8"/>
      <name val="Verdana"/>
      <family val="2"/>
    </font>
    <font>
      <b/>
      <sz val="3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8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protection locked="0"/>
    </xf>
    <xf numFmtId="0" fontId="1" fillId="0" borderId="0"/>
  </cellStyleXfs>
  <cellXfs count="130">
    <xf numFmtId="0" fontId="0" fillId="0" borderId="0" xfId="0">
      <protection locked="0"/>
    </xf>
    <xf numFmtId="0" fontId="2" fillId="0" borderId="1" xfId="0" applyFont="1" applyFill="1" applyBorder="1" applyAlignment="1">
      <alignment horizontal="center"/>
      <protection locked="0"/>
    </xf>
    <xf numFmtId="0" fontId="2" fillId="0" borderId="0" xfId="0" applyFont="1" applyBorder="1" applyAlignment="1"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6" fillId="2" borderId="9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protection locked="0"/>
    </xf>
    <xf numFmtId="0" fontId="0" fillId="0" borderId="0" xfId="0" applyProtection="1"/>
    <xf numFmtId="3" fontId="11" fillId="0" borderId="0" xfId="0" applyNumberFormat="1" applyFont="1" applyAlignment="1">
      <protection locked="0"/>
    </xf>
    <xf numFmtId="0" fontId="11" fillId="0" borderId="0" xfId="0" applyFont="1" applyAlignment="1">
      <protection locked="0"/>
    </xf>
    <xf numFmtId="0" fontId="8" fillId="0" borderId="0" xfId="0" applyFont="1" applyAlignment="1">
      <protection locked="0"/>
    </xf>
    <xf numFmtId="0" fontId="12" fillId="0" borderId="0" xfId="0" applyFont="1" applyAlignment="1">
      <protection locked="0"/>
    </xf>
    <xf numFmtId="0" fontId="16" fillId="0" borderId="1" xfId="0" applyFont="1" applyFill="1" applyBorder="1" applyAlignment="1">
      <alignment horizontal="left" vertical="center"/>
      <protection locked="0"/>
    </xf>
    <xf numFmtId="0" fontId="16" fillId="0" borderId="2" xfId="0" applyFont="1" applyFill="1" applyBorder="1" applyAlignment="1">
      <alignment horizontal="left" vertical="center"/>
      <protection locked="0"/>
    </xf>
    <xf numFmtId="49" fontId="17" fillId="2" borderId="9" xfId="0" applyNumberFormat="1" applyFont="1" applyFill="1" applyBorder="1" applyAlignment="1" applyProtection="1">
      <alignment horizontal="center" vertical="center"/>
      <protection locked="0"/>
    </xf>
    <xf numFmtId="49" fontId="18" fillId="2" borderId="9" xfId="0" applyNumberFormat="1" applyFont="1" applyFill="1" applyBorder="1" applyAlignment="1" applyProtection="1">
      <alignment horizontal="center" vertical="center"/>
      <protection locked="0"/>
    </xf>
    <xf numFmtId="0" fontId="13" fillId="4" borderId="2" xfId="0" applyFont="1" applyFill="1" applyBorder="1" applyAlignment="1">
      <alignment horizontal="left" vertical="center"/>
      <protection locked="0"/>
    </xf>
    <xf numFmtId="0" fontId="19" fillId="0" borderId="2" xfId="0" applyFont="1" applyFill="1" applyBorder="1" applyAlignment="1">
      <alignment horizontal="left" vertical="center"/>
      <protection locked="0"/>
    </xf>
    <xf numFmtId="0" fontId="19" fillId="4" borderId="2" xfId="0" applyFont="1" applyFill="1" applyBorder="1" applyAlignment="1">
      <alignment horizontal="left" vertical="center"/>
      <protection locked="0"/>
    </xf>
    <xf numFmtId="0" fontId="13" fillId="3" borderId="2" xfId="0" applyFont="1" applyFill="1" applyBorder="1" applyAlignment="1">
      <alignment horizontal="left" vertical="center"/>
      <protection locked="0"/>
    </xf>
    <xf numFmtId="0" fontId="14" fillId="3" borderId="2" xfId="0" applyFont="1" applyFill="1" applyBorder="1" applyAlignment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  <protection locked="0"/>
    </xf>
    <xf numFmtId="0" fontId="16" fillId="3" borderId="2" xfId="0" applyFont="1" applyFill="1" applyBorder="1" applyAlignment="1">
      <alignment horizontal="left" vertical="center"/>
      <protection locked="0"/>
    </xf>
    <xf numFmtId="0" fontId="19" fillId="3" borderId="2" xfId="0" applyFont="1" applyFill="1" applyBorder="1" applyAlignment="1">
      <alignment horizontal="left" vertical="center"/>
      <protection locked="0"/>
    </xf>
    <xf numFmtId="0" fontId="21" fillId="3" borderId="2" xfId="0" applyFont="1" applyFill="1" applyBorder="1" applyAlignment="1">
      <alignment horizontal="left" vertical="center"/>
      <protection locked="0"/>
    </xf>
    <xf numFmtId="0" fontId="22" fillId="2" borderId="9" xfId="0" applyFont="1" applyFill="1" applyBorder="1" applyAlignment="1">
      <alignment horizontal="center" vertical="center"/>
      <protection locked="0"/>
    </xf>
    <xf numFmtId="0" fontId="23" fillId="2" borderId="9" xfId="0" applyFont="1" applyFill="1" applyBorder="1" applyAlignment="1">
      <alignment horizontal="center" vertical="center"/>
      <protection locked="0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49" fontId="9" fillId="2" borderId="9" xfId="0" applyNumberFormat="1" applyFont="1" applyFill="1" applyBorder="1" applyAlignment="1" applyProtection="1">
      <alignment horizontal="center" vertical="center"/>
      <protection locked="0"/>
    </xf>
    <xf numFmtId="49" fontId="20" fillId="2" borderId="9" xfId="0" applyNumberFormat="1" applyFont="1" applyFill="1" applyBorder="1" applyAlignment="1" applyProtection="1">
      <alignment horizontal="center" vertical="center"/>
      <protection locked="0"/>
    </xf>
    <xf numFmtId="0" fontId="9" fillId="4" borderId="21" xfId="0" applyFont="1" applyFill="1" applyBorder="1" applyAlignment="1">
      <alignment horizontal="center" vertical="center"/>
      <protection locked="0"/>
    </xf>
    <xf numFmtId="3" fontId="24" fillId="0" borderId="8" xfId="0" applyNumberFormat="1" applyFont="1" applyBorder="1" applyAlignment="1">
      <alignment horizontal="center" vertical="center"/>
      <protection locked="0"/>
    </xf>
    <xf numFmtId="3" fontId="18" fillId="2" borderId="10" xfId="0" applyNumberFormat="1" applyFont="1" applyFill="1" applyBorder="1" applyAlignment="1">
      <alignment horizontal="center" vertical="center"/>
      <protection locked="0"/>
    </xf>
    <xf numFmtId="3" fontId="18" fillId="2" borderId="11" xfId="0" applyNumberFormat="1" applyFont="1" applyFill="1" applyBorder="1" applyAlignment="1">
      <alignment horizontal="center" vertical="center"/>
      <protection locked="0"/>
    </xf>
    <xf numFmtId="3" fontId="18" fillId="2" borderId="12" xfId="0" applyNumberFormat="1" applyFont="1" applyFill="1" applyBorder="1" applyAlignment="1">
      <alignment horizontal="center" vertical="center"/>
      <protection locked="0"/>
    </xf>
    <xf numFmtId="3" fontId="18" fillId="2" borderId="13" xfId="0" applyNumberFormat="1" applyFont="1" applyFill="1" applyBorder="1" applyAlignment="1">
      <alignment horizontal="center" vertical="center"/>
      <protection locked="0"/>
    </xf>
    <xf numFmtId="3" fontId="24" fillId="0" borderId="14" xfId="0" applyNumberFormat="1" applyFont="1" applyBorder="1" applyAlignment="1">
      <alignment horizontal="center" vertical="center"/>
      <protection locked="0"/>
    </xf>
    <xf numFmtId="49" fontId="25" fillId="2" borderId="10" xfId="0" applyNumberFormat="1" applyFont="1" applyFill="1" applyBorder="1" applyAlignment="1" applyProtection="1">
      <alignment horizontal="center" vertical="center"/>
      <protection locked="0"/>
    </xf>
    <xf numFmtId="49" fontId="25" fillId="2" borderId="16" xfId="0" applyNumberFormat="1" applyFont="1" applyFill="1" applyBorder="1" applyAlignment="1" applyProtection="1">
      <alignment horizontal="center" vertical="center"/>
      <protection locked="0"/>
    </xf>
    <xf numFmtId="49" fontId="25" fillId="2" borderId="13" xfId="0" applyNumberFormat="1" applyFont="1" applyFill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center" vertical="center"/>
      <protection locked="0"/>
    </xf>
    <xf numFmtId="49" fontId="25" fillId="2" borderId="6" xfId="0" applyNumberFormat="1" applyFont="1" applyFill="1" applyBorder="1" applyAlignment="1" applyProtection="1">
      <alignment horizontal="center" vertical="center"/>
      <protection locked="0"/>
    </xf>
    <xf numFmtId="49" fontId="25" fillId="2" borderId="7" xfId="0" applyNumberFormat="1" applyFont="1" applyFill="1" applyBorder="1" applyAlignment="1" applyProtection="1">
      <alignment horizontal="center" vertical="center"/>
      <protection locked="0"/>
    </xf>
    <xf numFmtId="3" fontId="24" fillId="0" borderId="17" xfId="0" applyNumberFormat="1" applyFont="1" applyBorder="1" applyAlignment="1">
      <alignment horizontal="center" vertical="center"/>
      <protection locked="0"/>
    </xf>
    <xf numFmtId="0" fontId="26" fillId="0" borderId="10" xfId="0" applyFont="1" applyBorder="1" applyAlignment="1">
      <alignment horizontal="center"/>
      <protection locked="0"/>
    </xf>
    <xf numFmtId="0" fontId="26" fillId="0" borderId="18" xfId="0" applyFont="1" applyBorder="1" applyAlignment="1">
      <alignment horizontal="center"/>
      <protection locked="0"/>
    </xf>
    <xf numFmtId="164" fontId="27" fillId="0" borderId="19" xfId="0" applyNumberFormat="1" applyFont="1" applyBorder="1" applyAlignment="1">
      <protection locked="0"/>
    </xf>
    <xf numFmtId="164" fontId="27" fillId="0" borderId="15" xfId="0" applyNumberFormat="1" applyFont="1" applyBorder="1" applyAlignment="1">
      <protection locked="0"/>
    </xf>
    <xf numFmtId="164" fontId="27" fillId="0" borderId="11" xfId="0" applyNumberFormat="1" applyFont="1" applyBorder="1" applyAlignment="1">
      <protection locked="0"/>
    </xf>
    <xf numFmtId="164" fontId="27" fillId="0" borderId="20" xfId="0" applyNumberFormat="1" applyFont="1" applyBorder="1" applyAlignment="1">
      <protection locked="0"/>
    </xf>
    <xf numFmtId="0" fontId="21" fillId="4" borderId="2" xfId="0" applyFont="1" applyFill="1" applyBorder="1" applyAlignment="1">
      <alignment horizontal="left" vertical="center"/>
      <protection locked="0"/>
    </xf>
    <xf numFmtId="49" fontId="25" fillId="0" borderId="5" xfId="0" applyNumberFormat="1" applyFont="1" applyBorder="1" applyAlignment="1" applyProtection="1">
      <alignment horizontal="center" vertical="center"/>
      <protection locked="0"/>
    </xf>
    <xf numFmtId="49" fontId="25" fillId="3" borderId="6" xfId="0" applyNumberFormat="1" applyFont="1" applyFill="1" applyBorder="1" applyAlignment="1" applyProtection="1">
      <alignment horizontal="center" vertical="center"/>
      <protection locked="0"/>
    </xf>
    <xf numFmtId="49" fontId="25" fillId="4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21" xfId="0" applyNumberFormat="1" applyFont="1" applyFill="1" applyBorder="1" applyAlignment="1" applyProtection="1">
      <alignment horizontal="center" vertical="center"/>
      <protection locked="0"/>
    </xf>
    <xf numFmtId="3" fontId="18" fillId="2" borderId="0" xfId="0" applyNumberFormat="1" applyFont="1" applyFill="1" applyBorder="1" applyAlignment="1">
      <alignment horizontal="center" vertical="center"/>
      <protection locked="0"/>
    </xf>
    <xf numFmtId="0" fontId="30" fillId="0" borderId="0" xfId="0" applyFont="1" applyAlignment="1">
      <alignment vertical="center"/>
      <protection locked="0"/>
    </xf>
    <xf numFmtId="0" fontId="30" fillId="0" borderId="3" xfId="0" applyFont="1" applyBorder="1" applyAlignment="1">
      <alignment vertical="center"/>
      <protection locked="0"/>
    </xf>
    <xf numFmtId="0" fontId="1" fillId="0" borderId="0" xfId="1"/>
    <xf numFmtId="3" fontId="24" fillId="0" borderId="23" xfId="0" applyNumberFormat="1" applyFont="1" applyBorder="1" applyAlignment="1">
      <alignment horizontal="center" vertical="center"/>
      <protection locked="0"/>
    </xf>
    <xf numFmtId="0" fontId="31" fillId="0" borderId="0" xfId="0" applyFont="1" applyProtection="1"/>
    <xf numFmtId="0" fontId="31" fillId="0" borderId="0" xfId="0" applyFont="1" applyAlignment="1">
      <protection locked="0"/>
    </xf>
    <xf numFmtId="0" fontId="16" fillId="3" borderId="2" xfId="0" applyFont="1" applyFill="1" applyBorder="1" applyAlignment="1">
      <alignment horizontal="center" vertical="center"/>
      <protection locked="0"/>
    </xf>
    <xf numFmtId="0" fontId="9" fillId="4" borderId="2" xfId="0" applyFont="1" applyFill="1" applyBorder="1" applyAlignment="1">
      <alignment horizontal="center" vertical="center"/>
      <protection locked="0"/>
    </xf>
    <xf numFmtId="0" fontId="25" fillId="4" borderId="9" xfId="0" applyFont="1" applyFill="1" applyBorder="1" applyAlignment="1">
      <alignment horizontal="center" vertical="center" wrapText="1"/>
      <protection locked="0"/>
    </xf>
    <xf numFmtId="3" fontId="28" fillId="0" borderId="17" xfId="0" applyNumberFormat="1" applyFont="1" applyBorder="1" applyAlignment="1">
      <alignment horizontal="center" vertical="center"/>
      <protection locked="0"/>
    </xf>
    <xf numFmtId="3" fontId="0" fillId="0" borderId="0" xfId="0" applyNumberFormat="1">
      <protection locked="0"/>
    </xf>
    <xf numFmtId="0" fontId="33" fillId="0" borderId="9" xfId="0" applyFont="1" applyBorder="1">
      <protection locked="0"/>
    </xf>
    <xf numFmtId="0" fontId="0" fillId="0" borderId="2" xfId="0" applyBorder="1">
      <protection locked="0"/>
    </xf>
    <xf numFmtId="0" fontId="0" fillId="0" borderId="21" xfId="0" applyBorder="1">
      <protection locked="0"/>
    </xf>
    <xf numFmtId="3" fontId="24" fillId="0" borderId="0" xfId="0" applyNumberFormat="1" applyFont="1" applyBorder="1" applyAlignment="1">
      <alignment horizontal="center" vertical="center"/>
      <protection locked="0"/>
    </xf>
    <xf numFmtId="3" fontId="28" fillId="0" borderId="28" xfId="0" applyNumberFormat="1" applyFont="1" applyBorder="1" applyAlignment="1">
      <alignment horizontal="center" vertical="center"/>
      <protection locked="0"/>
    </xf>
    <xf numFmtId="3" fontId="28" fillId="0" borderId="31" xfId="0" applyNumberFormat="1" applyFont="1" applyBorder="1" applyAlignment="1">
      <alignment horizontal="center" vertical="center"/>
      <protection locked="0"/>
    </xf>
    <xf numFmtId="0" fontId="31" fillId="0" borderId="34" xfId="0" applyFont="1" applyBorder="1" applyAlignment="1">
      <protection locked="0"/>
    </xf>
    <xf numFmtId="0" fontId="31" fillId="0" borderId="34" xfId="0" applyFont="1" applyBorder="1" applyProtection="1"/>
    <xf numFmtId="0" fontId="31" fillId="0" borderId="35" xfId="0" applyFont="1" applyBorder="1" applyAlignment="1">
      <protection locked="0"/>
    </xf>
    <xf numFmtId="3" fontId="34" fillId="0" borderId="31" xfId="0" applyNumberFormat="1" applyFont="1" applyBorder="1" applyAlignment="1">
      <alignment horizontal="center" vertical="center"/>
      <protection locked="0"/>
    </xf>
    <xf numFmtId="3" fontId="28" fillId="0" borderId="29" xfId="0" applyNumberFormat="1" applyFont="1" applyBorder="1" applyAlignment="1">
      <alignment horizontal="center" vertical="center"/>
      <protection locked="0"/>
    </xf>
    <xf numFmtId="3" fontId="34" fillId="0" borderId="30" xfId="0" applyNumberFormat="1" applyFont="1" applyBorder="1" applyAlignment="1">
      <alignment horizontal="center" vertical="center"/>
      <protection locked="0"/>
    </xf>
    <xf numFmtId="3" fontId="34" fillId="0" borderId="32" xfId="0" applyNumberFormat="1" applyFont="1" applyBorder="1" applyAlignment="1">
      <alignment horizontal="center" vertical="center"/>
      <protection locked="0"/>
    </xf>
    <xf numFmtId="3" fontId="28" fillId="0" borderId="30" xfId="0" applyNumberFormat="1" applyFont="1" applyBorder="1" applyAlignment="1">
      <alignment horizontal="center" vertical="center"/>
      <protection locked="0"/>
    </xf>
    <xf numFmtId="3" fontId="28" fillId="0" borderId="32" xfId="0" applyNumberFormat="1" applyFont="1" applyBorder="1" applyAlignment="1">
      <alignment horizontal="center" vertical="center"/>
      <protection locked="0"/>
    </xf>
    <xf numFmtId="0" fontId="31" fillId="0" borderId="33" xfId="0" applyFont="1" applyBorder="1" applyAlignment="1">
      <protection locked="0"/>
    </xf>
    <xf numFmtId="49" fontId="9" fillId="0" borderId="51" xfId="0" applyNumberFormat="1" applyFont="1" applyBorder="1" applyAlignment="1" applyProtection="1">
      <alignment horizontal="center" vertical="center" wrapText="1"/>
      <protection locked="0"/>
    </xf>
    <xf numFmtId="3" fontId="24" fillId="0" borderId="52" xfId="0" applyNumberFormat="1" applyFont="1" applyBorder="1" applyAlignment="1">
      <alignment horizontal="center" vertical="center"/>
      <protection locked="0"/>
    </xf>
    <xf numFmtId="3" fontId="24" fillId="0" borderId="15" xfId="0" applyNumberFormat="1" applyFont="1" applyBorder="1" applyAlignment="1">
      <alignment horizontal="center" vertical="center"/>
      <protection locked="0"/>
    </xf>
    <xf numFmtId="0" fontId="2" fillId="0" borderId="0" xfId="0" applyFont="1" applyFill="1" applyBorder="1" applyAlignment="1">
      <protection locked="0"/>
    </xf>
    <xf numFmtId="0" fontId="4" fillId="0" borderId="0" xfId="0" applyFont="1" applyBorder="1" applyAlignment="1">
      <alignment horizontal="center"/>
      <protection locked="0"/>
    </xf>
    <xf numFmtId="0" fontId="4" fillId="0" borderId="0" xfId="0" applyFont="1" applyBorder="1" applyAlignment="1">
      <protection locked="0"/>
    </xf>
    <xf numFmtId="0" fontId="2" fillId="4" borderId="0" xfId="0" applyFont="1" applyFill="1" applyBorder="1" applyAlignment="1">
      <protection locked="0"/>
    </xf>
    <xf numFmtId="0" fontId="4" fillId="4" borderId="0" xfId="0" applyFont="1" applyFill="1" applyBorder="1" applyAlignment="1">
      <protection locked="0"/>
    </xf>
    <xf numFmtId="0" fontId="31" fillId="0" borderId="0" xfId="0" applyFont="1" applyBorder="1" applyAlignment="1">
      <protection locked="0"/>
    </xf>
    <xf numFmtId="0" fontId="10" fillId="0" borderId="0" xfId="0" applyFont="1" applyBorder="1" applyAlignment="1">
      <protection locked="0"/>
    </xf>
    <xf numFmtId="0" fontId="36" fillId="4" borderId="1" xfId="0" applyFont="1" applyFill="1" applyBorder="1" applyAlignment="1">
      <alignment horizontal="justify" vertical="justify" wrapText="1"/>
      <protection locked="0"/>
    </xf>
    <xf numFmtId="0" fontId="36" fillId="4" borderId="2" xfId="0" applyFont="1" applyFill="1" applyBorder="1" applyAlignment="1">
      <alignment horizontal="justify" vertical="justify" wrapText="1"/>
      <protection locked="0"/>
    </xf>
    <xf numFmtId="0" fontId="36" fillId="4" borderId="21" xfId="0" applyFont="1" applyFill="1" applyBorder="1" applyAlignment="1">
      <alignment horizontal="justify" vertical="justify" wrapText="1"/>
      <protection locked="0"/>
    </xf>
    <xf numFmtId="3" fontId="34" fillId="0" borderId="41" xfId="0" applyNumberFormat="1" applyFont="1" applyBorder="1" applyAlignment="1">
      <alignment horizontal="center" vertical="center"/>
      <protection locked="0"/>
    </xf>
    <xf numFmtId="3" fontId="34" fillId="0" borderId="42" xfId="0" applyNumberFormat="1" applyFont="1" applyBorder="1" applyAlignment="1">
      <alignment horizontal="center" vertical="center"/>
      <protection locked="0"/>
    </xf>
    <xf numFmtId="3" fontId="34" fillId="0" borderId="37" xfId="0" applyNumberFormat="1" applyFont="1" applyBorder="1" applyAlignment="1">
      <alignment horizontal="center" vertical="center"/>
      <protection locked="0"/>
    </xf>
    <xf numFmtId="3" fontId="34" fillId="0" borderId="43" xfId="0" applyNumberFormat="1" applyFont="1" applyBorder="1" applyAlignment="1">
      <alignment horizontal="center" vertical="center"/>
      <protection locked="0"/>
    </xf>
    <xf numFmtId="3" fontId="34" fillId="0" borderId="44" xfId="0" applyNumberFormat="1" applyFont="1" applyBorder="1" applyAlignment="1">
      <alignment horizontal="center" vertical="center"/>
      <protection locked="0"/>
    </xf>
    <xf numFmtId="3" fontId="34" fillId="0" borderId="38" xfId="0" applyNumberFormat="1" applyFont="1" applyBorder="1" applyAlignment="1">
      <alignment horizontal="center" vertical="center"/>
      <protection locked="0"/>
    </xf>
    <xf numFmtId="0" fontId="3" fillId="0" borderId="2" xfId="0" applyFont="1" applyFill="1" applyBorder="1" applyAlignment="1">
      <alignment horizontal="center" vertical="center" wrapText="1"/>
      <protection locked="0"/>
    </xf>
    <xf numFmtId="0" fontId="3" fillId="0" borderId="22" xfId="0" applyFont="1" applyFill="1" applyBorder="1" applyAlignment="1">
      <alignment horizontal="center" vertical="center" wrapText="1"/>
      <protection locked="0"/>
    </xf>
    <xf numFmtId="0" fontId="30" fillId="0" borderId="0" xfId="0" applyFont="1" applyAlignment="1">
      <alignment horizontal="center" vertical="center"/>
      <protection locked="0"/>
    </xf>
    <xf numFmtId="0" fontId="30" fillId="0" borderId="3" xfId="0" applyFont="1" applyBorder="1" applyAlignment="1">
      <alignment horizontal="center" vertical="center"/>
      <protection locked="0"/>
    </xf>
    <xf numFmtId="0" fontId="26" fillId="0" borderId="24" xfId="0" applyFont="1" applyBorder="1" applyAlignment="1">
      <alignment horizontal="center"/>
      <protection locked="0"/>
    </xf>
    <xf numFmtId="0" fontId="26" fillId="0" borderId="15" xfId="0" applyFont="1" applyBorder="1" applyAlignment="1">
      <alignment horizontal="center"/>
      <protection locked="0"/>
    </xf>
    <xf numFmtId="0" fontId="26" fillId="0" borderId="10" xfId="0" applyFont="1" applyBorder="1" applyAlignment="1">
      <alignment horizontal="center"/>
      <protection locked="0"/>
    </xf>
    <xf numFmtId="165" fontId="32" fillId="0" borderId="25" xfId="0" quotePrefix="1" applyNumberFormat="1" applyFont="1" applyBorder="1" applyAlignment="1">
      <alignment horizontal="center" vertical="center"/>
      <protection locked="0"/>
    </xf>
    <xf numFmtId="165" fontId="32" fillId="0" borderId="0" xfId="0" quotePrefix="1" applyNumberFormat="1" applyFont="1" applyBorder="1" applyAlignment="1">
      <alignment horizontal="center" vertical="center"/>
      <protection locked="0"/>
    </xf>
    <xf numFmtId="2" fontId="29" fillId="0" borderId="26" xfId="0" applyNumberFormat="1" applyFont="1" applyBorder="1" applyAlignment="1">
      <alignment horizontal="center"/>
      <protection locked="0"/>
    </xf>
    <xf numFmtId="2" fontId="29" fillId="0" borderId="3" xfId="0" applyNumberFormat="1" applyFont="1" applyBorder="1" applyAlignment="1">
      <alignment horizontal="center"/>
      <protection locked="0"/>
    </xf>
    <xf numFmtId="3" fontId="28" fillId="0" borderId="27" xfId="0" applyNumberFormat="1" applyFont="1" applyBorder="1" applyAlignment="1">
      <alignment horizontal="center" vertical="center"/>
      <protection locked="0"/>
    </xf>
    <xf numFmtId="3" fontId="28" fillId="0" borderId="28" xfId="0" applyNumberFormat="1" applyFont="1" applyBorder="1" applyAlignment="1">
      <alignment horizontal="center" vertical="center"/>
      <protection locked="0"/>
    </xf>
    <xf numFmtId="3" fontId="28" fillId="0" borderId="30" xfId="0" applyNumberFormat="1" applyFont="1" applyBorder="1" applyAlignment="1">
      <alignment horizontal="center" vertical="center"/>
      <protection locked="0"/>
    </xf>
    <xf numFmtId="3" fontId="28" fillId="0" borderId="31" xfId="0" applyNumberFormat="1" applyFont="1" applyBorder="1" applyAlignment="1">
      <alignment horizontal="center" vertical="center"/>
      <protection locked="0"/>
    </xf>
    <xf numFmtId="3" fontId="28" fillId="0" borderId="33" xfId="0" applyNumberFormat="1" applyFont="1" applyBorder="1" applyAlignment="1">
      <alignment horizontal="center" vertical="center"/>
      <protection locked="0"/>
    </xf>
    <xf numFmtId="3" fontId="28" fillId="0" borderId="34" xfId="0" applyNumberFormat="1" applyFont="1" applyBorder="1" applyAlignment="1">
      <alignment horizontal="center" vertical="center"/>
      <protection locked="0"/>
    </xf>
    <xf numFmtId="3" fontId="28" fillId="0" borderId="39" xfId="0" applyNumberFormat="1" applyFont="1" applyBorder="1" applyAlignment="1">
      <alignment horizontal="center" vertical="center"/>
      <protection locked="0"/>
    </xf>
    <xf numFmtId="3" fontId="28" fillId="0" borderId="40" xfId="0" applyNumberFormat="1" applyFont="1" applyBorder="1" applyAlignment="1">
      <alignment horizontal="center" vertical="center"/>
      <protection locked="0"/>
    </xf>
    <xf numFmtId="3" fontId="28" fillId="0" borderId="36" xfId="0" applyNumberFormat="1" applyFont="1" applyBorder="1" applyAlignment="1">
      <alignment horizontal="center" vertical="center"/>
      <protection locked="0"/>
    </xf>
    <xf numFmtId="3" fontId="28" fillId="0" borderId="46" xfId="0" applyNumberFormat="1" applyFont="1" applyBorder="1" applyAlignment="1">
      <alignment horizontal="center" vertical="center"/>
      <protection locked="0"/>
    </xf>
    <xf numFmtId="3" fontId="28" fillId="0" borderId="49" xfId="0" applyNumberFormat="1" applyFont="1" applyBorder="1" applyAlignment="1">
      <alignment horizontal="center" vertical="center"/>
      <protection locked="0"/>
    </xf>
    <xf numFmtId="3" fontId="28" fillId="0" borderId="47" xfId="0" applyNumberFormat="1" applyFont="1" applyBorder="1" applyAlignment="1">
      <alignment horizontal="center" vertical="center"/>
      <protection locked="0"/>
    </xf>
    <xf numFmtId="3" fontId="28" fillId="0" borderId="50" xfId="0" applyNumberFormat="1" applyFont="1" applyBorder="1" applyAlignment="1">
      <alignment horizontal="center" vertical="center"/>
      <protection locked="0"/>
    </xf>
    <xf numFmtId="3" fontId="28" fillId="0" borderId="48" xfId="0" applyNumberFormat="1" applyFont="1" applyBorder="1" applyAlignment="1">
      <alignment horizontal="center" vertical="center"/>
      <protection locked="0"/>
    </xf>
    <xf numFmtId="3" fontId="24" fillId="0" borderId="45" xfId="0" applyNumberFormat="1" applyFont="1" applyBorder="1" applyAlignment="1">
      <alignment horizontal="center" vertical="center"/>
      <protection locked="0"/>
    </xf>
    <xf numFmtId="3" fontId="24" fillId="0" borderId="46" xfId="0" applyNumberFormat="1" applyFont="1" applyBorder="1" applyAlignment="1">
      <alignment horizontal="center" vertical="center"/>
      <protection locked="0"/>
    </xf>
    <xf numFmtId="3" fontId="24" fillId="0" borderId="47" xfId="0" applyNumberFormat="1" applyFont="1" applyBorder="1" applyAlignment="1">
      <alignment horizontal="center" vertical="center"/>
      <protection locked="0"/>
    </xf>
    <xf numFmtId="3" fontId="24" fillId="0" borderId="28" xfId="0" applyNumberFormat="1" applyFont="1" applyBorder="1" applyAlignment="1">
      <alignment horizontal="center" vertical="center"/>
      <protection locked="0"/>
    </xf>
  </cellXfs>
  <cellStyles count="2">
    <cellStyle name="Normal" xfId="0" builtinId="0"/>
    <cellStyle name="Normal 2" xfId="1"/>
  </cellStyles>
  <dxfs count="2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Y.MANAGER%20LD's%20III\Google%20Drive\Salman's%20Documents\01%20AUGUST%20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Y.MANAGER%20LD's%20III\Google%20Drive\Nabeel's%20Documents\03%20OCT%202K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rccd\Downloads\11%20FEB%202K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W"/>
      <sheetName val="DLR"/>
      <sheetName val="DLR 2"/>
      <sheetName val="M. EVENT"/>
      <sheetName val="M. EVENT 2"/>
      <sheetName val="LM 1"/>
      <sheetName val="LM 2"/>
      <sheetName val="CAP."/>
      <sheetName val="GRAPH"/>
      <sheetName val="ENRG 1"/>
      <sheetName val="ENGR 2"/>
      <sheetName val="SYNPS"/>
      <sheetName val="G&amp;H POSITION"/>
      <sheetName val="YEARLY RECORD"/>
      <sheetName val="KESC.EXP"/>
      <sheetName val="PH "/>
      <sheetName val="NCC DATA"/>
      <sheetName val="Forecasted"/>
      <sheetName val="Actual"/>
      <sheetName val="Comparison"/>
      <sheetName val="gerhid"/>
      <sheetName val="gerter"/>
      <sheetName val="gergndcp"/>
    </sheetNames>
    <sheetDataSet>
      <sheetData sheetId="0" refreshError="1">
        <row r="65">
          <cell r="A65" t="str">
            <v xml:space="preserve"> FUT 11</v>
          </cell>
        </row>
        <row r="225">
          <cell r="A225" t="str">
            <v xml:space="preserve"> JAGRAN</v>
          </cell>
        </row>
        <row r="226">
          <cell r="A226" t="str">
            <v xml:space="preserve"> MALAKAND - III</v>
          </cell>
        </row>
        <row r="227">
          <cell r="A227" t="str">
            <v xml:space="preserve"> NEW BONG ESCAPE</v>
          </cell>
        </row>
        <row r="228">
          <cell r="A228" t="str">
            <v xml:space="preserve"> PATRIND</v>
          </cell>
        </row>
        <row r="240">
          <cell r="A240" t="str">
            <v xml:space="preserve"> KAPCO</v>
          </cell>
        </row>
        <row r="242">
          <cell r="A242" t="str">
            <v xml:space="preserve"> KEL</v>
          </cell>
        </row>
        <row r="243">
          <cell r="A243" t="str">
            <v xml:space="preserve"> AES LALPIR</v>
          </cell>
        </row>
        <row r="244">
          <cell r="A244" t="str">
            <v xml:space="preserve"> AES PAKGEN</v>
          </cell>
        </row>
        <row r="246">
          <cell r="A246" t="str">
            <v xml:space="preserve"> HCPC</v>
          </cell>
        </row>
        <row r="247">
          <cell r="A247" t="str">
            <v xml:space="preserve"> UCH</v>
          </cell>
        </row>
        <row r="248">
          <cell r="A248" t="str">
            <v xml:space="preserve"> ROUSCH</v>
          </cell>
        </row>
        <row r="249">
          <cell r="A249" t="str">
            <v xml:space="preserve"> FKPCL</v>
          </cell>
        </row>
        <row r="250">
          <cell r="A250" t="str">
            <v xml:space="preserve"> SABA</v>
          </cell>
        </row>
        <row r="252">
          <cell r="A252" t="str">
            <v xml:space="preserve"> LIBERTY POWER</v>
          </cell>
        </row>
        <row r="253">
          <cell r="A253" t="str">
            <v xml:space="preserve"> AEL</v>
          </cell>
        </row>
        <row r="254">
          <cell r="A254" t="str">
            <v xml:space="preserve"> DAVIS</v>
          </cell>
        </row>
        <row r="255">
          <cell r="A255" t="str">
            <v xml:space="preserve"> AGL</v>
          </cell>
        </row>
        <row r="256">
          <cell r="A256" t="str">
            <v xml:space="preserve"> ATLAS</v>
          </cell>
        </row>
        <row r="257">
          <cell r="A257" t="str">
            <v xml:space="preserve"> ENGRO</v>
          </cell>
        </row>
        <row r="258">
          <cell r="A258" t="str">
            <v xml:space="preserve"> SAIF </v>
          </cell>
        </row>
        <row r="259">
          <cell r="A259" t="str">
            <v xml:space="preserve"> OREINT </v>
          </cell>
        </row>
        <row r="260">
          <cell r="A260" t="str">
            <v xml:space="preserve"> NISHAT POWER </v>
          </cell>
        </row>
        <row r="261">
          <cell r="A261" t="str">
            <v xml:space="preserve"> NISHAT CHUNIAN </v>
          </cell>
        </row>
        <row r="262">
          <cell r="A262" t="str">
            <v xml:space="preserve"> FOUNDATION</v>
          </cell>
        </row>
        <row r="264">
          <cell r="A264" t="str">
            <v xml:space="preserve"> LIBERTY TECH.</v>
          </cell>
        </row>
        <row r="266">
          <cell r="A266" t="str">
            <v xml:space="preserve"> HALMORE</v>
          </cell>
        </row>
        <row r="267">
          <cell r="A267" t="str">
            <v xml:space="preserve"> UCH-II</v>
          </cell>
        </row>
        <row r="268">
          <cell r="A268" t="str">
            <v xml:space="preserve"> BHIKI (QATPL)</v>
          </cell>
        </row>
        <row r="269">
          <cell r="A269" t="str">
            <v xml:space="preserve"> SAHIWAL (COAL)(HSR) </v>
          </cell>
        </row>
        <row r="270">
          <cell r="A270" t="str">
            <v xml:space="preserve"> H-B-SHAH</v>
          </cell>
        </row>
        <row r="273">
          <cell r="A273" t="str">
            <v>BALLOKI</v>
          </cell>
        </row>
        <row r="274">
          <cell r="A274" t="str">
            <v>PORT QASIM COAL</v>
          </cell>
        </row>
        <row r="323">
          <cell r="A323" t="str">
            <v xml:space="preserve"> TOTAL IPPs FOSSIL FUEL </v>
          </cell>
        </row>
        <row r="325">
          <cell r="A325" t="str">
            <v xml:space="preserve"> JDW-II (SADIQ ABAD)</v>
          </cell>
        </row>
        <row r="326">
          <cell r="A326" t="str">
            <v xml:space="preserve"> JDW-III (GHOTKI)</v>
          </cell>
        </row>
        <row r="327">
          <cell r="A327" t="str">
            <v xml:space="preserve"> RYKML </v>
          </cell>
        </row>
        <row r="328">
          <cell r="A328" t="str">
            <v xml:space="preserve"> CHINIOT POWER </v>
          </cell>
        </row>
        <row r="329">
          <cell r="A329" t="str">
            <v xml:space="preserve"> FATIMA ENERGY (FEL)</v>
          </cell>
        </row>
        <row r="330">
          <cell r="A330" t="str">
            <v xml:space="preserve"> HAMZA SUGAR</v>
          </cell>
        </row>
        <row r="331">
          <cell r="A331" t="str">
            <v xml:space="preserve"> THALL POWER (LAYYAH)</v>
          </cell>
        </row>
        <row r="363">
          <cell r="A363" t="str">
            <v xml:space="preserve"> CHASHNUPP - I  </v>
          </cell>
        </row>
        <row r="364">
          <cell r="A364" t="str">
            <v xml:space="preserve"> CHASHNUPP-II</v>
          </cell>
        </row>
        <row r="365">
          <cell r="A365" t="str">
            <v xml:space="preserve"> CHUASHNUPP-III </v>
          </cell>
        </row>
        <row r="373">
          <cell r="A373" t="str">
            <v>TOTAL IPPs THERMAL.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W"/>
      <sheetName val="DLR"/>
      <sheetName val="DLR 2"/>
      <sheetName val="M. EVENT"/>
      <sheetName val="M. EVENT 2"/>
      <sheetName val="LM 1"/>
      <sheetName val="LM 2"/>
      <sheetName val="CAP."/>
      <sheetName val="GRAPH"/>
      <sheetName val="ENRG 1"/>
      <sheetName val="ENGR 2"/>
      <sheetName val="SYNPS"/>
      <sheetName val="G&amp;H POSITION"/>
      <sheetName val="KESC.EXP"/>
      <sheetName val="YEARLY RECORD"/>
      <sheetName val="PH "/>
      <sheetName val="MO"/>
      <sheetName val="MW-MO"/>
      <sheetName val="NCC DATA"/>
      <sheetName val="Forecasted"/>
      <sheetName val="Actual"/>
      <sheetName val="Comparison"/>
    </sheetNames>
    <sheetDataSet>
      <sheetData sheetId="0" refreshError="1">
        <row r="276">
          <cell r="A276" t="str">
            <v>ENGRO THAR COAL</v>
          </cell>
        </row>
        <row r="277">
          <cell r="A277" t="str">
            <v>CHINA HUBCO COAL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W"/>
      <sheetName val="DLR"/>
      <sheetName val="DLR 2"/>
      <sheetName val="M. EVENT"/>
      <sheetName val="M. EVENT 2"/>
      <sheetName val="LM 1"/>
      <sheetName val="LM 2"/>
      <sheetName val="CAP."/>
      <sheetName val="GRAPH"/>
      <sheetName val="ENRG 1"/>
      <sheetName val="ENGR 2"/>
      <sheetName val="SYNPS"/>
      <sheetName val="G&amp;H POSITION"/>
      <sheetName val="KESC.EXP"/>
      <sheetName val="YEARLY RECORD"/>
      <sheetName val="PH "/>
      <sheetName val="MO"/>
      <sheetName val="MW-MO"/>
      <sheetName val="NCC DATA"/>
    </sheetNames>
    <sheetDataSet>
      <sheetData sheetId="0" refreshError="1">
        <row r="333">
          <cell r="A333" t="str">
            <v>ALMOIZ INDUSTRIES LIMITED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H4" sqref="H4"/>
    </sheetView>
  </sheetViews>
  <sheetFormatPr defaultRowHeight="15"/>
  <sheetData>
    <row r="1" spans="1:24">
      <c r="A1">
        <v>6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21</v>
      </c>
      <c r="Q1">
        <v>22</v>
      </c>
      <c r="R1">
        <v>23</v>
      </c>
      <c r="S1">
        <v>24</v>
      </c>
      <c r="T1">
        <v>25</v>
      </c>
      <c r="U1">
        <v>26</v>
      </c>
      <c r="V1">
        <v>27</v>
      </c>
      <c r="W1">
        <v>28</v>
      </c>
      <c r="X1">
        <v>29</v>
      </c>
    </row>
    <row r="2" spans="1:24">
      <c r="A2" s="65" t="e">
        <f>MW!B94</f>
        <v>#VALUE!</v>
      </c>
      <c r="B2" s="65" t="e">
        <f>MW!C94</f>
        <v>#VALUE!</v>
      </c>
      <c r="C2" s="65" t="e">
        <f>MW!D94</f>
        <v>#VALUE!</v>
      </c>
      <c r="D2" s="65" t="e">
        <f>MW!E94</f>
        <v>#VALUE!</v>
      </c>
      <c r="E2" s="65" t="e">
        <f>MW!F94</f>
        <v>#VALUE!</v>
      </c>
      <c r="F2" s="65" t="e">
        <f>MW!G94</f>
        <v>#VALUE!</v>
      </c>
      <c r="G2" s="65" t="e">
        <f>MW!H94</f>
        <v>#VALUE!</v>
      </c>
      <c r="H2" s="65" t="e">
        <f>MW!I94</f>
        <v>#VALUE!</v>
      </c>
      <c r="I2" s="65" t="e">
        <f>MW!J94</f>
        <v>#VALUE!</v>
      </c>
      <c r="J2" s="65" t="e">
        <f>MW!K94</f>
        <v>#VALUE!</v>
      </c>
      <c r="K2" s="65" t="e">
        <f>MW!L94</f>
        <v>#VALUE!</v>
      </c>
      <c r="L2" s="65" t="e">
        <f>MW!M94</f>
        <v>#VALUE!</v>
      </c>
      <c r="M2" s="65" t="e">
        <f>MW!N94</f>
        <v>#VALUE!</v>
      </c>
      <c r="N2" s="65" t="e">
        <f>MW!O94</f>
        <v>#VALUE!</v>
      </c>
      <c r="O2" s="65" t="e">
        <f>MW!P94</f>
        <v>#VALUE!</v>
      </c>
      <c r="P2" s="65" t="e">
        <f>MW!Q94</f>
        <v>#VALUE!</v>
      </c>
      <c r="Q2" s="65" t="e">
        <f>MW!R94</f>
        <v>#VALUE!</v>
      </c>
      <c r="R2" s="65" t="e">
        <f>MW!S94</f>
        <v>#VALUE!</v>
      </c>
      <c r="S2" s="65" t="e">
        <f>MW!T94</f>
        <v>#VALUE!</v>
      </c>
      <c r="T2" s="65" t="e">
        <f>MW!U94</f>
        <v>#VALUE!</v>
      </c>
      <c r="U2" s="65" t="e">
        <f>MW!V94</f>
        <v>#VALUE!</v>
      </c>
      <c r="V2" s="65" t="e">
        <f>MW!W94</f>
        <v>#VALUE!</v>
      </c>
      <c r="W2" s="65" t="e">
        <f>MW!X94</f>
        <v>#VALUE!</v>
      </c>
      <c r="X2" s="65" t="e">
        <f>MW!Y94</f>
        <v>#VALUE!</v>
      </c>
    </row>
    <row r="3" spans="1:24">
      <c r="H3">
        <v>13500</v>
      </c>
    </row>
    <row r="4" spans="1:24">
      <c r="H4" t="e">
        <f>H3/H2</f>
        <v>#VALUE!</v>
      </c>
    </row>
    <row r="5" spans="1:24">
      <c r="A5" t="e">
        <f>$H$4*A2</f>
        <v>#VALUE!</v>
      </c>
      <c r="B5" t="e">
        <f t="shared" ref="B5:X5" si="0">$H$4*B2</f>
        <v>#VALUE!</v>
      </c>
      <c r="C5" t="e">
        <f t="shared" si="0"/>
        <v>#VALUE!</v>
      </c>
      <c r="D5" t="e">
        <f t="shared" si="0"/>
        <v>#VALUE!</v>
      </c>
      <c r="E5" t="e">
        <f t="shared" si="0"/>
        <v>#VALUE!</v>
      </c>
      <c r="F5" t="e">
        <f t="shared" si="0"/>
        <v>#VALUE!</v>
      </c>
      <c r="G5" t="e">
        <f t="shared" si="0"/>
        <v>#VALUE!</v>
      </c>
      <c r="H5" t="e">
        <f t="shared" si="0"/>
        <v>#VALUE!</v>
      </c>
      <c r="I5" t="e">
        <f t="shared" si="0"/>
        <v>#VALUE!</v>
      </c>
      <c r="J5" t="e">
        <f t="shared" si="0"/>
        <v>#VALUE!</v>
      </c>
      <c r="K5" t="e">
        <f t="shared" si="0"/>
        <v>#VALUE!</v>
      </c>
      <c r="L5" t="e">
        <f t="shared" si="0"/>
        <v>#VALUE!</v>
      </c>
      <c r="M5" t="e">
        <f t="shared" si="0"/>
        <v>#VALUE!</v>
      </c>
      <c r="N5" t="e">
        <f t="shared" si="0"/>
        <v>#VALUE!</v>
      </c>
      <c r="O5" t="e">
        <f t="shared" si="0"/>
        <v>#VALUE!</v>
      </c>
      <c r="P5" t="e">
        <f t="shared" si="0"/>
        <v>#VALUE!</v>
      </c>
      <c r="Q5" t="e">
        <f t="shared" si="0"/>
        <v>#VALUE!</v>
      </c>
      <c r="R5" t="e">
        <f t="shared" si="0"/>
        <v>#VALUE!</v>
      </c>
      <c r="S5" t="e">
        <f t="shared" si="0"/>
        <v>#VALUE!</v>
      </c>
      <c r="T5" t="e">
        <f t="shared" si="0"/>
        <v>#VALUE!</v>
      </c>
      <c r="U5" t="e">
        <f t="shared" si="0"/>
        <v>#VALUE!</v>
      </c>
      <c r="V5" t="e">
        <f t="shared" si="0"/>
        <v>#VALUE!</v>
      </c>
      <c r="W5" t="e">
        <f t="shared" si="0"/>
        <v>#VALUE!</v>
      </c>
      <c r="X5" t="e">
        <f t="shared" si="0"/>
        <v>#VALUE!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GD128"/>
  <sheetViews>
    <sheetView tabSelected="1" view="pageBreakPreview" zoomScale="25" zoomScaleNormal="30" zoomScaleSheetLayoutView="2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4" sqref="H13:H14"/>
    </sheetView>
  </sheetViews>
  <sheetFormatPr defaultColWidth="22.33203125" defaultRowHeight="23.25"/>
  <cols>
    <col min="1" max="1" width="48.77734375" style="5" customWidth="1"/>
    <col min="2" max="2" width="26.33203125" style="10" bestFit="1" customWidth="1"/>
    <col min="3" max="25" width="21.77734375" style="10" customWidth="1"/>
    <col min="26" max="26" width="23.44140625" style="10" bestFit="1" customWidth="1"/>
    <col min="27" max="16384" width="22.33203125" style="91"/>
  </cols>
  <sheetData>
    <row r="1" spans="1:186" s="2" customFormat="1" ht="22.5">
      <c r="A1" s="1" t="s">
        <v>0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 t="s">
        <v>0</v>
      </c>
      <c r="X1" s="9"/>
      <c r="Y1" s="9"/>
      <c r="Z1" s="8"/>
    </row>
    <row r="2" spans="1:186" s="2" customFormat="1" ht="60" customHeight="1">
      <c r="A2" s="101" t="s">
        <v>1</v>
      </c>
      <c r="B2" s="108" t="s">
        <v>440</v>
      </c>
      <c r="C2" s="109"/>
      <c r="D2" s="109"/>
      <c r="E2" s="109"/>
      <c r="F2" s="103" t="s">
        <v>398</v>
      </c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55"/>
      <c r="X2" s="55"/>
      <c r="Y2" s="55"/>
      <c r="Z2" s="55"/>
    </row>
    <row r="3" spans="1:186" s="2" customFormat="1" ht="60" customHeight="1" thickBot="1">
      <c r="A3" s="102"/>
      <c r="B3" s="110" t="s">
        <v>441</v>
      </c>
      <c r="C3" s="111"/>
      <c r="D3" s="111"/>
      <c r="E3" s="111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56"/>
      <c r="X3" s="56"/>
      <c r="Y3" s="56"/>
      <c r="Z3" s="56"/>
    </row>
    <row r="4" spans="1:186" s="2" customFormat="1" ht="57" customHeight="1" thickTop="1" thickBot="1">
      <c r="A4" s="3" t="s">
        <v>2</v>
      </c>
      <c r="B4" s="50" t="s">
        <v>8</v>
      </c>
      <c r="C4" s="50" t="s">
        <v>9</v>
      </c>
      <c r="D4" s="50" t="s">
        <v>10</v>
      </c>
      <c r="E4" s="50" t="s">
        <v>11</v>
      </c>
      <c r="F4" s="50" t="s">
        <v>12</v>
      </c>
      <c r="G4" s="50" t="s">
        <v>13</v>
      </c>
      <c r="H4" s="50" t="s">
        <v>14</v>
      </c>
      <c r="I4" s="50" t="s">
        <v>417</v>
      </c>
      <c r="J4" s="50" t="s">
        <v>16</v>
      </c>
      <c r="K4" s="50" t="s">
        <v>17</v>
      </c>
      <c r="L4" s="50" t="s">
        <v>18</v>
      </c>
      <c r="M4" s="50" t="s">
        <v>19</v>
      </c>
      <c r="N4" s="50" t="s">
        <v>20</v>
      </c>
      <c r="O4" s="50" t="s">
        <v>21</v>
      </c>
      <c r="P4" s="50" t="s">
        <v>22</v>
      </c>
      <c r="Q4" s="50" t="s">
        <v>23</v>
      </c>
      <c r="R4" s="50" t="s">
        <v>24</v>
      </c>
      <c r="S4" s="50" t="s">
        <v>25</v>
      </c>
      <c r="T4" s="51" t="s">
        <v>26</v>
      </c>
      <c r="U4" s="52" t="s">
        <v>3</v>
      </c>
      <c r="V4" s="51" t="s">
        <v>4</v>
      </c>
      <c r="W4" s="52" t="s">
        <v>5</v>
      </c>
      <c r="X4" s="51" t="s">
        <v>6</v>
      </c>
      <c r="Y4" s="52" t="s">
        <v>7</v>
      </c>
      <c r="Z4" s="82" t="s">
        <v>405</v>
      </c>
      <c r="GD4" s="2" t="s">
        <v>0</v>
      </c>
    </row>
    <row r="5" spans="1:186" s="2" customFormat="1" ht="57" customHeight="1">
      <c r="A5" s="11" t="s">
        <v>27</v>
      </c>
      <c r="B5" s="30">
        <f>gerhid!E4+gerhid!E21</f>
        <v>700</v>
      </c>
      <c r="C5" s="30">
        <f>gerhid!F4+gerhid!F21</f>
        <v>1120.60608</v>
      </c>
      <c r="D5" s="30">
        <f>gerhid!G4+gerhid!G21</f>
        <v>1461.6395299999999</v>
      </c>
      <c r="E5" s="30">
        <f>gerhid!H4+gerhid!H21</f>
        <v>1668.21289</v>
      </c>
      <c r="F5" s="30">
        <f>gerhid!I4+gerhid!I21</f>
        <v>1607.48901</v>
      </c>
      <c r="G5" s="30">
        <f>gerhid!J4+gerhid!J21</f>
        <v>1610.1292699999999</v>
      </c>
      <c r="H5" s="30">
        <f>gerhid!K4+gerhid!K21</f>
        <v>1449.31738</v>
      </c>
      <c r="I5" s="30">
        <f>gerhid!L4+gerhid!L21</f>
        <v>1533.32178</v>
      </c>
      <c r="J5" s="30">
        <f>gerhid!M4+gerhid!M21</f>
        <v>1700.72522</v>
      </c>
      <c r="K5" s="30">
        <f>gerhid!N4+gerhid!N21</f>
        <v>1746.5994900000001</v>
      </c>
      <c r="L5" s="30">
        <f>gerhid!O4+gerhid!O21</f>
        <v>2129.3312999999998</v>
      </c>
      <c r="M5" s="30">
        <f>gerhid!P4+gerhid!P21</f>
        <v>2234.79846</v>
      </c>
      <c r="N5" s="30">
        <f>gerhid!Q4+gerhid!Q21</f>
        <v>1812.6413600000001</v>
      </c>
      <c r="O5" s="30">
        <f>gerhid!R4+gerhid!R21</f>
        <v>1607.44055</v>
      </c>
      <c r="P5" s="30">
        <f>gerhid!S4+gerhid!S21</f>
        <v>1551.4266399999999</v>
      </c>
      <c r="Q5" s="30">
        <f>gerhid!T4+gerhid!T21</f>
        <v>1551.4266399999999</v>
      </c>
      <c r="R5" s="30">
        <f>gerhid!U4+gerhid!U21</f>
        <v>1458.46307</v>
      </c>
      <c r="S5" s="30">
        <f>gerhid!V4+gerhid!V21</f>
        <v>1206.77026</v>
      </c>
      <c r="T5" s="30">
        <f>gerhid!W4+gerhid!W21</f>
        <v>1468.42749</v>
      </c>
      <c r="U5" s="30">
        <f>gerhid!X4+gerhid!X21</f>
        <v>761.51598999999999</v>
      </c>
      <c r="V5" s="30">
        <f>gerhid!Y4+gerhid!Y21</f>
        <v>876.11023</v>
      </c>
      <c r="W5" s="30">
        <f>gerhid!Z4+gerhid!Z21</f>
        <v>700</v>
      </c>
      <c r="X5" s="30">
        <f>gerhid!AA4+gerhid!AA21</f>
        <v>858.37282000000005</v>
      </c>
      <c r="Y5" s="30">
        <f>gerhid!AB4+gerhid!AB21</f>
        <v>1675.2346199999999</v>
      </c>
      <c r="Z5" s="83">
        <f>SUM(B5:Y5)</f>
        <v>34490.000080000005</v>
      </c>
      <c r="GC5" s="2" t="s">
        <v>0</v>
      </c>
      <c r="GD5" s="2" t="s">
        <v>0</v>
      </c>
    </row>
    <row r="6" spans="1:186" s="2" customFormat="1" ht="57" customHeight="1">
      <c r="A6" s="12" t="s">
        <v>28</v>
      </c>
      <c r="B6" s="30">
        <f>gerhid!E5+gerhid!E22</f>
        <v>849.71285999999998</v>
      </c>
      <c r="C6" s="30">
        <f>gerhid!F5+gerhid!F22</f>
        <v>721.27256</v>
      </c>
      <c r="D6" s="30">
        <f>gerhid!G5+gerhid!G22</f>
        <v>849.71285999999998</v>
      </c>
      <c r="E6" s="30">
        <f>gerhid!H5+gerhid!H22</f>
        <v>722.11444000000006</v>
      </c>
      <c r="F6" s="30">
        <f>gerhid!I5+gerhid!I22</f>
        <v>849.71285999999998</v>
      </c>
      <c r="G6" s="30">
        <f>gerhid!J5+gerhid!J22</f>
        <v>794.75363000000004</v>
      </c>
      <c r="H6" s="30">
        <f>gerhid!K5+gerhid!K22</f>
        <v>804.85643000000005</v>
      </c>
      <c r="I6" s="30">
        <f>gerhid!L5+gerhid!L22</f>
        <v>754.16563999999994</v>
      </c>
      <c r="J6" s="30">
        <f>gerhid!M5+gerhid!M22</f>
        <v>769.43764999999996</v>
      </c>
      <c r="K6" s="30">
        <f>gerhid!N5+gerhid!N22</f>
        <v>849.71285999999998</v>
      </c>
      <c r="L6" s="30">
        <f>gerhid!O5+gerhid!O22</f>
        <v>785.49274000000003</v>
      </c>
      <c r="M6" s="30">
        <f>gerhid!P5+gerhid!P22</f>
        <v>787.17652999999996</v>
      </c>
      <c r="N6" s="30">
        <f>gerhid!Q5+gerhid!Q22</f>
        <v>786.33463000000006</v>
      </c>
      <c r="O6" s="30">
        <f>gerhid!R5+gerhid!R22</f>
        <v>786.33463000000006</v>
      </c>
      <c r="P6" s="30">
        <f>gerhid!S5+gerhid!S22</f>
        <v>786.33463000000006</v>
      </c>
      <c r="Q6" s="30">
        <f>gerhid!T5+gerhid!T22</f>
        <v>492.87536999999998</v>
      </c>
      <c r="R6" s="30">
        <f>gerhid!U5+gerhid!U22</f>
        <v>400</v>
      </c>
      <c r="S6" s="30">
        <f>gerhid!V5+gerhid!V22</f>
        <v>400</v>
      </c>
      <c r="T6" s="30">
        <f>gerhid!W5+gerhid!W22</f>
        <v>400</v>
      </c>
      <c r="U6" s="30">
        <f>gerhid!X5+gerhid!X22</f>
        <v>400</v>
      </c>
      <c r="V6" s="30">
        <f>gerhid!Y5+gerhid!Y22</f>
        <v>400</v>
      </c>
      <c r="W6" s="30">
        <f>gerhid!Z5+gerhid!Z22</f>
        <v>400</v>
      </c>
      <c r="X6" s="30">
        <f>gerhid!AA5+gerhid!AA22</f>
        <v>400</v>
      </c>
      <c r="Y6" s="30">
        <f>gerhid!AB5+gerhid!AB22</f>
        <v>400</v>
      </c>
      <c r="Z6" s="83">
        <f t="shared" ref="Z6:Z34" si="0">SUM(B6:Y6)</f>
        <v>15590.000319999997</v>
      </c>
    </row>
    <row r="7" spans="1:186" s="2" customFormat="1" ht="57" customHeight="1">
      <c r="A7" s="12" t="s">
        <v>29</v>
      </c>
      <c r="B7" s="30">
        <f>gerhid!E6</f>
        <v>1138.2114300000001</v>
      </c>
      <c r="C7" s="30">
        <f>gerhid!F6</f>
        <v>1136.70642</v>
      </c>
      <c r="D7" s="30">
        <f>gerhid!G6</f>
        <v>1135.20129</v>
      </c>
      <c r="E7" s="30">
        <f>gerhid!H6</f>
        <v>1133.6962900000001</v>
      </c>
      <c r="F7" s="30">
        <f>gerhid!I6</f>
        <v>1129.02539</v>
      </c>
      <c r="G7" s="30">
        <f>gerhid!J6</f>
        <v>1124.35437</v>
      </c>
      <c r="H7" s="30">
        <f>gerhid!K6</f>
        <v>1119.6834699999999</v>
      </c>
      <c r="I7" s="30">
        <f>gerhid!L6</f>
        <v>1115.0124499999999</v>
      </c>
      <c r="J7" s="30">
        <f>gerhid!M6</f>
        <v>1110.3415500000001</v>
      </c>
      <c r="K7" s="30">
        <f>gerhid!N6</f>
        <v>1105.6705300000001</v>
      </c>
      <c r="L7" s="30">
        <f>gerhid!O6</f>
        <v>1100.9995100000001</v>
      </c>
      <c r="M7" s="30">
        <f>gerhid!P6</f>
        <v>1096.32861</v>
      </c>
      <c r="N7" s="30">
        <f>gerhid!Q6</f>
        <v>1072.7446299999999</v>
      </c>
      <c r="O7" s="30">
        <f>gerhid!R6</f>
        <v>1043.1188999999999</v>
      </c>
      <c r="P7" s="30">
        <f>gerhid!S6</f>
        <v>1085.71912</v>
      </c>
      <c r="Q7" s="30">
        <f>gerhid!T6</f>
        <v>1085.6396500000001</v>
      </c>
      <c r="R7" s="30">
        <f>gerhid!U6</f>
        <v>1085.5603000000001</v>
      </c>
      <c r="S7" s="30">
        <f>gerhid!V6</f>
        <v>920</v>
      </c>
      <c r="T7" s="30">
        <f>gerhid!W6</f>
        <v>290</v>
      </c>
      <c r="U7" s="30">
        <f>gerhid!X6</f>
        <v>690</v>
      </c>
      <c r="V7" s="30">
        <f>gerhid!Y6</f>
        <v>460</v>
      </c>
      <c r="W7" s="30">
        <f>gerhid!Z6</f>
        <v>460</v>
      </c>
      <c r="X7" s="30">
        <f>gerhid!AA6</f>
        <v>290</v>
      </c>
      <c r="Y7" s="30">
        <f>gerhid!AB6</f>
        <v>290</v>
      </c>
      <c r="Z7" s="83">
        <f t="shared" si="0"/>
        <v>22218.013909999998</v>
      </c>
      <c r="GC7" s="2" t="s">
        <v>0</v>
      </c>
      <c r="GD7" s="2" t="s">
        <v>0</v>
      </c>
    </row>
    <row r="8" spans="1:186" s="2" customFormat="1" ht="57" customHeight="1">
      <c r="A8" s="12" t="s">
        <v>30</v>
      </c>
      <c r="B8" s="30">
        <f>gerhid!E7</f>
        <v>49.970500000000001</v>
      </c>
      <c r="C8" s="30">
        <f>gerhid!F7</f>
        <v>49.970500000000001</v>
      </c>
      <c r="D8" s="30">
        <f>gerhid!G7</f>
        <v>0</v>
      </c>
      <c r="E8" s="30">
        <f>gerhid!H7</f>
        <v>0</v>
      </c>
      <c r="F8" s="30">
        <f>gerhid!I7</f>
        <v>0</v>
      </c>
      <c r="G8" s="30">
        <f>gerhid!J7</f>
        <v>0</v>
      </c>
      <c r="H8" s="30">
        <f>gerhid!K7</f>
        <v>0</v>
      </c>
      <c r="I8" s="30">
        <f>gerhid!L7</f>
        <v>0</v>
      </c>
      <c r="J8" s="30">
        <f>gerhid!M7</f>
        <v>0</v>
      </c>
      <c r="K8" s="30">
        <f>gerhid!N7</f>
        <v>0</v>
      </c>
      <c r="L8" s="30">
        <f>gerhid!O7</f>
        <v>0</v>
      </c>
      <c r="M8" s="30">
        <f>gerhid!P7</f>
        <v>79.952799999999996</v>
      </c>
      <c r="N8" s="30">
        <f>gerhid!Q7</f>
        <v>155.90796</v>
      </c>
      <c r="O8" s="30">
        <f>gerhid!R7</f>
        <v>155.90796</v>
      </c>
      <c r="P8" s="30">
        <f>gerhid!S7</f>
        <v>69.958699999999993</v>
      </c>
      <c r="Q8" s="30">
        <f>gerhid!T7</f>
        <v>69.958699999999993</v>
      </c>
      <c r="R8" s="30">
        <f>gerhid!U7</f>
        <v>59.964599999999997</v>
      </c>
      <c r="S8" s="30">
        <f>gerhid!V7</f>
        <v>59.964599999999997</v>
      </c>
      <c r="T8" s="30">
        <f>gerhid!W7</f>
        <v>59.964599999999997</v>
      </c>
      <c r="U8" s="30">
        <f>gerhid!X7</f>
        <v>49.970500000000001</v>
      </c>
      <c r="V8" s="30">
        <f>gerhid!Y7</f>
        <v>49.970500000000001</v>
      </c>
      <c r="W8" s="30">
        <f>gerhid!Z7</f>
        <v>49.970500000000001</v>
      </c>
      <c r="X8" s="30">
        <f>gerhid!AA7</f>
        <v>49.970500000000001</v>
      </c>
      <c r="Y8" s="30">
        <f>gerhid!AB7</f>
        <v>49.970500000000001</v>
      </c>
      <c r="Z8" s="83">
        <f t="shared" si="0"/>
        <v>1061.3734200000001</v>
      </c>
      <c r="GD8" s="2" t="s">
        <v>0</v>
      </c>
    </row>
    <row r="9" spans="1:186" s="2" customFormat="1" ht="57" customHeight="1">
      <c r="A9" s="12" t="s">
        <v>31</v>
      </c>
      <c r="B9" s="30">
        <f>gerhid!E8</f>
        <v>124.92625</v>
      </c>
      <c r="C9" s="30">
        <f>gerhid!F8</f>
        <v>124.92625</v>
      </c>
      <c r="D9" s="30">
        <f>gerhid!G8</f>
        <v>124.92625</v>
      </c>
      <c r="E9" s="30">
        <f>gerhid!H8</f>
        <v>124.92625</v>
      </c>
      <c r="F9" s="30">
        <f>gerhid!I8</f>
        <v>124.92625</v>
      </c>
      <c r="G9" s="30">
        <f>gerhid!J8</f>
        <v>124.92625</v>
      </c>
      <c r="H9" s="30">
        <f>gerhid!K8</f>
        <v>124.92625</v>
      </c>
      <c r="I9" s="30">
        <f>gerhid!L8</f>
        <v>124.92625</v>
      </c>
      <c r="J9" s="30">
        <f>gerhid!M8</f>
        <v>124.92625</v>
      </c>
      <c r="K9" s="30">
        <f>gerhid!N8</f>
        <v>124.92625</v>
      </c>
      <c r="L9" s="30">
        <f>gerhid!O8</f>
        <v>124.92625</v>
      </c>
      <c r="M9" s="30">
        <f>gerhid!P8</f>
        <v>124.92625</v>
      </c>
      <c r="N9" s="30">
        <f>gerhid!Q8</f>
        <v>124.92625</v>
      </c>
      <c r="O9" s="30">
        <f>gerhid!R8</f>
        <v>124.92625</v>
      </c>
      <c r="P9" s="30">
        <f>gerhid!S8</f>
        <v>124.92625</v>
      </c>
      <c r="Q9" s="30">
        <f>gerhid!T8</f>
        <v>124.92625</v>
      </c>
      <c r="R9" s="30">
        <f>gerhid!U8</f>
        <v>124.92625</v>
      </c>
      <c r="S9" s="30">
        <f>gerhid!V8</f>
        <v>124.92625</v>
      </c>
      <c r="T9" s="30">
        <f>gerhid!W8</f>
        <v>124.92625</v>
      </c>
      <c r="U9" s="30">
        <f>gerhid!X8</f>
        <v>124.92625</v>
      </c>
      <c r="V9" s="30">
        <f>gerhid!Y8</f>
        <v>124.92625</v>
      </c>
      <c r="W9" s="30">
        <f>gerhid!Z8</f>
        <v>124.92625</v>
      </c>
      <c r="X9" s="30">
        <f>gerhid!AA8</f>
        <v>124.92625</v>
      </c>
      <c r="Y9" s="30">
        <f>gerhid!AB8</f>
        <v>124.92625</v>
      </c>
      <c r="Z9" s="83">
        <f t="shared" si="0"/>
        <v>2998.23</v>
      </c>
      <c r="GD9" s="2" t="s">
        <v>0</v>
      </c>
    </row>
    <row r="10" spans="1:186" s="2" customFormat="1" ht="57" customHeight="1">
      <c r="A10" s="12" t="s">
        <v>32</v>
      </c>
      <c r="B10" s="30">
        <f>gerhid!E9</f>
        <v>49.970500000000001</v>
      </c>
      <c r="C10" s="30">
        <f>gerhid!F9</f>
        <v>49.970500000000001</v>
      </c>
      <c r="D10" s="30">
        <f>gerhid!G9</f>
        <v>48.971089999999997</v>
      </c>
      <c r="E10" s="30">
        <f>gerhid!H9</f>
        <v>48.971089999999997</v>
      </c>
      <c r="F10" s="30">
        <f>gerhid!I9</f>
        <v>38.976990000000001</v>
      </c>
      <c r="G10" s="30">
        <f>gerhid!J9</f>
        <v>38.976990000000001</v>
      </c>
      <c r="H10" s="30">
        <f>gerhid!K9</f>
        <v>38.976990000000001</v>
      </c>
      <c r="I10" s="30">
        <f>gerhid!L9</f>
        <v>37.977580000000003</v>
      </c>
      <c r="J10" s="30">
        <f>gerhid!M9</f>
        <v>38.976990000000001</v>
      </c>
      <c r="K10" s="30">
        <f>gerhid!N9</f>
        <v>46.972270000000002</v>
      </c>
      <c r="L10" s="30">
        <f>gerhid!O9</f>
        <v>47.971679999999999</v>
      </c>
      <c r="M10" s="30">
        <f>gerhid!P9</f>
        <v>47.971679999999999</v>
      </c>
      <c r="N10" s="30">
        <f>gerhid!Q9</f>
        <v>48.971089999999997</v>
      </c>
      <c r="O10" s="30">
        <f>gerhid!R9</f>
        <v>48.971089999999997</v>
      </c>
      <c r="P10" s="30">
        <f>gerhid!S9</f>
        <v>46.972270000000002</v>
      </c>
      <c r="Q10" s="30">
        <f>gerhid!T9</f>
        <v>47.971679999999999</v>
      </c>
      <c r="R10" s="30">
        <f>gerhid!U9</f>
        <v>48.971089999999997</v>
      </c>
      <c r="S10" s="30">
        <f>gerhid!V9</f>
        <v>48.971089999999997</v>
      </c>
      <c r="T10" s="30">
        <f>gerhid!W9</f>
        <v>48.971089999999997</v>
      </c>
      <c r="U10" s="30">
        <f>gerhid!X9</f>
        <v>49.970500000000001</v>
      </c>
      <c r="V10" s="30">
        <f>gerhid!Y9</f>
        <v>49.970500000000001</v>
      </c>
      <c r="W10" s="30">
        <f>gerhid!Z9</f>
        <v>49.970500000000001</v>
      </c>
      <c r="X10" s="30">
        <f>gerhid!AA9</f>
        <v>49.970500000000001</v>
      </c>
      <c r="Y10" s="30">
        <f>gerhid!AB9</f>
        <v>49.970500000000001</v>
      </c>
      <c r="Z10" s="83">
        <f t="shared" si="0"/>
        <v>1124.3362499999998</v>
      </c>
      <c r="GD10" s="2" t="s">
        <v>0</v>
      </c>
    </row>
    <row r="11" spans="1:186" s="2" customFormat="1" ht="57" customHeight="1">
      <c r="A11" s="12" t="s">
        <v>33</v>
      </c>
      <c r="B11" s="30">
        <f>gerhid!E10</f>
        <v>0</v>
      </c>
      <c r="C11" s="30">
        <f>gerhid!F10</f>
        <v>0</v>
      </c>
      <c r="D11" s="30">
        <f>gerhid!G10</f>
        <v>0</v>
      </c>
      <c r="E11" s="30">
        <f>gerhid!H10</f>
        <v>0</v>
      </c>
      <c r="F11" s="30">
        <f>gerhid!I10</f>
        <v>0</v>
      </c>
      <c r="G11" s="30">
        <f>gerhid!J10</f>
        <v>0</v>
      </c>
      <c r="H11" s="30">
        <f>gerhid!K10</f>
        <v>0</v>
      </c>
      <c r="I11" s="30">
        <f>gerhid!L10</f>
        <v>0</v>
      </c>
      <c r="J11" s="30">
        <f>gerhid!M10</f>
        <v>0</v>
      </c>
      <c r="K11" s="30">
        <f>gerhid!N10</f>
        <v>0</v>
      </c>
      <c r="L11" s="30">
        <f>gerhid!O10</f>
        <v>0</v>
      </c>
      <c r="M11" s="30">
        <f>gerhid!P10</f>
        <v>60.964010000000002</v>
      </c>
      <c r="N11" s="30">
        <f>gerhid!Q10</f>
        <v>60.964010000000002</v>
      </c>
      <c r="O11" s="30">
        <f>gerhid!R10</f>
        <v>60.964010000000002</v>
      </c>
      <c r="P11" s="30">
        <f>gerhid!S10</f>
        <v>60.964010000000002</v>
      </c>
      <c r="Q11" s="30">
        <f>gerhid!T10</f>
        <v>60.964010000000002</v>
      </c>
      <c r="R11" s="30">
        <f>gerhid!U10</f>
        <v>60.964010000000002</v>
      </c>
      <c r="S11" s="30">
        <f>gerhid!V10</f>
        <v>60.964010000000002</v>
      </c>
      <c r="T11" s="30">
        <f>gerhid!W10</f>
        <v>0</v>
      </c>
      <c r="U11" s="30">
        <f>gerhid!X10</f>
        <v>0</v>
      </c>
      <c r="V11" s="30">
        <f>gerhid!Y10</f>
        <v>0</v>
      </c>
      <c r="W11" s="30">
        <f>gerhid!Z10</f>
        <v>0</v>
      </c>
      <c r="X11" s="30">
        <f>gerhid!AA10</f>
        <v>0</v>
      </c>
      <c r="Y11" s="30">
        <f>gerhid!AB10</f>
        <v>0</v>
      </c>
      <c r="Z11" s="83">
        <f t="shared" si="0"/>
        <v>426.7480700000001</v>
      </c>
      <c r="GD11" s="2" t="s">
        <v>0</v>
      </c>
    </row>
    <row r="12" spans="1:186" s="2" customFormat="1" ht="57" customHeight="1">
      <c r="A12" s="12" t="s">
        <v>34</v>
      </c>
      <c r="B12" s="30">
        <f>gerhid!E11</f>
        <v>0</v>
      </c>
      <c r="C12" s="30">
        <f>gerhid!F11</f>
        <v>0</v>
      </c>
      <c r="D12" s="30">
        <f>gerhid!G11</f>
        <v>0</v>
      </c>
      <c r="E12" s="30">
        <f>gerhid!H11</f>
        <v>0</v>
      </c>
      <c r="F12" s="30">
        <f>gerhid!I11</f>
        <v>0</v>
      </c>
      <c r="G12" s="30">
        <f>gerhid!J11</f>
        <v>0</v>
      </c>
      <c r="H12" s="30">
        <f>gerhid!K11</f>
        <v>0</v>
      </c>
      <c r="I12" s="30">
        <f>gerhid!L11</f>
        <v>0</v>
      </c>
      <c r="J12" s="30">
        <f>gerhid!M11</f>
        <v>0</v>
      </c>
      <c r="K12" s="30">
        <f>gerhid!N11</f>
        <v>0</v>
      </c>
      <c r="L12" s="30">
        <f>gerhid!O11</f>
        <v>33.979939999999999</v>
      </c>
      <c r="M12" s="30">
        <f>gerhid!P11</f>
        <v>33.979939999999999</v>
      </c>
      <c r="N12" s="30">
        <f>gerhid!Q11</f>
        <v>33.979939999999999</v>
      </c>
      <c r="O12" s="30">
        <f>gerhid!R11</f>
        <v>0</v>
      </c>
      <c r="P12" s="30">
        <f>gerhid!S11</f>
        <v>0</v>
      </c>
      <c r="Q12" s="30">
        <f>gerhid!T11</f>
        <v>0</v>
      </c>
      <c r="R12" s="30">
        <f>gerhid!U11</f>
        <v>0</v>
      </c>
      <c r="S12" s="30">
        <f>gerhid!V11</f>
        <v>0</v>
      </c>
      <c r="T12" s="30">
        <f>gerhid!W11</f>
        <v>0</v>
      </c>
      <c r="U12" s="30">
        <f>gerhid!X11</f>
        <v>0</v>
      </c>
      <c r="V12" s="30">
        <f>gerhid!Y11</f>
        <v>0</v>
      </c>
      <c r="W12" s="30">
        <f>gerhid!Z11</f>
        <v>0</v>
      </c>
      <c r="X12" s="30">
        <f>gerhid!AA11</f>
        <v>0</v>
      </c>
      <c r="Y12" s="30">
        <f>gerhid!AB11</f>
        <v>0</v>
      </c>
      <c r="Z12" s="83">
        <f t="shared" si="0"/>
        <v>101.93982</v>
      </c>
    </row>
    <row r="13" spans="1:186" s="2" customFormat="1" ht="57" customHeight="1">
      <c r="A13" s="12" t="s">
        <v>35</v>
      </c>
      <c r="B13" s="30">
        <f>gerhid!E12</f>
        <v>34.608350000000002</v>
      </c>
      <c r="C13" s="30">
        <f>gerhid!F12</f>
        <v>34.608350000000002</v>
      </c>
      <c r="D13" s="30">
        <f>gerhid!G12</f>
        <v>34.608350000000002</v>
      </c>
      <c r="E13" s="30">
        <f>gerhid!H12</f>
        <v>34.608350000000002</v>
      </c>
      <c r="F13" s="30">
        <f>gerhid!I12</f>
        <v>34.608350000000002</v>
      </c>
      <c r="G13" s="30">
        <f>gerhid!J12</f>
        <v>34.608350000000002</v>
      </c>
      <c r="H13" s="30">
        <f>gerhid!K12</f>
        <v>34.608350000000002</v>
      </c>
      <c r="I13" s="30">
        <f>gerhid!L12</f>
        <v>0</v>
      </c>
      <c r="J13" s="30">
        <f>gerhid!M12</f>
        <v>0</v>
      </c>
      <c r="K13" s="30">
        <f>gerhid!N12</f>
        <v>0</v>
      </c>
      <c r="L13" s="30">
        <f>gerhid!O12</f>
        <v>0</v>
      </c>
      <c r="M13" s="30">
        <f>gerhid!P12</f>
        <v>0</v>
      </c>
      <c r="N13" s="30">
        <f>gerhid!Q12</f>
        <v>34.608350000000002</v>
      </c>
      <c r="O13" s="30">
        <f>gerhid!R12</f>
        <v>34.608350000000002</v>
      </c>
      <c r="P13" s="30">
        <f>gerhid!S12</f>
        <v>34.608350000000002</v>
      </c>
      <c r="Q13" s="30">
        <f>gerhid!T12</f>
        <v>34.608350000000002</v>
      </c>
      <c r="R13" s="30">
        <f>gerhid!U12</f>
        <v>34.608350000000002</v>
      </c>
      <c r="S13" s="30">
        <f>gerhid!V12</f>
        <v>34.608350000000002</v>
      </c>
      <c r="T13" s="30">
        <f>gerhid!W12</f>
        <v>34.608350000000002</v>
      </c>
      <c r="U13" s="30">
        <f>gerhid!X12</f>
        <v>34.608350000000002</v>
      </c>
      <c r="V13" s="30">
        <f>gerhid!Y12</f>
        <v>0</v>
      </c>
      <c r="W13" s="30">
        <f>gerhid!Z12</f>
        <v>0</v>
      </c>
      <c r="X13" s="30">
        <f>gerhid!AA12</f>
        <v>0</v>
      </c>
      <c r="Y13" s="30">
        <f>gerhid!AB12</f>
        <v>0</v>
      </c>
      <c r="Z13" s="83">
        <f t="shared" si="0"/>
        <v>519.12524999999982</v>
      </c>
    </row>
    <row r="14" spans="1:186" s="2" customFormat="1" ht="57" customHeight="1">
      <c r="A14" s="12" t="s">
        <v>36</v>
      </c>
      <c r="B14" s="30">
        <f>gerhid!E19</f>
        <v>124.92625</v>
      </c>
      <c r="C14" s="30">
        <f>gerhid!F19</f>
        <v>124.92625</v>
      </c>
      <c r="D14" s="30">
        <f>gerhid!G19</f>
        <v>124.92625</v>
      </c>
      <c r="E14" s="30">
        <f>gerhid!H19</f>
        <v>124.92625</v>
      </c>
      <c r="F14" s="30">
        <f>gerhid!I19</f>
        <v>124.92625</v>
      </c>
      <c r="G14" s="30">
        <f>gerhid!J19</f>
        <v>124.92625</v>
      </c>
      <c r="H14" s="30">
        <f>gerhid!K19</f>
        <v>124.92625</v>
      </c>
      <c r="I14" s="30">
        <f>gerhid!L19</f>
        <v>124.92625</v>
      </c>
      <c r="J14" s="30">
        <f>gerhid!M19</f>
        <v>124.92625</v>
      </c>
      <c r="K14" s="30">
        <f>gerhid!N19</f>
        <v>124.92625</v>
      </c>
      <c r="L14" s="30">
        <f>gerhid!O19</f>
        <v>124.92625</v>
      </c>
      <c r="M14" s="30">
        <f>gerhid!P19</f>
        <v>124.92625</v>
      </c>
      <c r="N14" s="30">
        <f>gerhid!Q19</f>
        <v>124.92625</v>
      </c>
      <c r="O14" s="30">
        <f>gerhid!R19</f>
        <v>124.92625</v>
      </c>
      <c r="P14" s="30">
        <f>gerhid!S19</f>
        <v>124.92625</v>
      </c>
      <c r="Q14" s="30">
        <f>gerhid!T19</f>
        <v>124.92625</v>
      </c>
      <c r="R14" s="30">
        <f>gerhid!U19</f>
        <v>124.92625</v>
      </c>
      <c r="S14" s="30">
        <f>gerhid!V19</f>
        <v>124.92625</v>
      </c>
      <c r="T14" s="30">
        <f>gerhid!W19</f>
        <v>124.92625</v>
      </c>
      <c r="U14" s="30">
        <f>gerhid!X19</f>
        <v>124.92625</v>
      </c>
      <c r="V14" s="30">
        <f>gerhid!Y19</f>
        <v>124.92625</v>
      </c>
      <c r="W14" s="30">
        <f>gerhid!Z19</f>
        <v>124.92625</v>
      </c>
      <c r="X14" s="30">
        <f>gerhid!AA19</f>
        <v>124.92625</v>
      </c>
      <c r="Y14" s="30">
        <f>gerhid!AB19</f>
        <v>124.92625</v>
      </c>
      <c r="Z14" s="83">
        <f t="shared" si="0"/>
        <v>2998.23</v>
      </c>
    </row>
    <row r="15" spans="1:186" s="2" customFormat="1" ht="57" customHeight="1">
      <c r="A15" s="12" t="s">
        <v>397</v>
      </c>
      <c r="B15" s="30">
        <f>gerhid!E18</f>
        <v>8.8992900000000006</v>
      </c>
      <c r="C15" s="30">
        <f>gerhid!F18</f>
        <v>9.8880999999999997</v>
      </c>
      <c r="D15" s="30">
        <f>gerhid!G18</f>
        <v>8.8992900000000006</v>
      </c>
      <c r="E15" s="30">
        <f>gerhid!H18</f>
        <v>8.8992900000000006</v>
      </c>
      <c r="F15" s="30">
        <f>gerhid!I18</f>
        <v>8.8992900000000006</v>
      </c>
      <c r="G15" s="30">
        <f>gerhid!J18</f>
        <v>8.8992900000000006</v>
      </c>
      <c r="H15" s="30">
        <f>gerhid!K18</f>
        <v>8.8992900000000006</v>
      </c>
      <c r="I15" s="30">
        <f>gerhid!L18</f>
        <v>8.8992900000000006</v>
      </c>
      <c r="J15" s="30">
        <f>gerhid!M18</f>
        <v>8.8992900000000006</v>
      </c>
      <c r="K15" s="30">
        <f>gerhid!N18</f>
        <v>8.8992900000000006</v>
      </c>
      <c r="L15" s="30">
        <f>gerhid!O18</f>
        <v>8.8992900000000006</v>
      </c>
      <c r="M15" s="30">
        <f>gerhid!P18</f>
        <v>8.8992900000000006</v>
      </c>
      <c r="N15" s="30">
        <f>gerhid!Q18</f>
        <v>8.8992900000000006</v>
      </c>
      <c r="O15" s="30">
        <f>gerhid!R18</f>
        <v>7.9104799999999997</v>
      </c>
      <c r="P15" s="30">
        <f>gerhid!S18</f>
        <v>7.9104799999999997</v>
      </c>
      <c r="Q15" s="30">
        <f>gerhid!T18</f>
        <v>7.9104799999999997</v>
      </c>
      <c r="R15" s="30">
        <f>gerhid!U18</f>
        <v>7.9104799999999997</v>
      </c>
      <c r="S15" s="30">
        <f>gerhid!V18</f>
        <v>7.9104799999999997</v>
      </c>
      <c r="T15" s="30">
        <f>gerhid!W18</f>
        <v>9.8880999999999997</v>
      </c>
      <c r="U15" s="30">
        <f>gerhid!X18</f>
        <v>7.9104799999999997</v>
      </c>
      <c r="V15" s="30">
        <f>gerhid!Y18</f>
        <v>7.9104799999999997</v>
      </c>
      <c r="W15" s="30">
        <f>gerhid!Z18</f>
        <v>8.8992900000000006</v>
      </c>
      <c r="X15" s="30">
        <f>gerhid!AA18</f>
        <v>8.8992900000000006</v>
      </c>
      <c r="Y15" s="30">
        <f>gerhid!AB18</f>
        <v>8.8992900000000006</v>
      </c>
      <c r="Z15" s="83">
        <f t="shared" si="0"/>
        <v>208.63891000000012</v>
      </c>
    </row>
    <row r="16" spans="1:186" s="2" customFormat="1" ht="57" customHeight="1">
      <c r="A16" s="12" t="s">
        <v>396</v>
      </c>
      <c r="B16" s="30">
        <f>gerhid!E23</f>
        <v>3.9976400000000001</v>
      </c>
      <c r="C16" s="30">
        <f>gerhid!F23</f>
        <v>3.9976400000000001</v>
      </c>
      <c r="D16" s="30">
        <f>gerhid!G23</f>
        <v>3.9976400000000001</v>
      </c>
      <c r="E16" s="30">
        <f>gerhid!H23</f>
        <v>3.9976400000000001</v>
      </c>
      <c r="F16" s="30">
        <f>gerhid!I23</f>
        <v>2.99823</v>
      </c>
      <c r="G16" s="30">
        <f>gerhid!J23</f>
        <v>2.99823</v>
      </c>
      <c r="H16" s="30">
        <f>gerhid!K23</f>
        <v>2.99823</v>
      </c>
      <c r="I16" s="30">
        <f>gerhid!L23</f>
        <v>2.99823</v>
      </c>
      <c r="J16" s="30">
        <f>gerhid!M23</f>
        <v>2.99823</v>
      </c>
      <c r="K16" s="30">
        <f>gerhid!N23</f>
        <v>2.99823</v>
      </c>
      <c r="L16" s="30">
        <f>gerhid!O23</f>
        <v>2.99823</v>
      </c>
      <c r="M16" s="30">
        <f>gerhid!P23</f>
        <v>3.9976400000000001</v>
      </c>
      <c r="N16" s="30">
        <f>gerhid!Q23</f>
        <v>3.9976400000000001</v>
      </c>
      <c r="O16" s="30">
        <f>gerhid!R23</f>
        <v>4.9970499999999998</v>
      </c>
      <c r="P16" s="30">
        <f>gerhid!S23</f>
        <v>4.9970499999999998</v>
      </c>
      <c r="Q16" s="30">
        <f>gerhid!T23</f>
        <v>4.9970499999999998</v>
      </c>
      <c r="R16" s="30">
        <f>gerhid!U23</f>
        <v>3.9976400000000001</v>
      </c>
      <c r="S16" s="30">
        <f>gerhid!V23</f>
        <v>3.9976400000000001</v>
      </c>
      <c r="T16" s="30">
        <f>gerhid!W23</f>
        <v>3.9976400000000001</v>
      </c>
      <c r="U16" s="30">
        <f>gerhid!X23</f>
        <v>4.9970499999999998</v>
      </c>
      <c r="V16" s="30">
        <f>gerhid!Y23</f>
        <v>4.9970499999999998</v>
      </c>
      <c r="W16" s="30">
        <f>gerhid!Z23</f>
        <v>3.9976400000000001</v>
      </c>
      <c r="X16" s="30">
        <f>gerhid!AA23</f>
        <v>3.9976400000000001</v>
      </c>
      <c r="Y16" s="30">
        <f>gerhid!AB23</f>
        <v>3.9976400000000001</v>
      </c>
      <c r="Z16" s="83">
        <f t="shared" si="0"/>
        <v>93.944540000000018</v>
      </c>
    </row>
    <row r="17" spans="1:186" s="2" customFormat="1" ht="57" customHeight="1" thickBot="1">
      <c r="A17" s="12" t="s">
        <v>37</v>
      </c>
      <c r="B17" s="30">
        <f>gerhid!E16</f>
        <v>42.518830000000001</v>
      </c>
      <c r="C17" s="30">
        <f>gerhid!F16</f>
        <v>42.518830000000001</v>
      </c>
      <c r="D17" s="30">
        <f>gerhid!G16</f>
        <v>42.518830000000001</v>
      </c>
      <c r="E17" s="30">
        <f>gerhid!H16</f>
        <v>42.518830000000001</v>
      </c>
      <c r="F17" s="30">
        <f>gerhid!I16</f>
        <v>42.518830000000001</v>
      </c>
      <c r="G17" s="30">
        <f>gerhid!J16</f>
        <v>42.518830000000001</v>
      </c>
      <c r="H17" s="30">
        <f>gerhid!K16</f>
        <v>42.518830000000001</v>
      </c>
      <c r="I17" s="30">
        <f>gerhid!L16</f>
        <v>42.518830000000001</v>
      </c>
      <c r="J17" s="30">
        <f>gerhid!M16</f>
        <v>42.518830000000001</v>
      </c>
      <c r="K17" s="30">
        <f>gerhid!N16</f>
        <v>42.518830000000001</v>
      </c>
      <c r="L17" s="30">
        <f>gerhid!O16</f>
        <v>42.518830000000001</v>
      </c>
      <c r="M17" s="30">
        <f>gerhid!P16</f>
        <v>42.518830000000001</v>
      </c>
      <c r="N17" s="30">
        <f>gerhid!Q16</f>
        <v>42.518830000000001</v>
      </c>
      <c r="O17" s="30">
        <f>gerhid!R16</f>
        <v>42.518830000000001</v>
      </c>
      <c r="P17" s="30">
        <f>gerhid!S16</f>
        <v>42.518830000000001</v>
      </c>
      <c r="Q17" s="30">
        <f>gerhid!T16</f>
        <v>42.518830000000001</v>
      </c>
      <c r="R17" s="30">
        <f>gerhid!U16</f>
        <v>42.518830000000001</v>
      </c>
      <c r="S17" s="30">
        <f>gerhid!V16</f>
        <v>42.518830000000001</v>
      </c>
      <c r="T17" s="30">
        <f>gerhid!W16</f>
        <v>42.518830000000001</v>
      </c>
      <c r="U17" s="30">
        <f>gerhid!X16</f>
        <v>42.518830000000001</v>
      </c>
      <c r="V17" s="30">
        <f>gerhid!Y16</f>
        <v>42.518830000000001</v>
      </c>
      <c r="W17" s="30">
        <f>gerhid!Z16</f>
        <v>42.518830000000001</v>
      </c>
      <c r="X17" s="30">
        <f>gerhid!AA16</f>
        <v>42.518830000000001</v>
      </c>
      <c r="Y17" s="30">
        <f>gerhid!AB16</f>
        <v>42.518830000000001</v>
      </c>
      <c r="Z17" s="83">
        <f t="shared" si="0"/>
        <v>1020.4519199999997</v>
      </c>
    </row>
    <row r="18" spans="1:186" s="2" customFormat="1" ht="57" customHeight="1" collapsed="1" thickBot="1">
      <c r="A18" s="14" t="s">
        <v>38</v>
      </c>
      <c r="B18" s="31">
        <f t="shared" ref="B18:Y18" si="1">SUM(B5:B17)</f>
        <v>3127.7418999999995</v>
      </c>
      <c r="C18" s="31">
        <f t="shared" si="1"/>
        <v>3419.3914799999998</v>
      </c>
      <c r="D18" s="31">
        <f t="shared" si="1"/>
        <v>3835.4013799999998</v>
      </c>
      <c r="E18" s="31">
        <f t="shared" si="1"/>
        <v>3912.8713199999997</v>
      </c>
      <c r="F18" s="31">
        <f t="shared" si="1"/>
        <v>3964.0814499999997</v>
      </c>
      <c r="G18" s="31">
        <f t="shared" si="1"/>
        <v>3907.0914600000001</v>
      </c>
      <c r="H18" s="31">
        <f t="shared" si="1"/>
        <v>3751.7114700000002</v>
      </c>
      <c r="I18" s="31">
        <f t="shared" si="1"/>
        <v>3744.7462999999998</v>
      </c>
      <c r="J18" s="31">
        <f t="shared" si="1"/>
        <v>3923.7502600000003</v>
      </c>
      <c r="K18" s="31">
        <f t="shared" si="1"/>
        <v>4053.2240000000006</v>
      </c>
      <c r="L18" s="31">
        <f t="shared" si="1"/>
        <v>4402.0440200000012</v>
      </c>
      <c r="M18" s="31">
        <f t="shared" si="1"/>
        <v>4646.4402899999995</v>
      </c>
      <c r="N18" s="31">
        <f t="shared" si="1"/>
        <v>4311.4202300000006</v>
      </c>
      <c r="O18" s="31">
        <f t="shared" si="1"/>
        <v>4042.62435</v>
      </c>
      <c r="P18" s="31">
        <f t="shared" si="1"/>
        <v>3941.2625800000001</v>
      </c>
      <c r="Q18" s="31">
        <f t="shared" si="1"/>
        <v>3648.7232600000002</v>
      </c>
      <c r="R18" s="31">
        <f t="shared" si="1"/>
        <v>3452.8108699999998</v>
      </c>
      <c r="S18" s="31">
        <f t="shared" si="1"/>
        <v>3035.5577600000001</v>
      </c>
      <c r="T18" s="31">
        <f t="shared" si="1"/>
        <v>2608.2285999999999</v>
      </c>
      <c r="U18" s="31">
        <f t="shared" si="1"/>
        <v>2291.3441999999995</v>
      </c>
      <c r="V18" s="31">
        <f t="shared" si="1"/>
        <v>2141.3300899999999</v>
      </c>
      <c r="W18" s="31">
        <f t="shared" si="1"/>
        <v>1965.2092599999999</v>
      </c>
      <c r="X18" s="31">
        <f t="shared" si="1"/>
        <v>1953.5820799999999</v>
      </c>
      <c r="Y18" s="31">
        <f t="shared" si="1"/>
        <v>2770.4438799999998</v>
      </c>
      <c r="Z18" s="83">
        <f t="shared" si="0"/>
        <v>82851.032490000012</v>
      </c>
    </row>
    <row r="19" spans="1:186" s="2" customFormat="1" ht="57" customHeight="1">
      <c r="A19" s="12" t="str">
        <f>[1]MAIN!A225</f>
        <v xml:space="preserve"> JAGRAN</v>
      </c>
      <c r="B19" s="30">
        <f>gerhid!E13</f>
        <v>4.9970499999999998</v>
      </c>
      <c r="C19" s="30">
        <f>gerhid!F13</f>
        <v>4.9970499999999998</v>
      </c>
      <c r="D19" s="30">
        <f>gerhid!G13</f>
        <v>4.9970499999999998</v>
      </c>
      <c r="E19" s="30">
        <f>gerhid!H13</f>
        <v>4.9970499999999998</v>
      </c>
      <c r="F19" s="30">
        <f>gerhid!I13</f>
        <v>4.9970499999999998</v>
      </c>
      <c r="G19" s="30">
        <f>gerhid!J13</f>
        <v>4.9970499999999998</v>
      </c>
      <c r="H19" s="30">
        <f>gerhid!K13</f>
        <v>4.9970499999999998</v>
      </c>
      <c r="I19" s="30">
        <f>gerhid!L13</f>
        <v>4.9970499999999998</v>
      </c>
      <c r="J19" s="30">
        <f>gerhid!M13</f>
        <v>4.9970499999999998</v>
      </c>
      <c r="K19" s="30">
        <f>gerhid!N13</f>
        <v>4.9970499999999998</v>
      </c>
      <c r="L19" s="30">
        <f>gerhid!O13</f>
        <v>4.9970499999999998</v>
      </c>
      <c r="M19" s="30">
        <f>gerhid!P13</f>
        <v>4.9970499999999998</v>
      </c>
      <c r="N19" s="30">
        <f>gerhid!Q13</f>
        <v>4.9970499999999998</v>
      </c>
      <c r="O19" s="30">
        <f>gerhid!R13</f>
        <v>4.9970499999999998</v>
      </c>
      <c r="P19" s="30">
        <f>gerhid!S13</f>
        <v>4.9970499999999998</v>
      </c>
      <c r="Q19" s="30">
        <f>gerhid!T13</f>
        <v>4.9970499999999998</v>
      </c>
      <c r="R19" s="30">
        <f>gerhid!U13</f>
        <v>4.9970499999999998</v>
      </c>
      <c r="S19" s="30">
        <f>gerhid!V13</f>
        <v>4.9970499999999998</v>
      </c>
      <c r="T19" s="30">
        <f>gerhid!W13</f>
        <v>4.9970499999999998</v>
      </c>
      <c r="U19" s="30">
        <f>gerhid!X13</f>
        <v>4.9970499999999998</v>
      </c>
      <c r="V19" s="30">
        <f>gerhid!Y13</f>
        <v>4.9970499999999998</v>
      </c>
      <c r="W19" s="30">
        <f>gerhid!Z13</f>
        <v>4.9970499999999998</v>
      </c>
      <c r="X19" s="30">
        <f>gerhid!AA13</f>
        <v>4.9970499999999998</v>
      </c>
      <c r="Y19" s="30">
        <f>gerhid!AB13</f>
        <v>4.9970499999999998</v>
      </c>
      <c r="Z19" s="83">
        <f>SUM(B19:Y19)</f>
        <v>119.92920000000002</v>
      </c>
    </row>
    <row r="20" spans="1:186" s="2" customFormat="1" ht="57" customHeight="1">
      <c r="A20" s="12" t="str">
        <f>[1]MAIN!A226</f>
        <v xml:space="preserve"> MALAKAND - III</v>
      </c>
      <c r="B20" s="30">
        <f>gerhid!E14</f>
        <v>12.85453</v>
      </c>
      <c r="C20" s="30">
        <f>gerhid!F14</f>
        <v>12.85453</v>
      </c>
      <c r="D20" s="30">
        <f>gerhid!G14</f>
        <v>12.85453</v>
      </c>
      <c r="E20" s="30">
        <f>gerhid!H14</f>
        <v>12.85453</v>
      </c>
      <c r="F20" s="30">
        <f>gerhid!I14</f>
        <v>12.85453</v>
      </c>
      <c r="G20" s="30">
        <f>gerhid!J14</f>
        <v>12.85453</v>
      </c>
      <c r="H20" s="30">
        <f>gerhid!K14</f>
        <v>12.85453</v>
      </c>
      <c r="I20" s="30">
        <f>gerhid!L14</f>
        <v>12.85453</v>
      </c>
      <c r="J20" s="30">
        <f>gerhid!M14</f>
        <v>11.86572</v>
      </c>
      <c r="K20" s="30">
        <f>gerhid!N14</f>
        <v>10.876910000000001</v>
      </c>
      <c r="L20" s="30">
        <f>gerhid!O14</f>
        <v>10.876910000000001</v>
      </c>
      <c r="M20" s="30">
        <f>gerhid!P14</f>
        <v>11.86572</v>
      </c>
      <c r="N20" s="30">
        <f>gerhid!Q14</f>
        <v>11.86572</v>
      </c>
      <c r="O20" s="30">
        <f>gerhid!R14</f>
        <v>13.84334</v>
      </c>
      <c r="P20" s="30">
        <f>gerhid!S14</f>
        <v>15.820959999999999</v>
      </c>
      <c r="Q20" s="30">
        <f>gerhid!T14</f>
        <v>15.820959999999999</v>
      </c>
      <c r="R20" s="30">
        <f>gerhid!U14</f>
        <v>15.820959999999999</v>
      </c>
      <c r="S20" s="30">
        <f>gerhid!V14</f>
        <v>15.820959999999999</v>
      </c>
      <c r="T20" s="30">
        <f>gerhid!W14</f>
        <v>15.820959999999999</v>
      </c>
      <c r="U20" s="30">
        <f>gerhid!X14</f>
        <v>12.85453</v>
      </c>
      <c r="V20" s="30">
        <f>gerhid!Y14</f>
        <v>12.85453</v>
      </c>
      <c r="W20" s="30">
        <f>gerhid!Z14</f>
        <v>12.85453</v>
      </c>
      <c r="X20" s="30">
        <f>gerhid!AA14</f>
        <v>12.85453</v>
      </c>
      <c r="Y20" s="30">
        <f>gerhid!AB14</f>
        <v>12.85453</v>
      </c>
      <c r="Z20" s="83">
        <f>SUM(B20:Y20)</f>
        <v>317.4080100000001</v>
      </c>
    </row>
    <row r="21" spans="1:186" s="2" customFormat="1" ht="57" customHeight="1">
      <c r="A21" s="12" t="str">
        <f>[1]MAIN!A227</f>
        <v xml:space="preserve"> NEW BONG ESCAPE</v>
      </c>
      <c r="B21" s="30">
        <f>gerhid!E15</f>
        <v>35.881120000000003</v>
      </c>
      <c r="C21" s="30">
        <f>gerhid!F15</f>
        <v>83.984870000000001</v>
      </c>
      <c r="D21" s="30">
        <f>gerhid!G15</f>
        <v>83.984870000000001</v>
      </c>
      <c r="E21" s="30">
        <f>gerhid!H15</f>
        <v>83.984870000000001</v>
      </c>
      <c r="F21" s="30">
        <f>gerhid!I15</f>
        <v>83.984870000000001</v>
      </c>
      <c r="G21" s="30">
        <f>gerhid!J15</f>
        <v>83.984870000000001</v>
      </c>
      <c r="H21" s="30">
        <f>gerhid!K15</f>
        <v>83.984870000000001</v>
      </c>
      <c r="I21" s="30">
        <f>gerhid!L15</f>
        <v>83.984870000000001</v>
      </c>
      <c r="J21" s="30">
        <f>gerhid!M15</f>
        <v>83.984870000000001</v>
      </c>
      <c r="K21" s="30">
        <f>gerhid!N15</f>
        <v>83.984870000000001</v>
      </c>
      <c r="L21" s="30">
        <f>gerhid!O15</f>
        <v>83.984870000000001</v>
      </c>
      <c r="M21" s="30">
        <f>gerhid!P15</f>
        <v>83.984870000000001</v>
      </c>
      <c r="N21" s="30">
        <f>gerhid!Q15</f>
        <v>83.984870000000001</v>
      </c>
      <c r="O21" s="30">
        <f>gerhid!R15</f>
        <v>83.984870000000001</v>
      </c>
      <c r="P21" s="30">
        <f>gerhid!S15</f>
        <v>83.984870000000001</v>
      </c>
      <c r="Q21" s="30">
        <f>gerhid!T15</f>
        <v>83.280330000000006</v>
      </c>
      <c r="R21" s="30">
        <f>gerhid!U15</f>
        <v>53.060589999999998</v>
      </c>
      <c r="S21" s="30">
        <f>gerhid!V15</f>
        <v>44.82367</v>
      </c>
      <c r="T21" s="30">
        <f>gerhid!W15</f>
        <v>36.982799999999997</v>
      </c>
      <c r="U21" s="30">
        <f>gerhid!X15</f>
        <v>44.82367</v>
      </c>
      <c r="V21" s="30">
        <f>gerhid!Y15</f>
        <v>51.08775</v>
      </c>
      <c r="W21" s="30">
        <f>gerhid!Z15</f>
        <v>28.598990000000001</v>
      </c>
      <c r="X21" s="30">
        <f>gerhid!AA15</f>
        <v>51.21575</v>
      </c>
      <c r="Y21" s="30">
        <f>gerhid!AB15</f>
        <v>35.443989999999999</v>
      </c>
      <c r="Z21" s="83">
        <f>SUM(B21:Y21)</f>
        <v>1640.98684</v>
      </c>
    </row>
    <row r="22" spans="1:186" s="2" customFormat="1" ht="57" customHeight="1">
      <c r="A22" s="12" t="s">
        <v>402</v>
      </c>
      <c r="B22" s="30">
        <f>gerhid!E24</f>
        <v>0</v>
      </c>
      <c r="C22" s="30">
        <f>gerhid!F24</f>
        <v>0</v>
      </c>
      <c r="D22" s="30">
        <f>gerhid!G24</f>
        <v>0</v>
      </c>
      <c r="E22" s="30">
        <f>gerhid!H24</f>
        <v>0</v>
      </c>
      <c r="F22" s="30">
        <f>gerhid!I24</f>
        <v>0</v>
      </c>
      <c r="G22" s="30">
        <f>gerhid!J24</f>
        <v>0</v>
      </c>
      <c r="H22" s="30">
        <f>gerhid!K24</f>
        <v>0</v>
      </c>
      <c r="I22" s="30">
        <f>gerhid!L24</f>
        <v>0</v>
      </c>
      <c r="J22" s="30">
        <f>gerhid!M24</f>
        <v>0</v>
      </c>
      <c r="K22" s="30">
        <f>gerhid!N24</f>
        <v>0</v>
      </c>
      <c r="L22" s="30">
        <f>gerhid!O24</f>
        <v>0</v>
      </c>
      <c r="M22" s="30">
        <f>gerhid!P24</f>
        <v>0</v>
      </c>
      <c r="N22" s="30">
        <f>gerhid!Q24</f>
        <v>0</v>
      </c>
      <c r="O22" s="30">
        <f>gerhid!R24</f>
        <v>0</v>
      </c>
      <c r="P22" s="30">
        <f>gerhid!S24</f>
        <v>0</v>
      </c>
      <c r="Q22" s="30">
        <f>gerhid!T24</f>
        <v>0</v>
      </c>
      <c r="R22" s="30">
        <f>gerhid!U24</f>
        <v>0</v>
      </c>
      <c r="S22" s="30">
        <f>gerhid!V24</f>
        <v>0</v>
      </c>
      <c r="T22" s="30">
        <f>gerhid!W24</f>
        <v>0</v>
      </c>
      <c r="U22" s="30">
        <f>gerhid!X24</f>
        <v>0</v>
      </c>
      <c r="V22" s="30">
        <f>gerhid!Y24</f>
        <v>0</v>
      </c>
      <c r="W22" s="30">
        <f>gerhid!Z24</f>
        <v>0</v>
      </c>
      <c r="X22" s="30">
        <f>gerhid!AA24</f>
        <v>0</v>
      </c>
      <c r="Y22" s="30">
        <f>gerhid!AB24</f>
        <v>0</v>
      </c>
      <c r="Z22" s="83">
        <f>SUM(B22:Y22)</f>
        <v>0</v>
      </c>
    </row>
    <row r="23" spans="1:186" s="2" customFormat="1" ht="57" customHeight="1" thickBot="1">
      <c r="A23" s="12" t="str">
        <f>[1]MAIN!A228</f>
        <v xml:space="preserve"> PATRIND</v>
      </c>
      <c r="B23" s="30">
        <f>gerhid!E17</f>
        <v>21.987020000000001</v>
      </c>
      <c r="C23" s="30">
        <f>gerhid!F17</f>
        <v>21.987020000000001</v>
      </c>
      <c r="D23" s="30">
        <f>gerhid!G17</f>
        <v>21.987020000000001</v>
      </c>
      <c r="E23" s="30">
        <f>gerhid!H17</f>
        <v>21.987020000000001</v>
      </c>
      <c r="F23" s="30">
        <f>gerhid!I17</f>
        <v>21.987020000000001</v>
      </c>
      <c r="G23" s="30">
        <f>gerhid!J17</f>
        <v>21.987020000000001</v>
      </c>
      <c r="H23" s="30">
        <f>gerhid!K17</f>
        <v>21.987020000000001</v>
      </c>
      <c r="I23" s="30">
        <f>gerhid!L17</f>
        <v>21.987020000000001</v>
      </c>
      <c r="J23" s="30">
        <f>gerhid!M17</f>
        <v>21.987020000000001</v>
      </c>
      <c r="K23" s="30">
        <f>gerhid!N17</f>
        <v>21.987020000000001</v>
      </c>
      <c r="L23" s="30">
        <f>gerhid!O17</f>
        <v>21.987020000000001</v>
      </c>
      <c r="M23" s="30">
        <f>gerhid!P17</f>
        <v>21.987020000000001</v>
      </c>
      <c r="N23" s="30">
        <f>gerhid!Q17</f>
        <v>21.987020000000001</v>
      </c>
      <c r="O23" s="30">
        <f>gerhid!R17</f>
        <v>21.987020000000001</v>
      </c>
      <c r="P23" s="30">
        <f>gerhid!S17</f>
        <v>21.987020000000001</v>
      </c>
      <c r="Q23" s="30">
        <f>gerhid!T17</f>
        <v>21.987020000000001</v>
      </c>
      <c r="R23" s="30">
        <f>gerhid!U17</f>
        <v>21.987020000000001</v>
      </c>
      <c r="S23" s="30">
        <f>gerhid!V17</f>
        <v>21.987020000000001</v>
      </c>
      <c r="T23" s="30">
        <f>gerhid!W17</f>
        <v>21.987020000000001</v>
      </c>
      <c r="U23" s="30">
        <f>gerhid!X17</f>
        <v>21.987020000000001</v>
      </c>
      <c r="V23" s="30">
        <f>gerhid!Y17</f>
        <v>21.987020000000001</v>
      </c>
      <c r="W23" s="30">
        <f>gerhid!Z17</f>
        <v>21.987020000000001</v>
      </c>
      <c r="X23" s="30">
        <f>gerhid!AA17</f>
        <v>21.987020000000001</v>
      </c>
      <c r="Y23" s="30">
        <f>gerhid!AB17</f>
        <v>21.987020000000001</v>
      </c>
      <c r="Z23" s="83">
        <f>SUM(B23:Y23)</f>
        <v>527.68848000000037</v>
      </c>
    </row>
    <row r="24" spans="1:186" s="2" customFormat="1" ht="57" customHeight="1" collapsed="1" thickBot="1">
      <c r="A24" s="14" t="s">
        <v>39</v>
      </c>
      <c r="B24" s="31">
        <f>SUM(B18:B23)</f>
        <v>3203.4616199999996</v>
      </c>
      <c r="C24" s="31">
        <f t="shared" ref="C24:Y24" si="2">SUM(C18:C23)</f>
        <v>3543.21495</v>
      </c>
      <c r="D24" s="31">
        <f t="shared" si="2"/>
        <v>3959.2248500000001</v>
      </c>
      <c r="E24" s="31">
        <f t="shared" si="2"/>
        <v>4036.69479</v>
      </c>
      <c r="F24" s="31">
        <f t="shared" si="2"/>
        <v>4087.9049199999995</v>
      </c>
      <c r="G24" s="31">
        <f t="shared" si="2"/>
        <v>4030.9149300000004</v>
      </c>
      <c r="H24" s="31">
        <f t="shared" si="2"/>
        <v>3875.53494</v>
      </c>
      <c r="I24" s="31">
        <f t="shared" si="2"/>
        <v>3868.5697699999996</v>
      </c>
      <c r="J24" s="31">
        <f t="shared" si="2"/>
        <v>4046.5849199999998</v>
      </c>
      <c r="K24" s="31">
        <f t="shared" si="2"/>
        <v>4175.0698499999999</v>
      </c>
      <c r="L24" s="31">
        <f t="shared" si="2"/>
        <v>4523.8898700000009</v>
      </c>
      <c r="M24" s="31">
        <f t="shared" si="2"/>
        <v>4769.2749499999991</v>
      </c>
      <c r="N24" s="31">
        <f t="shared" si="2"/>
        <v>4434.2548900000002</v>
      </c>
      <c r="O24" s="31">
        <f t="shared" si="2"/>
        <v>4167.4366299999992</v>
      </c>
      <c r="P24" s="31">
        <f t="shared" si="2"/>
        <v>4068.0524799999998</v>
      </c>
      <c r="Q24" s="31">
        <f t="shared" si="2"/>
        <v>3774.8086200000002</v>
      </c>
      <c r="R24" s="31">
        <f t="shared" si="2"/>
        <v>3548.6764899999998</v>
      </c>
      <c r="S24" s="31">
        <f t="shared" si="2"/>
        <v>3123.1864600000004</v>
      </c>
      <c r="T24" s="31">
        <f t="shared" si="2"/>
        <v>2688.0164300000001</v>
      </c>
      <c r="U24" s="31">
        <f t="shared" si="2"/>
        <v>2376.0064699999998</v>
      </c>
      <c r="V24" s="31">
        <f t="shared" si="2"/>
        <v>2232.2564400000001</v>
      </c>
      <c r="W24" s="31">
        <f t="shared" si="2"/>
        <v>2033.6468499999999</v>
      </c>
      <c r="X24" s="31">
        <f t="shared" si="2"/>
        <v>2044.63643</v>
      </c>
      <c r="Y24" s="31">
        <f t="shared" si="2"/>
        <v>2845.7264700000001</v>
      </c>
      <c r="Z24" s="83">
        <f t="shared" si="0"/>
        <v>85457.04501999999</v>
      </c>
    </row>
    <row r="25" spans="1:186" s="2" customFormat="1" ht="57" customHeight="1" thickTop="1" thickBot="1">
      <c r="A25" s="16" t="s">
        <v>40</v>
      </c>
      <c r="B25" s="35">
        <f>SUM(gerter!E106:E118)</f>
        <v>0</v>
      </c>
      <c r="C25" s="35">
        <f>SUM(gerter!F106:F118)</f>
        <v>0</v>
      </c>
      <c r="D25" s="35">
        <f>SUM(gerter!G106:G118)</f>
        <v>0</v>
      </c>
      <c r="E25" s="35">
        <f>SUM(gerter!H106:H118)</f>
        <v>0</v>
      </c>
      <c r="F25" s="35">
        <f>SUM(gerter!I106:I118)</f>
        <v>0</v>
      </c>
      <c r="G25" s="35">
        <f>SUM(gerter!J106:J118)</f>
        <v>0</v>
      </c>
      <c r="H25" s="35">
        <f>SUM(gerter!K106:K118)</f>
        <v>0</v>
      </c>
      <c r="I25" s="35">
        <f>SUM(gerter!L106:L118)</f>
        <v>0</v>
      </c>
      <c r="J25" s="35">
        <f>SUM(gerter!M106:M118)</f>
        <v>0</v>
      </c>
      <c r="K25" s="35">
        <f>SUM(gerter!N106:N118)</f>
        <v>0</v>
      </c>
      <c r="L25" s="35">
        <f>SUM(gerter!O106:O118)</f>
        <v>0</v>
      </c>
      <c r="M25" s="35">
        <f>SUM(gerter!P106:P118)</f>
        <v>0</v>
      </c>
      <c r="N25" s="35">
        <f>SUM(gerter!Q106:Q118)</f>
        <v>0</v>
      </c>
      <c r="O25" s="35">
        <f>SUM(gerter!R106:R118)</f>
        <v>0</v>
      </c>
      <c r="P25" s="35">
        <f>SUM(gerter!S106:S118)</f>
        <v>0</v>
      </c>
      <c r="Q25" s="35">
        <f>SUM(gerter!T106:T118)</f>
        <v>0</v>
      </c>
      <c r="R25" s="35">
        <f>SUM(gerter!U106:U118)</f>
        <v>0</v>
      </c>
      <c r="S25" s="35">
        <f>SUM(gerter!V106:V118)</f>
        <v>0</v>
      </c>
      <c r="T25" s="35">
        <f>SUM(gerter!W106:W118)</f>
        <v>0</v>
      </c>
      <c r="U25" s="35">
        <f>SUM(gerter!X106:X118)</f>
        <v>0</v>
      </c>
      <c r="V25" s="35">
        <f>SUM(gerter!Y106:Y118)</f>
        <v>0</v>
      </c>
      <c r="W25" s="35">
        <f>SUM(gerter!Z106:Z118)</f>
        <v>0</v>
      </c>
      <c r="X25" s="35">
        <f>SUM(gerter!AA106:AA118)</f>
        <v>0</v>
      </c>
      <c r="Y25" s="35">
        <f>SUM(gerter!AB106:AB118)</f>
        <v>0</v>
      </c>
      <c r="Z25" s="83">
        <f t="shared" si="0"/>
        <v>0</v>
      </c>
    </row>
    <row r="26" spans="1:186" s="2" customFormat="1" ht="57" customHeight="1" thickTop="1">
      <c r="A26" s="17" t="s">
        <v>41</v>
      </c>
      <c r="B26" s="30">
        <f>SUM(gerter!E273:E297)</f>
        <v>0</v>
      </c>
      <c r="C26" s="30">
        <f>SUM(gerter!F273:F297)</f>
        <v>0</v>
      </c>
      <c r="D26" s="30">
        <f>SUM(gerter!G273:G297)</f>
        <v>0</v>
      </c>
      <c r="E26" s="30">
        <f>SUM(gerter!H273:H297)</f>
        <v>0</v>
      </c>
      <c r="F26" s="30">
        <f>SUM(gerter!I273:I297)</f>
        <v>0</v>
      </c>
      <c r="G26" s="30">
        <f>SUM(gerter!J273:J297)</f>
        <v>0</v>
      </c>
      <c r="H26" s="30">
        <f>SUM(gerter!K273:K297)</f>
        <v>0</v>
      </c>
      <c r="I26" s="30">
        <f>SUM(gerter!L273:L297)</f>
        <v>0</v>
      </c>
      <c r="J26" s="30">
        <f>SUM(gerter!M273:M297)</f>
        <v>0</v>
      </c>
      <c r="K26" s="30">
        <f>SUM(gerter!N273:N297)</f>
        <v>0</v>
      </c>
      <c r="L26" s="30">
        <f>SUM(gerter!O273:O297)</f>
        <v>0</v>
      </c>
      <c r="M26" s="30">
        <f>SUM(gerter!P273:P297)</f>
        <v>0</v>
      </c>
      <c r="N26" s="30">
        <f>SUM(gerter!Q273:Q297)</f>
        <v>0</v>
      </c>
      <c r="O26" s="30">
        <f>SUM(gerter!R273:R297)</f>
        <v>0</v>
      </c>
      <c r="P26" s="30">
        <f>SUM(gerter!S273:S297)</f>
        <v>0</v>
      </c>
      <c r="Q26" s="30">
        <f>SUM(gerter!T273:T297)</f>
        <v>0</v>
      </c>
      <c r="R26" s="30">
        <f>SUM(gerter!U273:U297)</f>
        <v>0</v>
      </c>
      <c r="S26" s="30">
        <f>SUM(gerter!V273:V297)</f>
        <v>0</v>
      </c>
      <c r="T26" s="30">
        <f>SUM(gerter!W273:W297)</f>
        <v>0</v>
      </c>
      <c r="U26" s="30">
        <f>SUM(gerter!X273:X297)</f>
        <v>0</v>
      </c>
      <c r="V26" s="30">
        <f>SUM(gerter!Y273:Y297)</f>
        <v>0</v>
      </c>
      <c r="W26" s="30">
        <f>SUM(gerter!Z273:Z297)</f>
        <v>0</v>
      </c>
      <c r="X26" s="30">
        <f>SUM(gerter!AA273:AA297)</f>
        <v>0</v>
      </c>
      <c r="Y26" s="30">
        <f>SUM(gerter!AB273:AB297)</f>
        <v>0</v>
      </c>
      <c r="Z26" s="83">
        <f t="shared" si="0"/>
        <v>0</v>
      </c>
      <c r="GD26" s="2" t="s">
        <v>0</v>
      </c>
    </row>
    <row r="27" spans="1:186" s="2" customFormat="1" ht="57" customHeight="1">
      <c r="A27" s="17" t="s">
        <v>42</v>
      </c>
      <c r="B27" s="30">
        <f>gerter!E210</f>
        <v>0</v>
      </c>
      <c r="C27" s="30">
        <f>gerter!F210</f>
        <v>0</v>
      </c>
      <c r="D27" s="30">
        <f>gerter!G210</f>
        <v>0</v>
      </c>
      <c r="E27" s="30">
        <f>gerter!H210</f>
        <v>0</v>
      </c>
      <c r="F27" s="30">
        <f>gerter!I210</f>
        <v>0</v>
      </c>
      <c r="G27" s="30">
        <f>gerter!J210</f>
        <v>0</v>
      </c>
      <c r="H27" s="30">
        <f>gerter!K210</f>
        <v>0</v>
      </c>
      <c r="I27" s="30">
        <f>gerter!L210</f>
        <v>0</v>
      </c>
      <c r="J27" s="30">
        <f>gerter!M210</f>
        <v>0</v>
      </c>
      <c r="K27" s="30">
        <f>gerter!N210</f>
        <v>0</v>
      </c>
      <c r="L27" s="30">
        <f>gerter!O210</f>
        <v>0</v>
      </c>
      <c r="M27" s="30">
        <f>gerter!P210</f>
        <v>0</v>
      </c>
      <c r="N27" s="30">
        <f>gerter!Q210</f>
        <v>0</v>
      </c>
      <c r="O27" s="30">
        <f>gerter!R210</f>
        <v>0</v>
      </c>
      <c r="P27" s="30">
        <f>gerter!S210</f>
        <v>0</v>
      </c>
      <c r="Q27" s="30">
        <f>gerter!T210</f>
        <v>0</v>
      </c>
      <c r="R27" s="30">
        <f>gerter!U210</f>
        <v>0</v>
      </c>
      <c r="S27" s="30">
        <f>gerter!V210</f>
        <v>0</v>
      </c>
      <c r="T27" s="30">
        <f>gerter!W210</f>
        <v>0</v>
      </c>
      <c r="U27" s="30">
        <f>gerter!X210</f>
        <v>0</v>
      </c>
      <c r="V27" s="30">
        <f>gerter!Y210</f>
        <v>0</v>
      </c>
      <c r="W27" s="30">
        <f>gerter!Z210</f>
        <v>0</v>
      </c>
      <c r="X27" s="30">
        <f>gerter!AA210</f>
        <v>0</v>
      </c>
      <c r="Y27" s="30">
        <f>gerter!AB210</f>
        <v>0</v>
      </c>
      <c r="Z27" s="83">
        <f t="shared" si="0"/>
        <v>0</v>
      </c>
    </row>
    <row r="28" spans="1:186" s="2" customFormat="1" ht="57" customHeight="1">
      <c r="A28" s="16" t="s">
        <v>43</v>
      </c>
      <c r="B28" s="30">
        <f>SUM(gerter!E63:E66)</f>
        <v>0</v>
      </c>
      <c r="C28" s="30">
        <f>SUM(gerter!F63:F66)</f>
        <v>0</v>
      </c>
      <c r="D28" s="30">
        <f>SUM(gerter!G63:G66)</f>
        <v>0</v>
      </c>
      <c r="E28" s="30">
        <f>SUM(gerter!H63:H66)</f>
        <v>0</v>
      </c>
      <c r="F28" s="30">
        <f>SUM(gerter!I63:I66)</f>
        <v>0</v>
      </c>
      <c r="G28" s="30">
        <f>SUM(gerter!J63:J66)</f>
        <v>0</v>
      </c>
      <c r="H28" s="30">
        <f>SUM(gerter!K63:K66)</f>
        <v>0</v>
      </c>
      <c r="I28" s="30">
        <f>SUM(gerter!L63:L66)</f>
        <v>0</v>
      </c>
      <c r="J28" s="30">
        <f>SUM(gerter!M63:M66)</f>
        <v>0</v>
      </c>
      <c r="K28" s="30">
        <f>SUM(gerter!N63:N66)</f>
        <v>0</v>
      </c>
      <c r="L28" s="30">
        <f>SUM(gerter!O63:O66)</f>
        <v>0</v>
      </c>
      <c r="M28" s="30">
        <f>SUM(gerter!P63:P66)</f>
        <v>0</v>
      </c>
      <c r="N28" s="30">
        <f>SUM(gerter!Q63:Q66)</f>
        <v>0</v>
      </c>
      <c r="O28" s="30">
        <f>SUM(gerter!R63:R66)</f>
        <v>0</v>
      </c>
      <c r="P28" s="30">
        <f>SUM(gerter!S63:S66)</f>
        <v>0</v>
      </c>
      <c r="Q28" s="30">
        <f>SUM(gerter!T63:T66)</f>
        <v>0</v>
      </c>
      <c r="R28" s="30">
        <f>SUM(gerter!U63:U66)</f>
        <v>0</v>
      </c>
      <c r="S28" s="30">
        <f>SUM(gerter!V63:V66)</f>
        <v>0</v>
      </c>
      <c r="T28" s="30">
        <f>SUM(gerter!W63:W66)</f>
        <v>0</v>
      </c>
      <c r="U28" s="30">
        <f>SUM(gerter!X63:X66)</f>
        <v>0</v>
      </c>
      <c r="V28" s="30">
        <f>SUM(gerter!Y63:Y66)</f>
        <v>0</v>
      </c>
      <c r="W28" s="30">
        <f>SUM(gerter!Z63:Z66)</f>
        <v>0</v>
      </c>
      <c r="X28" s="30">
        <f>SUM(gerter!AA63:AA66)</f>
        <v>0</v>
      </c>
      <c r="Y28" s="30">
        <f>SUM(gerter!AB63:AB66)</f>
        <v>0</v>
      </c>
      <c r="Z28" s="83">
        <f t="shared" si="0"/>
        <v>0</v>
      </c>
    </row>
    <row r="29" spans="1:186" s="2" customFormat="1" ht="57" customHeight="1">
      <c r="A29" s="16" t="s">
        <v>44</v>
      </c>
      <c r="B29" s="30">
        <f>SUM(gerter!E67:E81)</f>
        <v>130.64516</v>
      </c>
      <c r="C29" s="30">
        <f>SUM(gerter!F67:F81)</f>
        <v>130.64516</v>
      </c>
      <c r="D29" s="30">
        <f>SUM(gerter!G67:G81)</f>
        <v>130.64516</v>
      </c>
      <c r="E29" s="30">
        <f>SUM(gerter!H67:H81)</f>
        <v>130.64516</v>
      </c>
      <c r="F29" s="30">
        <f>SUM(gerter!I67:I81)</f>
        <v>130.64516</v>
      </c>
      <c r="G29" s="30">
        <f>SUM(gerter!J67:J81)</f>
        <v>130.64516</v>
      </c>
      <c r="H29" s="30">
        <f>SUM(gerter!K67:K81)</f>
        <v>130.64516</v>
      </c>
      <c r="I29" s="30">
        <f>SUM(gerter!L67:L81)</f>
        <v>130.64516</v>
      </c>
      <c r="J29" s="30">
        <f>SUM(gerter!M67:M81)</f>
        <v>130.64516</v>
      </c>
      <c r="K29" s="30">
        <f>SUM(gerter!N67:N81)</f>
        <v>130.64516</v>
      </c>
      <c r="L29" s="30">
        <f>SUM(gerter!O67:O81)</f>
        <v>130.64516</v>
      </c>
      <c r="M29" s="30">
        <f>SUM(gerter!P67:P81)</f>
        <v>130.64516</v>
      </c>
      <c r="N29" s="30">
        <f>SUM(gerter!Q67:Q81)</f>
        <v>130.64516</v>
      </c>
      <c r="O29" s="30">
        <f>SUM(gerter!R67:R81)</f>
        <v>130.64516</v>
      </c>
      <c r="P29" s="30">
        <f>SUM(gerter!S67:S81)</f>
        <v>130.64516</v>
      </c>
      <c r="Q29" s="30">
        <f>SUM(gerter!T67:T81)</f>
        <v>108.86786000000001</v>
      </c>
      <c r="R29" s="30">
        <f>SUM(gerter!U67:U81)</f>
        <v>108.86786000000001</v>
      </c>
      <c r="S29" s="30">
        <f>SUM(gerter!V67:V81)</f>
        <v>108.86786000000001</v>
      </c>
      <c r="T29" s="30">
        <f>SUM(gerter!W67:W81)</f>
        <v>108.86786000000001</v>
      </c>
      <c r="U29" s="30">
        <f>SUM(gerter!X67:X81)</f>
        <v>108.86786000000001</v>
      </c>
      <c r="V29" s="30">
        <f>SUM(gerter!Y67:Y81)</f>
        <v>108.86786000000001</v>
      </c>
      <c r="W29" s="30">
        <f>SUM(gerter!Z67:Z81)</f>
        <v>108.86786000000001</v>
      </c>
      <c r="X29" s="30">
        <f>SUM(gerter!AA67:AA81)</f>
        <v>108.86786000000001</v>
      </c>
      <c r="Y29" s="30">
        <f>SUM(gerter!AB67:AB81)</f>
        <v>108.86786000000001</v>
      </c>
      <c r="Z29" s="83">
        <f t="shared" si="0"/>
        <v>2939.488139999999</v>
      </c>
    </row>
    <row r="30" spans="1:186" s="2" customFormat="1" ht="57" customHeight="1">
      <c r="A30" s="16" t="s">
        <v>45</v>
      </c>
      <c r="B30" s="30">
        <f>SUM(gerter!E258:E260)</f>
        <v>0</v>
      </c>
      <c r="C30" s="30">
        <f>SUM(gerter!F258:F260)</f>
        <v>0</v>
      </c>
      <c r="D30" s="30">
        <f>SUM(gerter!G258:G260)</f>
        <v>0</v>
      </c>
      <c r="E30" s="30">
        <f>SUM(gerter!H258:H260)</f>
        <v>0</v>
      </c>
      <c r="F30" s="30">
        <f>SUM(gerter!I258:I260)</f>
        <v>0</v>
      </c>
      <c r="G30" s="30">
        <f>SUM(gerter!J258:J260)</f>
        <v>0</v>
      </c>
      <c r="H30" s="30">
        <f>SUM(gerter!K258:K260)</f>
        <v>0</v>
      </c>
      <c r="I30" s="30">
        <f>SUM(gerter!L258:L260)</f>
        <v>0</v>
      </c>
      <c r="J30" s="30">
        <f>SUM(gerter!M258:M260)</f>
        <v>0</v>
      </c>
      <c r="K30" s="30">
        <f>SUM(gerter!N258:N260)</f>
        <v>0</v>
      </c>
      <c r="L30" s="30">
        <f>SUM(gerter!O258:O260)</f>
        <v>0</v>
      </c>
      <c r="M30" s="30">
        <f>SUM(gerter!P258:P260)</f>
        <v>0</v>
      </c>
      <c r="N30" s="30">
        <f>SUM(gerter!Q258:Q260)</f>
        <v>0</v>
      </c>
      <c r="O30" s="30">
        <f>SUM(gerter!R258:R260)</f>
        <v>0</v>
      </c>
      <c r="P30" s="30">
        <f>SUM(gerter!S258:S260)</f>
        <v>0</v>
      </c>
      <c r="Q30" s="30">
        <f>SUM(gerter!T258:T260)</f>
        <v>0</v>
      </c>
      <c r="R30" s="30">
        <f>SUM(gerter!U258:U260)</f>
        <v>0</v>
      </c>
      <c r="S30" s="30">
        <f>SUM(gerter!V258:V260)</f>
        <v>0</v>
      </c>
      <c r="T30" s="30">
        <f>SUM(gerter!W258:W260)</f>
        <v>0</v>
      </c>
      <c r="U30" s="30">
        <f>SUM(gerter!X258:X260)</f>
        <v>0</v>
      </c>
      <c r="V30" s="30">
        <f>SUM(gerter!Y258:Y260)</f>
        <v>0</v>
      </c>
      <c r="W30" s="30">
        <f>SUM(gerter!Z258:Z260)</f>
        <v>0</v>
      </c>
      <c r="X30" s="30">
        <f>SUM(gerter!AA258:AA260)</f>
        <v>0</v>
      </c>
      <c r="Y30" s="30">
        <f>SUM(gerter!AB258:AB260)</f>
        <v>0</v>
      </c>
      <c r="Z30" s="83">
        <f t="shared" si="0"/>
        <v>0</v>
      </c>
    </row>
    <row r="31" spans="1:186" s="85" customFormat="1" ht="57" customHeight="1">
      <c r="A31" s="16" t="s">
        <v>46</v>
      </c>
      <c r="B31" s="30">
        <f>SUM(gerter!E82:E105)</f>
        <v>0</v>
      </c>
      <c r="C31" s="30">
        <f>SUM(gerter!F82:F105)</f>
        <v>0</v>
      </c>
      <c r="D31" s="30">
        <f>SUM(gerter!G82:G105)</f>
        <v>0</v>
      </c>
      <c r="E31" s="30">
        <f>SUM(gerter!H82:H105)</f>
        <v>0</v>
      </c>
      <c r="F31" s="30">
        <f>SUM(gerter!I82:I105)</f>
        <v>0</v>
      </c>
      <c r="G31" s="30">
        <f>SUM(gerter!J82:J105)</f>
        <v>0</v>
      </c>
      <c r="H31" s="30">
        <f>SUM(gerter!K82:K105)</f>
        <v>0</v>
      </c>
      <c r="I31" s="30">
        <f>SUM(gerter!L82:L105)</f>
        <v>0</v>
      </c>
      <c r="J31" s="30">
        <f>SUM(gerter!M82:M105)</f>
        <v>0</v>
      </c>
      <c r="K31" s="30">
        <f>SUM(gerter!N82:N105)</f>
        <v>0</v>
      </c>
      <c r="L31" s="30">
        <f>SUM(gerter!O82:O105)</f>
        <v>0</v>
      </c>
      <c r="M31" s="30">
        <f>SUM(gerter!P82:P105)</f>
        <v>0</v>
      </c>
      <c r="N31" s="30">
        <f>SUM(gerter!Q82:Q105)</f>
        <v>0</v>
      </c>
      <c r="O31" s="30">
        <f>SUM(gerter!R82:R105)</f>
        <v>0</v>
      </c>
      <c r="P31" s="30">
        <f>SUM(gerter!S82:S105)</f>
        <v>0</v>
      </c>
      <c r="Q31" s="30">
        <f>SUM(gerter!T82:T105)</f>
        <v>0</v>
      </c>
      <c r="R31" s="30">
        <f>SUM(gerter!U82:U105)</f>
        <v>0</v>
      </c>
      <c r="S31" s="30">
        <f>SUM(gerter!V82:V105)</f>
        <v>0</v>
      </c>
      <c r="T31" s="30">
        <f>SUM(gerter!W82:W105)</f>
        <v>0</v>
      </c>
      <c r="U31" s="30">
        <f>SUM(gerter!X82:X105)</f>
        <v>0</v>
      </c>
      <c r="V31" s="30">
        <f>SUM(gerter!Y82:Y105)</f>
        <v>0</v>
      </c>
      <c r="W31" s="30">
        <f>SUM(gerter!Z82:Z105)</f>
        <v>0</v>
      </c>
      <c r="X31" s="30">
        <f>SUM(gerter!AA82:AA105)</f>
        <v>0</v>
      </c>
      <c r="Y31" s="30">
        <f>SUM(gerter!AB82:AB105)</f>
        <v>0</v>
      </c>
      <c r="Z31" s="83">
        <f t="shared" si="0"/>
        <v>0</v>
      </c>
      <c r="GD31" s="85" t="s">
        <v>0</v>
      </c>
    </row>
    <row r="32" spans="1:186" s="2" customFormat="1" ht="57" customHeight="1">
      <c r="A32" s="16" t="s">
        <v>47</v>
      </c>
      <c r="B32" s="30">
        <f>SUM(gerter!E314:E315)</f>
        <v>0</v>
      </c>
      <c r="C32" s="30">
        <f>SUM(gerter!F314:F315)</f>
        <v>0</v>
      </c>
      <c r="D32" s="30">
        <f>SUM(gerter!G314:G315)</f>
        <v>0</v>
      </c>
      <c r="E32" s="30">
        <f>SUM(gerter!H314:H315)</f>
        <v>0</v>
      </c>
      <c r="F32" s="30">
        <f>SUM(gerter!I314:I315)</f>
        <v>0</v>
      </c>
      <c r="G32" s="30">
        <f>SUM(gerter!J314:J315)</f>
        <v>0</v>
      </c>
      <c r="H32" s="30">
        <f>SUM(gerter!K314:K315)</f>
        <v>0</v>
      </c>
      <c r="I32" s="30">
        <f>SUM(gerter!L314:L315)</f>
        <v>0</v>
      </c>
      <c r="J32" s="30">
        <f>SUM(gerter!M314:M315)</f>
        <v>0</v>
      </c>
      <c r="K32" s="30">
        <f>SUM(gerter!N314:N315)</f>
        <v>0</v>
      </c>
      <c r="L32" s="30">
        <f>SUM(gerter!O314:O315)</f>
        <v>0</v>
      </c>
      <c r="M32" s="30">
        <f>SUM(gerter!P314:P315)</f>
        <v>0</v>
      </c>
      <c r="N32" s="30">
        <f>SUM(gerter!Q314:Q315)</f>
        <v>0</v>
      </c>
      <c r="O32" s="30">
        <f>SUM(gerter!R314:R315)</f>
        <v>0</v>
      </c>
      <c r="P32" s="30">
        <f>SUM(gerter!S314:S315)</f>
        <v>0</v>
      </c>
      <c r="Q32" s="30">
        <f>SUM(gerter!T314:T315)</f>
        <v>0</v>
      </c>
      <c r="R32" s="30">
        <f>SUM(gerter!U314:U315)</f>
        <v>0</v>
      </c>
      <c r="S32" s="30">
        <f>SUM(gerter!V314:V315)</f>
        <v>0</v>
      </c>
      <c r="T32" s="30">
        <f>SUM(gerter!W314:W315)</f>
        <v>0</v>
      </c>
      <c r="U32" s="30">
        <f>SUM(gerter!X314:X315)</f>
        <v>0</v>
      </c>
      <c r="V32" s="30">
        <f>SUM(gerter!Y314:Y315)</f>
        <v>0</v>
      </c>
      <c r="W32" s="30">
        <f>SUM(gerter!Z314:Z315)</f>
        <v>0</v>
      </c>
      <c r="X32" s="30">
        <f>SUM(gerter!AA314:AA315)</f>
        <v>0</v>
      </c>
      <c r="Y32" s="30">
        <f>SUM(gerter!AB314:AB315)</f>
        <v>0</v>
      </c>
      <c r="Z32" s="83">
        <f t="shared" si="0"/>
        <v>0</v>
      </c>
    </row>
    <row r="33" spans="1:186" s="2" customFormat="1" ht="57" customHeight="1">
      <c r="A33" s="17" t="s">
        <v>48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83">
        <f t="shared" si="0"/>
        <v>0</v>
      </c>
    </row>
    <row r="34" spans="1:186" s="2" customFormat="1" ht="57" customHeight="1" thickBot="1">
      <c r="A34" s="16" t="s">
        <v>49</v>
      </c>
      <c r="B34" s="30">
        <f>SUM(gerter!E131:E134)</f>
        <v>0</v>
      </c>
      <c r="C34" s="30">
        <f>SUM(gerter!F131:F134)</f>
        <v>0</v>
      </c>
      <c r="D34" s="30">
        <f>SUM(gerter!G131:G134)</f>
        <v>0</v>
      </c>
      <c r="E34" s="30">
        <f>SUM(gerter!H131:H134)</f>
        <v>0</v>
      </c>
      <c r="F34" s="30">
        <f>SUM(gerter!I131:I134)</f>
        <v>0</v>
      </c>
      <c r="G34" s="30">
        <f>SUM(gerter!J131:J134)</f>
        <v>0</v>
      </c>
      <c r="H34" s="30">
        <f>SUM(gerter!K131:K134)</f>
        <v>0</v>
      </c>
      <c r="I34" s="30">
        <f>SUM(gerter!L131:L134)</f>
        <v>0</v>
      </c>
      <c r="J34" s="30">
        <f>SUM(gerter!M131:M134)</f>
        <v>0</v>
      </c>
      <c r="K34" s="30">
        <f>SUM(gerter!N131:N134)</f>
        <v>0</v>
      </c>
      <c r="L34" s="30">
        <f>SUM(gerter!O131:O134)</f>
        <v>0</v>
      </c>
      <c r="M34" s="30">
        <f>SUM(gerter!P131:P134)</f>
        <v>0</v>
      </c>
      <c r="N34" s="30">
        <f>SUM(gerter!Q131:Q134)</f>
        <v>0</v>
      </c>
      <c r="O34" s="30">
        <f>SUM(gerter!R131:R134)</f>
        <v>0</v>
      </c>
      <c r="P34" s="30">
        <f>SUM(gerter!S131:S134)</f>
        <v>0</v>
      </c>
      <c r="Q34" s="30">
        <f>SUM(gerter!T131:T134)</f>
        <v>0</v>
      </c>
      <c r="R34" s="30">
        <f>SUM(gerter!U131:U134)</f>
        <v>0</v>
      </c>
      <c r="S34" s="30">
        <f>SUM(gerter!V131:V134)</f>
        <v>0</v>
      </c>
      <c r="T34" s="30">
        <f>SUM(gerter!W131:W134)</f>
        <v>0</v>
      </c>
      <c r="U34" s="30">
        <f>SUM(gerter!X131:X134)</f>
        <v>0</v>
      </c>
      <c r="V34" s="30">
        <f>SUM(gerter!Y131:Y134)</f>
        <v>0</v>
      </c>
      <c r="W34" s="30">
        <f>SUM(gerter!Z131:Z134)</f>
        <v>0</v>
      </c>
      <c r="X34" s="30">
        <f>SUM(gerter!AA131:AA134)</f>
        <v>0</v>
      </c>
      <c r="Y34" s="30">
        <f>SUM(gerter!AB131:AB134)</f>
        <v>0</v>
      </c>
      <c r="Z34" s="83">
        <f t="shared" si="0"/>
        <v>0</v>
      </c>
    </row>
    <row r="35" spans="1:186" s="2" customFormat="1" ht="57" customHeight="1" collapsed="1" thickBot="1">
      <c r="A35" s="13" t="s">
        <v>50</v>
      </c>
      <c r="B35" s="31">
        <f t="shared" ref="B35:Y35" si="3">SUM(B25:B34)</f>
        <v>130.64516</v>
      </c>
      <c r="C35" s="31">
        <f t="shared" si="3"/>
        <v>130.64516</v>
      </c>
      <c r="D35" s="31">
        <f t="shared" si="3"/>
        <v>130.64516</v>
      </c>
      <c r="E35" s="31">
        <f t="shared" si="3"/>
        <v>130.64516</v>
      </c>
      <c r="F35" s="31">
        <f t="shared" si="3"/>
        <v>130.64516</v>
      </c>
      <c r="G35" s="31">
        <f t="shared" si="3"/>
        <v>130.64516</v>
      </c>
      <c r="H35" s="31">
        <f t="shared" si="3"/>
        <v>130.64516</v>
      </c>
      <c r="I35" s="31">
        <f t="shared" si="3"/>
        <v>130.64516</v>
      </c>
      <c r="J35" s="31">
        <f t="shared" si="3"/>
        <v>130.64516</v>
      </c>
      <c r="K35" s="31">
        <f t="shared" si="3"/>
        <v>130.64516</v>
      </c>
      <c r="L35" s="31">
        <f t="shared" si="3"/>
        <v>130.64516</v>
      </c>
      <c r="M35" s="31">
        <f t="shared" si="3"/>
        <v>130.64516</v>
      </c>
      <c r="N35" s="31">
        <f t="shared" si="3"/>
        <v>130.64516</v>
      </c>
      <c r="O35" s="31">
        <f t="shared" si="3"/>
        <v>130.64516</v>
      </c>
      <c r="P35" s="31">
        <f t="shared" si="3"/>
        <v>130.64516</v>
      </c>
      <c r="Q35" s="31">
        <f t="shared" si="3"/>
        <v>108.86786000000001</v>
      </c>
      <c r="R35" s="31">
        <f t="shared" si="3"/>
        <v>108.86786000000001</v>
      </c>
      <c r="S35" s="31">
        <f t="shared" si="3"/>
        <v>108.86786000000001</v>
      </c>
      <c r="T35" s="31">
        <f t="shared" si="3"/>
        <v>108.86786000000001</v>
      </c>
      <c r="U35" s="31">
        <f t="shared" si="3"/>
        <v>108.86786000000001</v>
      </c>
      <c r="V35" s="31">
        <f t="shared" si="3"/>
        <v>108.86786000000001</v>
      </c>
      <c r="W35" s="31">
        <f t="shared" si="3"/>
        <v>108.86786000000001</v>
      </c>
      <c r="X35" s="31">
        <f t="shared" si="3"/>
        <v>108.86786000000001</v>
      </c>
      <c r="Y35" s="31">
        <f t="shared" si="3"/>
        <v>108.86786000000001</v>
      </c>
      <c r="Z35" s="83">
        <f t="shared" ref="Z35:Z62" si="4">SUM(B35:Y35)</f>
        <v>2939.488139999999</v>
      </c>
    </row>
    <row r="36" spans="1:186" s="2" customFormat="1" ht="57" customHeight="1" thickBot="1">
      <c r="A36" s="23" t="str">
        <f>[1]MAIN!A240</f>
        <v xml:space="preserve"> KAPCO</v>
      </c>
      <c r="B36" s="42">
        <f>(SUM(gerter!E18:E60))</f>
        <v>713.30000000000007</v>
      </c>
      <c r="C36" s="42">
        <f>(SUM(gerter!F18:F60))</f>
        <v>398.60175999999996</v>
      </c>
      <c r="D36" s="42">
        <f>(SUM(gerter!G18:G60))</f>
        <v>566.70161000000007</v>
      </c>
      <c r="E36" s="42">
        <f>(SUM(gerter!H18:H60))</f>
        <v>0</v>
      </c>
      <c r="F36" s="42">
        <f>(SUM(gerter!I18:I60))</f>
        <v>0</v>
      </c>
      <c r="G36" s="42">
        <f>(SUM(gerter!J18:J60))</f>
        <v>447.49279999999993</v>
      </c>
      <c r="H36" s="42">
        <f>(SUM(gerter!K18:K60))</f>
        <v>0</v>
      </c>
      <c r="I36" s="42">
        <f>(SUM(gerter!L18:L60))</f>
        <v>1238.5</v>
      </c>
      <c r="J36" s="42">
        <f>(SUM(gerter!M18:M60))</f>
        <v>0</v>
      </c>
      <c r="K36" s="42">
        <f>(SUM(gerter!N18:N60))</f>
        <v>1238.5</v>
      </c>
      <c r="L36" s="42">
        <f>(SUM(gerter!O18:O60))</f>
        <v>0</v>
      </c>
      <c r="M36" s="42">
        <f>(SUM(gerter!P18:P60))</f>
        <v>1238.5</v>
      </c>
      <c r="N36" s="42">
        <f>(SUM(gerter!Q18:Q60))</f>
        <v>1527.16129</v>
      </c>
      <c r="O36" s="42">
        <f>(SUM(gerter!R18:R60))</f>
        <v>0</v>
      </c>
      <c r="P36" s="42">
        <f>(SUM(gerter!S18:S60))</f>
        <v>0</v>
      </c>
      <c r="Q36" s="42">
        <f>(SUM(gerter!T18:T60))</f>
        <v>0</v>
      </c>
      <c r="R36" s="42">
        <f>(SUM(gerter!U18:U60))</f>
        <v>0</v>
      </c>
      <c r="S36" s="42">
        <f>(SUM(gerter!V18:V60))</f>
        <v>0</v>
      </c>
      <c r="T36" s="42">
        <f>(SUM(gerter!W18:W60))</f>
        <v>0</v>
      </c>
      <c r="U36" s="42">
        <f>(SUM(gerter!X18:X60))</f>
        <v>0</v>
      </c>
      <c r="V36" s="42">
        <f>(SUM(gerter!Y18:Y60))</f>
        <v>0</v>
      </c>
      <c r="W36" s="42">
        <f>(SUM(gerter!Z18:Z60))</f>
        <v>0</v>
      </c>
      <c r="X36" s="42">
        <f>(SUM(gerter!AA18:AA60))</f>
        <v>0</v>
      </c>
      <c r="Y36" s="42">
        <f>(SUM(gerter!AB18:AB60))</f>
        <v>0</v>
      </c>
      <c r="Z36" s="83">
        <f>(SUM(B36:Y36))</f>
        <v>7368.7574599999998</v>
      </c>
    </row>
    <row r="37" spans="1:186" s="69" customFormat="1" ht="57" customHeight="1">
      <c r="A37" s="23" t="s">
        <v>416</v>
      </c>
      <c r="B37" s="30">
        <f>gerter!E237+gerter!E306+gerter!E307+gerter!E308</f>
        <v>0</v>
      </c>
      <c r="C37" s="30">
        <f>gerter!F237+gerter!F306+gerter!F307+gerter!F308</f>
        <v>0</v>
      </c>
      <c r="D37" s="30">
        <f>gerter!G237+gerter!G306+gerter!G307+gerter!G308</f>
        <v>0</v>
      </c>
      <c r="E37" s="30">
        <f>gerter!H237+gerter!H306+gerter!H307+gerter!H308</f>
        <v>0</v>
      </c>
      <c r="F37" s="30">
        <f>gerter!I237+gerter!I306+gerter!I307+gerter!I308</f>
        <v>0</v>
      </c>
      <c r="G37" s="30">
        <f>gerter!J237+gerter!J306+gerter!J307+gerter!J308</f>
        <v>0</v>
      </c>
      <c r="H37" s="30">
        <f>gerter!K237+gerter!K306+gerter!K307+gerter!K308</f>
        <v>0</v>
      </c>
      <c r="I37" s="30">
        <f>gerter!L237+gerter!L306+gerter!L307+gerter!L308</f>
        <v>0</v>
      </c>
      <c r="J37" s="30">
        <f>gerter!M237+gerter!M306+gerter!M307+gerter!M308</f>
        <v>0</v>
      </c>
      <c r="K37" s="30">
        <f>gerter!N237+gerter!N306+gerter!N307+gerter!N308</f>
        <v>0</v>
      </c>
      <c r="L37" s="30">
        <f>gerter!O237+gerter!O306+gerter!O307+gerter!O308</f>
        <v>0</v>
      </c>
      <c r="M37" s="30">
        <f>gerter!P237+gerter!P306+gerter!P307+gerter!P308</f>
        <v>0</v>
      </c>
      <c r="N37" s="30">
        <f>gerter!Q237+gerter!Q306+gerter!Q307+gerter!Q308</f>
        <v>0</v>
      </c>
      <c r="O37" s="30">
        <f>gerter!R237+gerter!R306+gerter!R307+gerter!R308</f>
        <v>0</v>
      </c>
      <c r="P37" s="30">
        <f>gerter!S237+gerter!S306+gerter!S307+gerter!S308</f>
        <v>0</v>
      </c>
      <c r="Q37" s="30">
        <f>gerter!T237+gerter!T306+gerter!T307+gerter!T308</f>
        <v>0</v>
      </c>
      <c r="R37" s="30">
        <f>gerter!U237+gerter!U306+gerter!U307+gerter!U308</f>
        <v>0</v>
      </c>
      <c r="S37" s="30">
        <f>gerter!V237+gerter!V306+gerter!V307+gerter!V308</f>
        <v>0</v>
      </c>
      <c r="T37" s="30">
        <f>gerter!W237+gerter!W306+gerter!W307+gerter!W308</f>
        <v>0</v>
      </c>
      <c r="U37" s="30">
        <f>gerter!X237+gerter!X306+gerter!X307+gerter!X308</f>
        <v>0</v>
      </c>
      <c r="V37" s="30">
        <f>gerter!Y237+gerter!Y306+gerter!Y307+gerter!Y308</f>
        <v>0</v>
      </c>
      <c r="W37" s="30">
        <f>gerter!Z237+gerter!Z306+gerter!Z307+gerter!Z308</f>
        <v>0</v>
      </c>
      <c r="X37" s="30">
        <f>gerter!AA237+gerter!AA306+gerter!AA307+gerter!AA308</f>
        <v>0</v>
      </c>
      <c r="Y37" s="30">
        <f>gerter!AB237+gerter!AB306+gerter!AB307+gerter!AB308</f>
        <v>0</v>
      </c>
      <c r="Z37" s="83">
        <f t="shared" si="4"/>
        <v>0</v>
      </c>
    </row>
    <row r="38" spans="1:186" s="69" customFormat="1" ht="57" customHeight="1">
      <c r="A38" s="23" t="str">
        <f>[1]MAIN!A242</f>
        <v xml:space="preserve"> KEL</v>
      </c>
      <c r="B38" s="30">
        <f>SUM(gerter!E190:E198)</f>
        <v>0</v>
      </c>
      <c r="C38" s="30">
        <f>SUM(gerter!F190:F198)</f>
        <v>0</v>
      </c>
      <c r="D38" s="30">
        <f>SUM(gerter!G190:G198)</f>
        <v>0</v>
      </c>
      <c r="E38" s="30">
        <f>SUM(gerter!H190:H198)</f>
        <v>0</v>
      </c>
      <c r="F38" s="30">
        <f>SUM(gerter!I190:I198)</f>
        <v>0</v>
      </c>
      <c r="G38" s="30">
        <f>SUM(gerter!J190:J198)</f>
        <v>0</v>
      </c>
      <c r="H38" s="30">
        <f>SUM(gerter!K190:K198)</f>
        <v>0</v>
      </c>
      <c r="I38" s="30">
        <f>SUM(gerter!L190:L198)</f>
        <v>0</v>
      </c>
      <c r="J38" s="30">
        <f>SUM(gerter!M190:M198)</f>
        <v>0</v>
      </c>
      <c r="K38" s="30">
        <f>SUM(gerter!N190:N198)</f>
        <v>0</v>
      </c>
      <c r="L38" s="30">
        <f>SUM(gerter!O190:O198)</f>
        <v>0</v>
      </c>
      <c r="M38" s="30">
        <f>SUM(gerter!P190:P198)</f>
        <v>0</v>
      </c>
      <c r="N38" s="30">
        <f>SUM(gerter!Q190:Q198)</f>
        <v>0</v>
      </c>
      <c r="O38" s="30">
        <f>SUM(gerter!R190:R198)</f>
        <v>0</v>
      </c>
      <c r="P38" s="30">
        <f>SUM(gerter!S190:S198)</f>
        <v>0</v>
      </c>
      <c r="Q38" s="30">
        <f>SUM(gerter!T190:T198)</f>
        <v>0</v>
      </c>
      <c r="R38" s="30">
        <f>SUM(gerter!U190:U198)</f>
        <v>0</v>
      </c>
      <c r="S38" s="30">
        <f>SUM(gerter!V190:V198)</f>
        <v>0</v>
      </c>
      <c r="T38" s="30">
        <f>SUM(gerter!W190:W198)</f>
        <v>0</v>
      </c>
      <c r="U38" s="30">
        <f>SUM(gerter!X190:X198)</f>
        <v>0</v>
      </c>
      <c r="V38" s="30">
        <f>SUM(gerter!Y190:Y198)</f>
        <v>0</v>
      </c>
      <c r="W38" s="30">
        <f>SUM(gerter!Z190:Z198)</f>
        <v>0</v>
      </c>
      <c r="X38" s="30">
        <f>SUM(gerter!AA190:AA198)</f>
        <v>0</v>
      </c>
      <c r="Y38" s="30">
        <f>SUM(gerter!AB190:AB198)</f>
        <v>0</v>
      </c>
      <c r="Z38" s="83">
        <f t="shared" si="4"/>
        <v>0</v>
      </c>
    </row>
    <row r="39" spans="1:186" s="69" customFormat="1" ht="57" customHeight="1">
      <c r="A39" s="23" t="str">
        <f>[1]MAIN!A243</f>
        <v xml:space="preserve"> AES LALPIR</v>
      </c>
      <c r="B39" s="30">
        <f>gerter!E248</f>
        <v>0</v>
      </c>
      <c r="C39" s="30">
        <f>gerter!F248</f>
        <v>0</v>
      </c>
      <c r="D39" s="30">
        <f>gerter!G248</f>
        <v>0</v>
      </c>
      <c r="E39" s="30">
        <f>gerter!H248</f>
        <v>0</v>
      </c>
      <c r="F39" s="30">
        <f>gerter!I248</f>
        <v>0</v>
      </c>
      <c r="G39" s="30">
        <f>gerter!J248</f>
        <v>0</v>
      </c>
      <c r="H39" s="30">
        <f>gerter!K248</f>
        <v>0</v>
      </c>
      <c r="I39" s="30">
        <f>gerter!L248</f>
        <v>0</v>
      </c>
      <c r="J39" s="30">
        <f>gerter!M248</f>
        <v>0</v>
      </c>
      <c r="K39" s="30">
        <f>gerter!N248</f>
        <v>0</v>
      </c>
      <c r="L39" s="30">
        <f>gerter!O248</f>
        <v>0</v>
      </c>
      <c r="M39" s="30">
        <f>gerter!P248</f>
        <v>0</v>
      </c>
      <c r="N39" s="30">
        <f>gerter!Q248</f>
        <v>0</v>
      </c>
      <c r="O39" s="30">
        <f>gerter!R248</f>
        <v>0</v>
      </c>
      <c r="P39" s="30">
        <f>gerter!S248</f>
        <v>0</v>
      </c>
      <c r="Q39" s="30">
        <f>gerter!T248</f>
        <v>0</v>
      </c>
      <c r="R39" s="30">
        <f>gerter!U248</f>
        <v>0</v>
      </c>
      <c r="S39" s="30">
        <f>gerter!V248</f>
        <v>0</v>
      </c>
      <c r="T39" s="30">
        <f>gerter!W248</f>
        <v>0</v>
      </c>
      <c r="U39" s="30">
        <f>gerter!X248</f>
        <v>0</v>
      </c>
      <c r="V39" s="30">
        <f>gerter!Y248</f>
        <v>0</v>
      </c>
      <c r="W39" s="30">
        <f>gerter!Z248</f>
        <v>0</v>
      </c>
      <c r="X39" s="30">
        <f>gerter!AA248</f>
        <v>0</v>
      </c>
      <c r="Y39" s="30">
        <f>gerter!AB248</f>
        <v>0</v>
      </c>
      <c r="Z39" s="83">
        <f t="shared" si="4"/>
        <v>0</v>
      </c>
    </row>
    <row r="40" spans="1:186" s="69" customFormat="1" ht="57" customHeight="1">
      <c r="A40" s="23" t="str">
        <f>[1]MAIN!A244</f>
        <v xml:space="preserve"> AES PAKGEN</v>
      </c>
      <c r="B40" s="30">
        <f>gerter!E249</f>
        <v>0</v>
      </c>
      <c r="C40" s="30">
        <f>gerter!F249</f>
        <v>0</v>
      </c>
      <c r="D40" s="30">
        <f>gerter!G249</f>
        <v>0</v>
      </c>
      <c r="E40" s="30">
        <f>gerter!H249</f>
        <v>0</v>
      </c>
      <c r="F40" s="30">
        <f>gerter!I249</f>
        <v>0</v>
      </c>
      <c r="G40" s="30">
        <f>gerter!J249</f>
        <v>0</v>
      </c>
      <c r="H40" s="30">
        <f>gerter!K249</f>
        <v>0</v>
      </c>
      <c r="I40" s="30">
        <f>gerter!L249</f>
        <v>0</v>
      </c>
      <c r="J40" s="30">
        <f>gerter!M249</f>
        <v>0</v>
      </c>
      <c r="K40" s="30">
        <f>gerter!N249</f>
        <v>0</v>
      </c>
      <c r="L40" s="30">
        <f>gerter!O249</f>
        <v>0</v>
      </c>
      <c r="M40" s="30">
        <f>gerter!P249</f>
        <v>0</v>
      </c>
      <c r="N40" s="30">
        <f>gerter!Q249</f>
        <v>0</v>
      </c>
      <c r="O40" s="30">
        <f>gerter!R249</f>
        <v>0</v>
      </c>
      <c r="P40" s="30">
        <f>gerter!S249</f>
        <v>0</v>
      </c>
      <c r="Q40" s="30">
        <f>gerter!T249</f>
        <v>0</v>
      </c>
      <c r="R40" s="30">
        <f>gerter!U249</f>
        <v>0</v>
      </c>
      <c r="S40" s="30">
        <f>gerter!V249</f>
        <v>0</v>
      </c>
      <c r="T40" s="30">
        <f>gerter!W249</f>
        <v>0</v>
      </c>
      <c r="U40" s="30">
        <f>gerter!X249</f>
        <v>0</v>
      </c>
      <c r="V40" s="30">
        <f>gerter!Y249</f>
        <v>0</v>
      </c>
      <c r="W40" s="30">
        <f>gerter!Z249</f>
        <v>0</v>
      </c>
      <c r="X40" s="30">
        <f>gerter!AA249</f>
        <v>0</v>
      </c>
      <c r="Y40" s="30">
        <f>gerter!AB249</f>
        <v>0</v>
      </c>
      <c r="Z40" s="83">
        <f t="shared" si="4"/>
        <v>0</v>
      </c>
    </row>
    <row r="41" spans="1:186" s="2" customFormat="1" ht="57" customHeight="1">
      <c r="A41" s="23" t="str">
        <f>[1]MAIN!A246</f>
        <v xml:space="preserve"> HCPC</v>
      </c>
      <c r="B41" s="30">
        <f>SUM(gerter!E238:E241)</f>
        <v>0</v>
      </c>
      <c r="C41" s="30">
        <f>SUM(gerter!F238:F241)</f>
        <v>0</v>
      </c>
      <c r="D41" s="30">
        <f>SUM(gerter!G238:G241)</f>
        <v>0</v>
      </c>
      <c r="E41" s="30">
        <f>SUM(gerter!H238:H241)</f>
        <v>0</v>
      </c>
      <c r="F41" s="30">
        <f>SUM(gerter!I238:I241)</f>
        <v>0</v>
      </c>
      <c r="G41" s="30">
        <f>SUM(gerter!J238:J241)</f>
        <v>0</v>
      </c>
      <c r="H41" s="30">
        <f>SUM(gerter!K238:K241)</f>
        <v>0</v>
      </c>
      <c r="I41" s="30">
        <f>SUM(gerter!L238:L241)</f>
        <v>0</v>
      </c>
      <c r="J41" s="30">
        <f>SUM(gerter!M238:M241)</f>
        <v>0</v>
      </c>
      <c r="K41" s="30">
        <f>SUM(gerter!N238:N241)</f>
        <v>0</v>
      </c>
      <c r="L41" s="30">
        <f>SUM(gerter!O238:O241)</f>
        <v>0</v>
      </c>
      <c r="M41" s="30">
        <f>SUM(gerter!P238:P241)</f>
        <v>0</v>
      </c>
      <c r="N41" s="30">
        <f>SUM(gerter!Q238:Q241)</f>
        <v>0</v>
      </c>
      <c r="O41" s="30">
        <f>SUM(gerter!R238:R241)</f>
        <v>0</v>
      </c>
      <c r="P41" s="30">
        <f>SUM(gerter!S238:S241)</f>
        <v>0</v>
      </c>
      <c r="Q41" s="30">
        <f>SUM(gerter!T238:T241)</f>
        <v>0</v>
      </c>
      <c r="R41" s="30">
        <f>SUM(gerter!U238:U241)</f>
        <v>0</v>
      </c>
      <c r="S41" s="30">
        <f>SUM(gerter!V238:V241)</f>
        <v>0</v>
      </c>
      <c r="T41" s="30">
        <f>SUM(gerter!W238:W241)</f>
        <v>0</v>
      </c>
      <c r="U41" s="30">
        <f>SUM(gerter!X238:X241)</f>
        <v>0</v>
      </c>
      <c r="V41" s="30">
        <f>SUM(gerter!Y238:Y241)</f>
        <v>0</v>
      </c>
      <c r="W41" s="30">
        <f>SUM(gerter!Z238:Z241)</f>
        <v>0</v>
      </c>
      <c r="X41" s="30">
        <f>SUM(gerter!AA238:AA241)</f>
        <v>0</v>
      </c>
      <c r="Y41" s="30">
        <f>SUM(gerter!AB238:AB241)</f>
        <v>0</v>
      </c>
      <c r="Z41" s="83">
        <f t="shared" si="4"/>
        <v>0</v>
      </c>
      <c r="GD41" s="2" t="s">
        <v>0</v>
      </c>
    </row>
    <row r="42" spans="1:186" s="2" customFormat="1" ht="57" customHeight="1">
      <c r="A42" s="23" t="str">
        <f>[1]MAIN!A247</f>
        <v xml:space="preserve"> UCH</v>
      </c>
      <c r="B42" s="30">
        <f>SUM(gerter!E11:E17)</f>
        <v>952</v>
      </c>
      <c r="C42" s="30">
        <f>SUM(gerter!F11:F17)</f>
        <v>532</v>
      </c>
      <c r="D42" s="30">
        <f>SUM(gerter!G11:G17)</f>
        <v>399</v>
      </c>
      <c r="E42" s="30">
        <f>SUM(gerter!H11:H17)</f>
        <v>0</v>
      </c>
      <c r="F42" s="30">
        <f>SUM(gerter!I11:I17)</f>
        <v>0</v>
      </c>
      <c r="G42" s="30">
        <f>SUM(gerter!J11:J17)</f>
        <v>315.09184000000005</v>
      </c>
      <c r="H42" s="30">
        <f>SUM(gerter!K11:K17)</f>
        <v>0</v>
      </c>
      <c r="I42" s="30">
        <f>SUM(gerter!L11:L17)</f>
        <v>854</v>
      </c>
      <c r="J42" s="30">
        <f>SUM(gerter!M11:M17)</f>
        <v>0</v>
      </c>
      <c r="K42" s="30">
        <f>SUM(gerter!N11:N17)</f>
        <v>854</v>
      </c>
      <c r="L42" s="30">
        <f>SUM(gerter!O11:O17)</f>
        <v>0</v>
      </c>
      <c r="M42" s="30">
        <f>SUM(gerter!P11:P17)</f>
        <v>854</v>
      </c>
      <c r="N42" s="30">
        <f>SUM(gerter!Q11:Q17)</f>
        <v>1212.1290300000001</v>
      </c>
      <c r="O42" s="30">
        <f>SUM(gerter!R11:R17)</f>
        <v>0</v>
      </c>
      <c r="P42" s="30">
        <f>SUM(gerter!S11:S17)</f>
        <v>0</v>
      </c>
      <c r="Q42" s="30">
        <f>SUM(gerter!T11:T17)</f>
        <v>0</v>
      </c>
      <c r="R42" s="30">
        <f>SUM(gerter!U11:U17)</f>
        <v>0</v>
      </c>
      <c r="S42" s="30">
        <f>SUM(gerter!V11:V17)</f>
        <v>0</v>
      </c>
      <c r="T42" s="30">
        <f>SUM(gerter!W11:W17)</f>
        <v>0</v>
      </c>
      <c r="U42" s="30">
        <f>SUM(gerter!X11:X17)</f>
        <v>0</v>
      </c>
      <c r="V42" s="30">
        <f>SUM(gerter!Y11:Y17)</f>
        <v>0</v>
      </c>
      <c r="W42" s="30">
        <f>SUM(gerter!Z11:Z17)</f>
        <v>0</v>
      </c>
      <c r="X42" s="30">
        <f>SUM(gerter!AA11:AA17)</f>
        <v>0</v>
      </c>
      <c r="Y42" s="30">
        <f>SUM(gerter!AB11:AB17)</f>
        <v>0</v>
      </c>
      <c r="Z42" s="83">
        <f t="shared" si="4"/>
        <v>5972.2208700000001</v>
      </c>
      <c r="GD42" s="2" t="s">
        <v>52</v>
      </c>
    </row>
    <row r="43" spans="1:186" s="2" customFormat="1" ht="57" customHeight="1">
      <c r="A43" s="49" t="str">
        <f>[1]MAIN!A248</f>
        <v xml:space="preserve"> ROUSCH</v>
      </c>
      <c r="B43" s="30">
        <f>SUM(gerter!E242:E244)</f>
        <v>0</v>
      </c>
      <c r="C43" s="30">
        <f>SUM(gerter!F242:F244)</f>
        <v>0</v>
      </c>
      <c r="D43" s="30">
        <f>SUM(gerter!G242:G244)</f>
        <v>0</v>
      </c>
      <c r="E43" s="30">
        <f>SUM(gerter!H242:H244)</f>
        <v>0</v>
      </c>
      <c r="F43" s="30">
        <f>SUM(gerter!I242:I244)</f>
        <v>0</v>
      </c>
      <c r="G43" s="30">
        <f>SUM(gerter!J242:J244)</f>
        <v>0</v>
      </c>
      <c r="H43" s="30">
        <f>SUM(gerter!K242:K244)</f>
        <v>0</v>
      </c>
      <c r="I43" s="30">
        <f>SUM(gerter!L242:L244)</f>
        <v>0</v>
      </c>
      <c r="J43" s="30">
        <f>SUM(gerter!M242:M244)</f>
        <v>0</v>
      </c>
      <c r="K43" s="30">
        <f>SUM(gerter!N242:N244)</f>
        <v>0</v>
      </c>
      <c r="L43" s="30">
        <f>SUM(gerter!O242:O244)</f>
        <v>0</v>
      </c>
      <c r="M43" s="30">
        <f>SUM(gerter!P242:P244)</f>
        <v>0</v>
      </c>
      <c r="N43" s="30">
        <f>SUM(gerter!Q242:Q244)</f>
        <v>0</v>
      </c>
      <c r="O43" s="30">
        <f>SUM(gerter!R242:R244)</f>
        <v>0</v>
      </c>
      <c r="P43" s="30">
        <f>SUM(gerter!S242:S244)</f>
        <v>0</v>
      </c>
      <c r="Q43" s="30">
        <f>SUM(gerter!T242:T244)</f>
        <v>0</v>
      </c>
      <c r="R43" s="30">
        <f>SUM(gerter!U242:U244)</f>
        <v>0</v>
      </c>
      <c r="S43" s="30">
        <f>SUM(gerter!V242:V244)</f>
        <v>0</v>
      </c>
      <c r="T43" s="30">
        <f>SUM(gerter!W242:W244)</f>
        <v>0</v>
      </c>
      <c r="U43" s="30">
        <f>SUM(gerter!X242:X244)</f>
        <v>0</v>
      </c>
      <c r="V43" s="30">
        <f>SUM(gerter!Y242:Y244)</f>
        <v>0</v>
      </c>
      <c r="W43" s="30">
        <f>SUM(gerter!Z242:Z244)</f>
        <v>0</v>
      </c>
      <c r="X43" s="30">
        <f>SUM(gerter!AA242:AA244)</f>
        <v>0</v>
      </c>
      <c r="Y43" s="30">
        <f>SUM(gerter!AB242:AB244)</f>
        <v>0</v>
      </c>
      <c r="Z43" s="83">
        <f t="shared" si="4"/>
        <v>0</v>
      </c>
    </row>
    <row r="44" spans="1:186" s="2" customFormat="1" ht="57" customHeight="1">
      <c r="A44" s="49" t="str">
        <f>[1]MAIN!A249</f>
        <v xml:space="preserve"> FKPCL</v>
      </c>
      <c r="B44" s="30">
        <f>SUM(gerter!E245:E247)</f>
        <v>0</v>
      </c>
      <c r="C44" s="30">
        <f>SUM(gerter!F245:F247)</f>
        <v>0</v>
      </c>
      <c r="D44" s="30">
        <f>SUM(gerter!G245:G247)</f>
        <v>0</v>
      </c>
      <c r="E44" s="30">
        <f>SUM(gerter!H245:H247)</f>
        <v>0</v>
      </c>
      <c r="F44" s="30">
        <f>SUM(gerter!I245:I247)</f>
        <v>0</v>
      </c>
      <c r="G44" s="30">
        <f>SUM(gerter!J245:J247)</f>
        <v>0</v>
      </c>
      <c r="H44" s="30">
        <f>SUM(gerter!K245:K247)</f>
        <v>0</v>
      </c>
      <c r="I44" s="30">
        <f>SUM(gerter!L245:L247)</f>
        <v>0</v>
      </c>
      <c r="J44" s="30">
        <f>SUM(gerter!M245:M247)</f>
        <v>0</v>
      </c>
      <c r="K44" s="30">
        <f>SUM(gerter!N245:N247)</f>
        <v>0</v>
      </c>
      <c r="L44" s="30">
        <f>SUM(gerter!O245:O247)</f>
        <v>0</v>
      </c>
      <c r="M44" s="30">
        <f>SUM(gerter!P245:P247)</f>
        <v>0</v>
      </c>
      <c r="N44" s="30">
        <f>SUM(gerter!Q245:Q247)</f>
        <v>0</v>
      </c>
      <c r="O44" s="30">
        <f>SUM(gerter!R245:R247)</f>
        <v>0</v>
      </c>
      <c r="P44" s="30">
        <f>SUM(gerter!S245:S247)</f>
        <v>0</v>
      </c>
      <c r="Q44" s="30">
        <f>SUM(gerter!T245:T247)</f>
        <v>0</v>
      </c>
      <c r="R44" s="30">
        <f>SUM(gerter!U245:U247)</f>
        <v>0</v>
      </c>
      <c r="S44" s="30">
        <f>SUM(gerter!V245:V247)</f>
        <v>0</v>
      </c>
      <c r="T44" s="30">
        <f>SUM(gerter!W245:W247)</f>
        <v>0</v>
      </c>
      <c r="U44" s="30">
        <f>SUM(gerter!X245:X247)</f>
        <v>0</v>
      </c>
      <c r="V44" s="30">
        <f>SUM(gerter!Y245:Y247)</f>
        <v>0</v>
      </c>
      <c r="W44" s="30">
        <f>SUM(gerter!Z245:Z247)</f>
        <v>0</v>
      </c>
      <c r="X44" s="30">
        <f>SUM(gerter!AA245:AA247)</f>
        <v>0</v>
      </c>
      <c r="Y44" s="30">
        <f>SUM(gerter!AB245:AB247)</f>
        <v>0</v>
      </c>
      <c r="Z44" s="83">
        <f t="shared" si="4"/>
        <v>0</v>
      </c>
      <c r="GD44" s="2" t="s">
        <v>0</v>
      </c>
    </row>
    <row r="45" spans="1:186" s="2" customFormat="1" ht="57" customHeight="1">
      <c r="A45" s="49" t="str">
        <f>[1]MAIN!A250</f>
        <v xml:space="preserve"> SABA</v>
      </c>
      <c r="B45" s="30">
        <f>gerter!E236</f>
        <v>0</v>
      </c>
      <c r="C45" s="30">
        <f>gerter!F236</f>
        <v>0</v>
      </c>
      <c r="D45" s="30">
        <f>gerter!G236</f>
        <v>0</v>
      </c>
      <c r="E45" s="30">
        <f>gerter!H236</f>
        <v>0</v>
      </c>
      <c r="F45" s="30">
        <f>gerter!I236</f>
        <v>0</v>
      </c>
      <c r="G45" s="30">
        <f>gerter!J236</f>
        <v>0</v>
      </c>
      <c r="H45" s="30">
        <f>gerter!K236</f>
        <v>0</v>
      </c>
      <c r="I45" s="30">
        <f>gerter!L236</f>
        <v>0</v>
      </c>
      <c r="J45" s="30">
        <f>gerter!M236</f>
        <v>0</v>
      </c>
      <c r="K45" s="30">
        <f>gerter!N236</f>
        <v>0</v>
      </c>
      <c r="L45" s="30">
        <f>gerter!O236</f>
        <v>0</v>
      </c>
      <c r="M45" s="30">
        <f>gerter!P236</f>
        <v>0</v>
      </c>
      <c r="N45" s="30">
        <f>gerter!Q236</f>
        <v>0</v>
      </c>
      <c r="O45" s="30">
        <f>gerter!R236</f>
        <v>0</v>
      </c>
      <c r="P45" s="30">
        <f>gerter!S236</f>
        <v>0</v>
      </c>
      <c r="Q45" s="30">
        <f>gerter!T236</f>
        <v>0</v>
      </c>
      <c r="R45" s="30">
        <f>gerter!U236</f>
        <v>0</v>
      </c>
      <c r="S45" s="30">
        <f>gerter!V236</f>
        <v>0</v>
      </c>
      <c r="T45" s="30">
        <f>gerter!W236</f>
        <v>0</v>
      </c>
      <c r="U45" s="30">
        <f>gerter!X236</f>
        <v>0</v>
      </c>
      <c r="V45" s="30">
        <f>gerter!Y236</f>
        <v>0</v>
      </c>
      <c r="W45" s="30">
        <f>gerter!Z236</f>
        <v>0</v>
      </c>
      <c r="X45" s="30">
        <f>gerter!AA236</f>
        <v>0</v>
      </c>
      <c r="Y45" s="30">
        <f>gerter!AB236</f>
        <v>0</v>
      </c>
      <c r="Z45" s="83">
        <f t="shared" si="4"/>
        <v>0</v>
      </c>
      <c r="FR45" s="86"/>
      <c r="FS45" s="2" t="s">
        <v>0</v>
      </c>
      <c r="GD45" s="2" t="s">
        <v>0</v>
      </c>
    </row>
    <row r="46" spans="1:186" s="2" customFormat="1" ht="57" customHeight="1">
      <c r="A46" s="22" t="str">
        <f>[1]MAIN!A252</f>
        <v xml:space="preserve"> LIBERTY POWER</v>
      </c>
      <c r="B46" s="30" t="e">
        <f>gerter!E4+gerter!E5+gerter!E6</f>
        <v>#VALUE!</v>
      </c>
      <c r="C46" s="30" t="e">
        <f>gerter!F4+gerter!F5+gerter!F6</f>
        <v>#VALUE!</v>
      </c>
      <c r="D46" s="30" t="e">
        <f>gerter!G4+gerter!G5+gerter!G6</f>
        <v>#VALUE!</v>
      </c>
      <c r="E46" s="30" t="e">
        <f>gerter!H4+gerter!H5+gerter!H6</f>
        <v>#VALUE!</v>
      </c>
      <c r="F46" s="30" t="e">
        <f>gerter!I4+gerter!I5+gerter!I6</f>
        <v>#VALUE!</v>
      </c>
      <c r="G46" s="30" t="e">
        <f>gerter!J4+gerter!J5+gerter!J6</f>
        <v>#VALUE!</v>
      </c>
      <c r="H46" s="30" t="e">
        <f>gerter!K4+gerter!K5+gerter!K6</f>
        <v>#VALUE!</v>
      </c>
      <c r="I46" s="30" t="e">
        <f>gerter!L4+gerter!L5+gerter!L6</f>
        <v>#VALUE!</v>
      </c>
      <c r="J46" s="30" t="e">
        <f>gerter!M4+gerter!M5+gerter!M6</f>
        <v>#VALUE!</v>
      </c>
      <c r="K46" s="30" t="e">
        <f>gerter!N4+gerter!N5+gerter!N6</f>
        <v>#VALUE!</v>
      </c>
      <c r="L46" s="30" t="e">
        <f>gerter!O4+gerter!O5+gerter!O6</f>
        <v>#VALUE!</v>
      </c>
      <c r="M46" s="30" t="e">
        <f>gerter!P4+gerter!P5+gerter!P6</f>
        <v>#VALUE!</v>
      </c>
      <c r="N46" s="30" t="e">
        <f>gerter!Q4+gerter!Q5+gerter!Q6</f>
        <v>#VALUE!</v>
      </c>
      <c r="O46" s="30" t="e">
        <f>gerter!R4+gerter!R5+gerter!R6</f>
        <v>#VALUE!</v>
      </c>
      <c r="P46" s="30" t="e">
        <f>gerter!S4+gerter!S5+gerter!S6</f>
        <v>#VALUE!</v>
      </c>
      <c r="Q46" s="30" t="e">
        <f>gerter!T4+gerter!T5+gerter!T6</f>
        <v>#VALUE!</v>
      </c>
      <c r="R46" s="30" t="e">
        <f>gerter!U4+gerter!U5+gerter!U6</f>
        <v>#VALUE!</v>
      </c>
      <c r="S46" s="30" t="e">
        <f>gerter!V4+gerter!V5+gerter!V6</f>
        <v>#VALUE!</v>
      </c>
      <c r="T46" s="30" t="e">
        <f>gerter!W4+gerter!W5+gerter!W6</f>
        <v>#VALUE!</v>
      </c>
      <c r="U46" s="30" t="e">
        <f>gerter!X4+gerter!X5+gerter!X6</f>
        <v>#VALUE!</v>
      </c>
      <c r="V46" s="30" t="e">
        <f>gerter!Y4+gerter!Y5+gerter!Y6</f>
        <v>#VALUE!</v>
      </c>
      <c r="W46" s="30" t="e">
        <f>gerter!Z4+gerter!Z5+gerter!Z6</f>
        <v>#VALUE!</v>
      </c>
      <c r="X46" s="30" t="e">
        <f>gerter!AA4+gerter!AA5+gerter!AA6</f>
        <v>#VALUE!</v>
      </c>
      <c r="Y46" s="30" t="e">
        <f>gerter!AB4+gerter!AB5+gerter!AB6</f>
        <v>#VALUE!</v>
      </c>
      <c r="Z46" s="83" t="e">
        <f t="shared" si="4"/>
        <v>#VALUE!</v>
      </c>
      <c r="FR46" s="86"/>
      <c r="FS46" s="2" t="s">
        <v>0</v>
      </c>
      <c r="GD46" s="2" t="s">
        <v>0</v>
      </c>
    </row>
    <row r="47" spans="1:186" s="2" customFormat="1" ht="57" customHeight="1">
      <c r="A47" s="23" t="str">
        <f>[1]MAIN!A253</f>
        <v xml:space="preserve"> AEL</v>
      </c>
      <c r="B47" s="30">
        <v>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83">
        <f t="shared" si="4"/>
        <v>0</v>
      </c>
      <c r="GD47" s="2" t="s">
        <v>0</v>
      </c>
    </row>
    <row r="48" spans="1:186" s="2" customFormat="1" ht="57" customHeight="1" thickBot="1">
      <c r="A48" s="49" t="str">
        <f>[1]MAIN!A254</f>
        <v xml:space="preserve"> DAVIS</v>
      </c>
      <c r="B48" s="30">
        <f>gerter!E300</f>
        <v>0</v>
      </c>
      <c r="C48" s="30">
        <f>gerter!F300</f>
        <v>0</v>
      </c>
      <c r="D48" s="30">
        <f>gerter!G300</f>
        <v>0</v>
      </c>
      <c r="E48" s="30">
        <f>gerter!H300</f>
        <v>0</v>
      </c>
      <c r="F48" s="30">
        <f>gerter!I300</f>
        <v>0</v>
      </c>
      <c r="G48" s="30">
        <f>gerter!J300</f>
        <v>0</v>
      </c>
      <c r="H48" s="30">
        <f>gerter!K300</f>
        <v>0</v>
      </c>
      <c r="I48" s="30">
        <f>gerter!L300</f>
        <v>0</v>
      </c>
      <c r="J48" s="30">
        <f>gerter!M300</f>
        <v>0</v>
      </c>
      <c r="K48" s="30">
        <f>gerter!N300</f>
        <v>0</v>
      </c>
      <c r="L48" s="30">
        <f>gerter!O300</f>
        <v>0</v>
      </c>
      <c r="M48" s="30">
        <f>gerter!P300</f>
        <v>0</v>
      </c>
      <c r="N48" s="30">
        <f>gerter!Q300</f>
        <v>0</v>
      </c>
      <c r="O48" s="30">
        <f>gerter!R300</f>
        <v>0</v>
      </c>
      <c r="P48" s="30">
        <f>gerter!S300</f>
        <v>0</v>
      </c>
      <c r="Q48" s="30">
        <f>gerter!T300</f>
        <v>0</v>
      </c>
      <c r="R48" s="30">
        <f>gerter!U300</f>
        <v>0</v>
      </c>
      <c r="S48" s="30">
        <f>gerter!V300</f>
        <v>0</v>
      </c>
      <c r="T48" s="30">
        <f>gerter!W300</f>
        <v>0</v>
      </c>
      <c r="U48" s="30">
        <f>gerter!X300</f>
        <v>0</v>
      </c>
      <c r="V48" s="30">
        <f>gerter!Y300</f>
        <v>0</v>
      </c>
      <c r="W48" s="30">
        <f>gerter!Z300</f>
        <v>0</v>
      </c>
      <c r="X48" s="30">
        <f>gerter!AA300</f>
        <v>0</v>
      </c>
      <c r="Y48" s="30">
        <f>gerter!AB300</f>
        <v>0</v>
      </c>
      <c r="Z48" s="83">
        <f t="shared" si="4"/>
        <v>0</v>
      </c>
    </row>
    <row r="49" spans="1:186" s="2" customFormat="1" ht="57" customHeight="1" thickTop="1" thickBot="1">
      <c r="A49" s="13" t="s">
        <v>51</v>
      </c>
      <c r="B49" s="36" t="s">
        <v>8</v>
      </c>
      <c r="C49" s="36" t="s">
        <v>9</v>
      </c>
      <c r="D49" s="37" t="s">
        <v>10</v>
      </c>
      <c r="E49" s="37" t="s">
        <v>11</v>
      </c>
      <c r="F49" s="37" t="s">
        <v>12</v>
      </c>
      <c r="G49" s="37" t="s">
        <v>13</v>
      </c>
      <c r="H49" s="37" t="s">
        <v>14</v>
      </c>
      <c r="I49" s="37" t="s">
        <v>15</v>
      </c>
      <c r="J49" s="37" t="s">
        <v>16</v>
      </c>
      <c r="K49" s="37" t="s">
        <v>17</v>
      </c>
      <c r="L49" s="37" t="s">
        <v>18</v>
      </c>
      <c r="M49" s="37" t="s">
        <v>19</v>
      </c>
      <c r="N49" s="37" t="s">
        <v>20</v>
      </c>
      <c r="O49" s="37" t="s">
        <v>21</v>
      </c>
      <c r="P49" s="37" t="s">
        <v>22</v>
      </c>
      <c r="Q49" s="38" t="s">
        <v>23</v>
      </c>
      <c r="R49" s="39" t="s">
        <v>24</v>
      </c>
      <c r="S49" s="39" t="s">
        <v>25</v>
      </c>
      <c r="T49" s="39" t="s">
        <v>26</v>
      </c>
      <c r="U49" s="39" t="s">
        <v>3</v>
      </c>
      <c r="V49" s="39" t="s">
        <v>4</v>
      </c>
      <c r="W49" s="40" t="s">
        <v>5</v>
      </c>
      <c r="X49" s="40" t="s">
        <v>6</v>
      </c>
      <c r="Y49" s="41" t="s">
        <v>7</v>
      </c>
      <c r="Z49" s="83">
        <f>SUM(B49:Y49)</f>
        <v>0</v>
      </c>
    </row>
    <row r="50" spans="1:186" s="2" customFormat="1" ht="57" customHeight="1">
      <c r="A50" s="23" t="str">
        <f>[1]MAIN!A255</f>
        <v xml:space="preserve"> AGL</v>
      </c>
      <c r="B50" s="30">
        <f>SUM(gerter!E199:E209)</f>
        <v>0</v>
      </c>
      <c r="C50" s="30">
        <f>SUM(gerter!F199:F209)</f>
        <v>0</v>
      </c>
      <c r="D50" s="30">
        <f>SUM(gerter!G199:G209)</f>
        <v>0</v>
      </c>
      <c r="E50" s="30">
        <f>SUM(gerter!H199:H209)</f>
        <v>0</v>
      </c>
      <c r="F50" s="30">
        <f>SUM(gerter!I199:I209)</f>
        <v>0</v>
      </c>
      <c r="G50" s="30">
        <f>SUM(gerter!J199:J209)</f>
        <v>0</v>
      </c>
      <c r="H50" s="30">
        <f>SUM(gerter!K199:K209)</f>
        <v>0</v>
      </c>
      <c r="I50" s="30">
        <f>SUM(gerter!L199:L209)</f>
        <v>0</v>
      </c>
      <c r="J50" s="30">
        <f>SUM(gerter!M199:M209)</f>
        <v>0</v>
      </c>
      <c r="K50" s="30">
        <f>SUM(gerter!N199:N209)</f>
        <v>0</v>
      </c>
      <c r="L50" s="30">
        <f>SUM(gerter!O199:O209)</f>
        <v>0</v>
      </c>
      <c r="M50" s="30">
        <f>SUM(gerter!P199:P209)</f>
        <v>0</v>
      </c>
      <c r="N50" s="30">
        <f>SUM(gerter!Q199:Q209)</f>
        <v>0</v>
      </c>
      <c r="O50" s="30">
        <f>SUM(gerter!R199:R209)</f>
        <v>0</v>
      </c>
      <c r="P50" s="30">
        <f>SUM(gerter!S199:S209)</f>
        <v>0</v>
      </c>
      <c r="Q50" s="30">
        <f>SUM(gerter!T199:T209)</f>
        <v>0</v>
      </c>
      <c r="R50" s="30">
        <f>SUM(gerter!U199:U209)</f>
        <v>0</v>
      </c>
      <c r="S50" s="30">
        <f>SUM(gerter!V199:V209)</f>
        <v>0</v>
      </c>
      <c r="T50" s="30">
        <f>SUM(gerter!W199:W209)</f>
        <v>0</v>
      </c>
      <c r="U50" s="30">
        <f>SUM(gerter!X199:X209)</f>
        <v>0</v>
      </c>
      <c r="V50" s="30">
        <f>SUM(gerter!Y199:Y209)</f>
        <v>0</v>
      </c>
      <c r="W50" s="30">
        <f>SUM(gerter!Z199:Z209)</f>
        <v>0</v>
      </c>
      <c r="X50" s="30">
        <f>SUM(gerter!AA199:AA209)</f>
        <v>0</v>
      </c>
      <c r="Y50" s="30">
        <f>SUM(gerter!AB199:AB209)</f>
        <v>0</v>
      </c>
      <c r="Z50" s="83">
        <f t="shared" si="4"/>
        <v>0</v>
      </c>
    </row>
    <row r="51" spans="1:186" s="2" customFormat="1" ht="57" customHeight="1">
      <c r="A51" s="23" t="str">
        <f>[1]MAIN!A256</f>
        <v xml:space="preserve"> ATLAS</v>
      </c>
      <c r="B51" s="30">
        <f>gerter!E167+gerter!E176</f>
        <v>0</v>
      </c>
      <c r="C51" s="30">
        <f>gerter!F167+gerter!F176</f>
        <v>0</v>
      </c>
      <c r="D51" s="30">
        <f>gerter!G167+gerter!G176</f>
        <v>0</v>
      </c>
      <c r="E51" s="30">
        <f>gerter!H167+gerter!H176</f>
        <v>0</v>
      </c>
      <c r="F51" s="30">
        <f>gerter!I167+gerter!I176</f>
        <v>0</v>
      </c>
      <c r="G51" s="30">
        <f>gerter!J167+gerter!J176</f>
        <v>0</v>
      </c>
      <c r="H51" s="30">
        <f>gerter!K167+gerter!K176</f>
        <v>0</v>
      </c>
      <c r="I51" s="30">
        <f>gerter!L167+gerter!L176</f>
        <v>0</v>
      </c>
      <c r="J51" s="30">
        <f>gerter!M167+gerter!M176</f>
        <v>0</v>
      </c>
      <c r="K51" s="30">
        <f>gerter!N167+gerter!N176</f>
        <v>0</v>
      </c>
      <c r="L51" s="30">
        <f>gerter!O167+gerter!O176</f>
        <v>0</v>
      </c>
      <c r="M51" s="30">
        <f>gerter!P167+gerter!P176</f>
        <v>0</v>
      </c>
      <c r="N51" s="30">
        <f>gerter!Q167+gerter!Q176</f>
        <v>0</v>
      </c>
      <c r="O51" s="30">
        <f>gerter!R167+gerter!R176</f>
        <v>0</v>
      </c>
      <c r="P51" s="30">
        <f>gerter!S167+gerter!S176</f>
        <v>0</v>
      </c>
      <c r="Q51" s="30">
        <f>gerter!T167+gerter!T176</f>
        <v>0</v>
      </c>
      <c r="R51" s="30">
        <f>gerter!U167+gerter!U176</f>
        <v>0</v>
      </c>
      <c r="S51" s="30">
        <f>gerter!V167+gerter!V176</f>
        <v>0</v>
      </c>
      <c r="T51" s="30">
        <f>gerter!W167+gerter!W176</f>
        <v>0</v>
      </c>
      <c r="U51" s="30">
        <f>gerter!X167+gerter!X176</f>
        <v>0</v>
      </c>
      <c r="V51" s="30">
        <f>gerter!Y167+gerter!Y176</f>
        <v>0</v>
      </c>
      <c r="W51" s="30">
        <f>gerter!Z167+gerter!Z176</f>
        <v>0</v>
      </c>
      <c r="X51" s="30">
        <f>gerter!AA167+gerter!AA176</f>
        <v>0</v>
      </c>
      <c r="Y51" s="30">
        <f>gerter!AB167+gerter!AB176</f>
        <v>0</v>
      </c>
      <c r="Z51" s="83">
        <f t="shared" si="4"/>
        <v>0</v>
      </c>
    </row>
    <row r="52" spans="1:186" s="2" customFormat="1" ht="57" customHeight="1">
      <c r="A52" s="23" t="str">
        <f>[1]MAIN!A257</f>
        <v xml:space="preserve"> ENGRO</v>
      </c>
      <c r="B52" s="30">
        <f>SUM(gerter!E7:E10)</f>
        <v>544</v>
      </c>
      <c r="C52" s="30">
        <f>SUM(gerter!F7:F10)</f>
        <v>304</v>
      </c>
      <c r="D52" s="30">
        <f>SUM(gerter!G7:G10)</f>
        <v>228</v>
      </c>
      <c r="E52" s="30">
        <f>SUM(gerter!H7:H10)</f>
        <v>0</v>
      </c>
      <c r="F52" s="30">
        <f>SUM(gerter!I7:I10)</f>
        <v>0</v>
      </c>
      <c r="G52" s="30">
        <f>SUM(gerter!J7:J10)</f>
        <v>180.05248</v>
      </c>
      <c r="H52" s="30">
        <f>SUM(gerter!K7:K10)</f>
        <v>0</v>
      </c>
      <c r="I52" s="30">
        <f>SUM(gerter!L7:L10)</f>
        <v>488</v>
      </c>
      <c r="J52" s="30">
        <f>SUM(gerter!M7:M10)</f>
        <v>0</v>
      </c>
      <c r="K52" s="30">
        <f>SUM(gerter!N7:N10)</f>
        <v>488</v>
      </c>
      <c r="L52" s="30">
        <f>SUM(gerter!O7:O10)</f>
        <v>0</v>
      </c>
      <c r="M52" s="30">
        <f>SUM(gerter!P7:P10)</f>
        <v>488</v>
      </c>
      <c r="N52" s="30">
        <f>SUM(gerter!Q7:Q10)</f>
        <v>692.64516000000003</v>
      </c>
      <c r="O52" s="30">
        <f>SUM(gerter!R7:R10)</f>
        <v>0</v>
      </c>
      <c r="P52" s="30">
        <f>SUM(gerter!S7:S10)</f>
        <v>0</v>
      </c>
      <c r="Q52" s="30">
        <f>SUM(gerter!T7:T10)</f>
        <v>0</v>
      </c>
      <c r="R52" s="30">
        <f>SUM(gerter!U7:U10)</f>
        <v>0</v>
      </c>
      <c r="S52" s="30">
        <f>SUM(gerter!V7:V10)</f>
        <v>0</v>
      </c>
      <c r="T52" s="30">
        <f>SUM(gerter!W7:W10)</f>
        <v>0</v>
      </c>
      <c r="U52" s="30">
        <f>SUM(gerter!X7:X10)</f>
        <v>0</v>
      </c>
      <c r="V52" s="30">
        <f>SUM(gerter!Y7:Y10)</f>
        <v>0</v>
      </c>
      <c r="W52" s="30">
        <f>SUM(gerter!Z7:Z10)</f>
        <v>0</v>
      </c>
      <c r="X52" s="30">
        <f>SUM(gerter!AA7:AA10)</f>
        <v>0</v>
      </c>
      <c r="Y52" s="30">
        <f>SUM(gerter!AB7:AB10)</f>
        <v>0</v>
      </c>
      <c r="Z52" s="83">
        <f t="shared" si="4"/>
        <v>3412.6976400000003</v>
      </c>
    </row>
    <row r="53" spans="1:186" s="2" customFormat="1" ht="57" customHeight="1">
      <c r="A53" s="23" t="str">
        <f>[1]MAIN!A258</f>
        <v xml:space="preserve"> SAIF </v>
      </c>
      <c r="B53" s="30">
        <f>SUM(gerter!E150:E154)</f>
        <v>0</v>
      </c>
      <c r="C53" s="30">
        <f>SUM(gerter!F150:F154)</f>
        <v>0</v>
      </c>
      <c r="D53" s="30">
        <f>SUM(gerter!G150:G154)</f>
        <v>0</v>
      </c>
      <c r="E53" s="30">
        <f>SUM(gerter!H150:H154)</f>
        <v>0</v>
      </c>
      <c r="F53" s="30">
        <f>SUM(gerter!I150:I154)</f>
        <v>0</v>
      </c>
      <c r="G53" s="30">
        <f>SUM(gerter!J150:J154)</f>
        <v>0</v>
      </c>
      <c r="H53" s="30">
        <f>SUM(gerter!K150:K154)</f>
        <v>0</v>
      </c>
      <c r="I53" s="30">
        <f>SUM(gerter!L150:L154)</f>
        <v>0</v>
      </c>
      <c r="J53" s="30">
        <f>SUM(gerter!M150:M154)</f>
        <v>0</v>
      </c>
      <c r="K53" s="30">
        <f>SUM(gerter!N150:N154)</f>
        <v>0</v>
      </c>
      <c r="L53" s="30">
        <f>SUM(gerter!O150:O154)</f>
        <v>0</v>
      </c>
      <c r="M53" s="30">
        <f>SUM(gerter!P150:P154)</f>
        <v>0</v>
      </c>
      <c r="N53" s="30">
        <f>SUM(gerter!Q150:Q154)</f>
        <v>0</v>
      </c>
      <c r="O53" s="30">
        <f>SUM(gerter!R150:R154)</f>
        <v>0</v>
      </c>
      <c r="P53" s="30">
        <f>SUM(gerter!S150:S154)</f>
        <v>0</v>
      </c>
      <c r="Q53" s="30">
        <f>SUM(gerter!T150:T154)</f>
        <v>0</v>
      </c>
      <c r="R53" s="30">
        <f>SUM(gerter!U150:U154)</f>
        <v>0</v>
      </c>
      <c r="S53" s="30">
        <f>SUM(gerter!V150:V154)</f>
        <v>0</v>
      </c>
      <c r="T53" s="30">
        <f>SUM(gerter!W150:W154)</f>
        <v>0</v>
      </c>
      <c r="U53" s="30">
        <f>SUM(gerter!X150:X154)</f>
        <v>0</v>
      </c>
      <c r="V53" s="30">
        <f>SUM(gerter!Y150:Y154)</f>
        <v>0</v>
      </c>
      <c r="W53" s="30">
        <f>SUM(gerter!Z150:Z154)</f>
        <v>0</v>
      </c>
      <c r="X53" s="30">
        <f>SUM(gerter!AA150:AA154)</f>
        <v>0</v>
      </c>
      <c r="Y53" s="30">
        <f>SUM(gerter!AB150:AB154)</f>
        <v>0</v>
      </c>
      <c r="Z53" s="83">
        <f t="shared" si="4"/>
        <v>0</v>
      </c>
    </row>
    <row r="54" spans="1:186" s="85" customFormat="1" ht="57" customHeight="1">
      <c r="A54" s="23" t="str">
        <f>[1]MAIN!A259</f>
        <v xml:space="preserve"> OREINT </v>
      </c>
      <c r="B54" s="30">
        <f>SUM(gerter!E135:E139)</f>
        <v>0</v>
      </c>
      <c r="C54" s="30">
        <f>SUM(gerter!F135:F139)</f>
        <v>0</v>
      </c>
      <c r="D54" s="30">
        <f>SUM(gerter!G135:G139)</f>
        <v>0</v>
      </c>
      <c r="E54" s="30">
        <f>SUM(gerter!H135:H139)</f>
        <v>0</v>
      </c>
      <c r="F54" s="30">
        <f>SUM(gerter!I135:I139)</f>
        <v>0</v>
      </c>
      <c r="G54" s="30">
        <f>SUM(gerter!J135:J139)</f>
        <v>0</v>
      </c>
      <c r="H54" s="30">
        <f>SUM(gerter!K135:K139)</f>
        <v>0</v>
      </c>
      <c r="I54" s="30">
        <f>SUM(gerter!L135:L139)</f>
        <v>0</v>
      </c>
      <c r="J54" s="30">
        <f>SUM(gerter!M135:M139)</f>
        <v>0</v>
      </c>
      <c r="K54" s="30">
        <f>SUM(gerter!N135:N139)</f>
        <v>0</v>
      </c>
      <c r="L54" s="30">
        <f>SUM(gerter!O135:O139)</f>
        <v>0</v>
      </c>
      <c r="M54" s="30">
        <f>SUM(gerter!P135:P139)</f>
        <v>0</v>
      </c>
      <c r="N54" s="30">
        <f>SUM(gerter!Q135:Q139)</f>
        <v>0</v>
      </c>
      <c r="O54" s="30">
        <f>SUM(gerter!R135:R139)</f>
        <v>0</v>
      </c>
      <c r="P54" s="30">
        <f>SUM(gerter!S135:S139)</f>
        <v>0</v>
      </c>
      <c r="Q54" s="30">
        <f>SUM(gerter!T135:T139)</f>
        <v>0</v>
      </c>
      <c r="R54" s="30">
        <f>SUM(gerter!U135:U139)</f>
        <v>0</v>
      </c>
      <c r="S54" s="30">
        <f>SUM(gerter!V135:V139)</f>
        <v>0</v>
      </c>
      <c r="T54" s="30">
        <f>SUM(gerter!W135:W139)</f>
        <v>0</v>
      </c>
      <c r="U54" s="30">
        <f>SUM(gerter!X135:X139)</f>
        <v>0</v>
      </c>
      <c r="V54" s="30">
        <f>SUM(gerter!Y135:Y139)</f>
        <v>0</v>
      </c>
      <c r="W54" s="30">
        <f>SUM(gerter!Z135:Z139)</f>
        <v>0</v>
      </c>
      <c r="X54" s="30">
        <f>SUM(gerter!AA135:AA139)</f>
        <v>0</v>
      </c>
      <c r="Y54" s="30">
        <f>SUM(gerter!AB135:AB139)</f>
        <v>0</v>
      </c>
      <c r="Z54" s="83">
        <f t="shared" si="4"/>
        <v>0</v>
      </c>
    </row>
    <row r="55" spans="1:186" s="2" customFormat="1" ht="57" customHeight="1">
      <c r="A55" s="22" t="str">
        <f>[1]MAIN!A260</f>
        <v xml:space="preserve"> NISHAT POWER </v>
      </c>
      <c r="B55" s="30">
        <f>SUM(gerter!E155:E166)</f>
        <v>0</v>
      </c>
      <c r="C55" s="30">
        <f>SUM(gerter!F155:F166)</f>
        <v>0</v>
      </c>
      <c r="D55" s="30">
        <f>SUM(gerter!G155:G166)</f>
        <v>0</v>
      </c>
      <c r="E55" s="30">
        <f>SUM(gerter!H155:H166)</f>
        <v>0</v>
      </c>
      <c r="F55" s="30">
        <f>SUM(gerter!I155:I166)</f>
        <v>0</v>
      </c>
      <c r="G55" s="30">
        <f>SUM(gerter!J155:J166)</f>
        <v>0</v>
      </c>
      <c r="H55" s="30">
        <f>SUM(gerter!K155:K166)</f>
        <v>0</v>
      </c>
      <c r="I55" s="30">
        <f>SUM(gerter!L155:L166)</f>
        <v>0</v>
      </c>
      <c r="J55" s="30">
        <f>SUM(gerter!M155:M166)</f>
        <v>0</v>
      </c>
      <c r="K55" s="30">
        <f>SUM(gerter!N155:N166)</f>
        <v>0</v>
      </c>
      <c r="L55" s="30">
        <f>SUM(gerter!O155:O166)</f>
        <v>0</v>
      </c>
      <c r="M55" s="30">
        <f>SUM(gerter!P155:P166)</f>
        <v>0</v>
      </c>
      <c r="N55" s="30">
        <f>SUM(gerter!Q155:Q166)</f>
        <v>0</v>
      </c>
      <c r="O55" s="30">
        <f>SUM(gerter!R155:R166)</f>
        <v>0</v>
      </c>
      <c r="P55" s="30">
        <f>SUM(gerter!S155:S166)</f>
        <v>0</v>
      </c>
      <c r="Q55" s="30">
        <f>SUM(gerter!T155:T166)</f>
        <v>0</v>
      </c>
      <c r="R55" s="30">
        <f>SUM(gerter!U155:U166)</f>
        <v>0</v>
      </c>
      <c r="S55" s="30">
        <f>SUM(gerter!V155:V166)</f>
        <v>0</v>
      </c>
      <c r="T55" s="30">
        <f>SUM(gerter!W155:W166)</f>
        <v>0</v>
      </c>
      <c r="U55" s="30">
        <f>SUM(gerter!X155:X166)</f>
        <v>0</v>
      </c>
      <c r="V55" s="30">
        <f>SUM(gerter!Y155:Y166)</f>
        <v>0</v>
      </c>
      <c r="W55" s="30">
        <f>SUM(gerter!Z155:Z166)</f>
        <v>0</v>
      </c>
      <c r="X55" s="30">
        <f>SUM(gerter!AA155:AA166)</f>
        <v>0</v>
      </c>
      <c r="Y55" s="30">
        <f>SUM(gerter!AB155:AB166)</f>
        <v>0</v>
      </c>
      <c r="Z55" s="83">
        <f t="shared" si="4"/>
        <v>0</v>
      </c>
    </row>
    <row r="56" spans="1:186" s="2" customFormat="1" ht="57" customHeight="1">
      <c r="A56" s="21" t="str">
        <f>[1]MAIN!A261</f>
        <v xml:space="preserve"> NISHAT CHUNIAN </v>
      </c>
      <c r="B56" s="30">
        <f>SUM(gerter!E211:E222)</f>
        <v>0</v>
      </c>
      <c r="C56" s="30">
        <f>SUM(gerter!F211:F222)</f>
        <v>0</v>
      </c>
      <c r="D56" s="30">
        <f>SUM(gerter!G211:G222)</f>
        <v>0</v>
      </c>
      <c r="E56" s="30">
        <f>SUM(gerter!H211:H222)</f>
        <v>0</v>
      </c>
      <c r="F56" s="30">
        <f>SUM(gerter!I211:I222)</f>
        <v>0</v>
      </c>
      <c r="G56" s="30">
        <f>SUM(gerter!J211:J222)</f>
        <v>0</v>
      </c>
      <c r="H56" s="30">
        <f>SUM(gerter!K211:K222)</f>
        <v>0</v>
      </c>
      <c r="I56" s="30">
        <f>SUM(gerter!L211:L222)</f>
        <v>0</v>
      </c>
      <c r="J56" s="30">
        <f>SUM(gerter!M211:M222)</f>
        <v>0</v>
      </c>
      <c r="K56" s="30">
        <f>SUM(gerter!N211:N222)</f>
        <v>0</v>
      </c>
      <c r="L56" s="30">
        <f>SUM(gerter!O211:O222)</f>
        <v>0</v>
      </c>
      <c r="M56" s="30">
        <f>SUM(gerter!P211:P222)</f>
        <v>0</v>
      </c>
      <c r="N56" s="30">
        <f>SUM(gerter!Q211:Q222)</f>
        <v>0</v>
      </c>
      <c r="O56" s="30">
        <f>SUM(gerter!R211:R222)</f>
        <v>0</v>
      </c>
      <c r="P56" s="30">
        <f>SUM(gerter!S211:S222)</f>
        <v>0</v>
      </c>
      <c r="Q56" s="30">
        <f>SUM(gerter!T211:T222)</f>
        <v>0</v>
      </c>
      <c r="R56" s="30">
        <f>SUM(gerter!U211:U222)</f>
        <v>0</v>
      </c>
      <c r="S56" s="30">
        <f>SUM(gerter!V211:V222)</f>
        <v>0</v>
      </c>
      <c r="T56" s="30">
        <f>SUM(gerter!W211:W222)</f>
        <v>0</v>
      </c>
      <c r="U56" s="30">
        <f>SUM(gerter!X211:X222)</f>
        <v>0</v>
      </c>
      <c r="V56" s="30">
        <f>SUM(gerter!Y211:Y222)</f>
        <v>0</v>
      </c>
      <c r="W56" s="30">
        <f>SUM(gerter!Z211:Z222)</f>
        <v>0</v>
      </c>
      <c r="X56" s="30">
        <f>SUM(gerter!AA211:AA222)</f>
        <v>0</v>
      </c>
      <c r="Y56" s="30">
        <f>SUM(gerter!AB211:AB222)</f>
        <v>0</v>
      </c>
      <c r="Z56" s="83">
        <f t="shared" si="4"/>
        <v>0</v>
      </c>
    </row>
    <row r="57" spans="1:186" s="2" customFormat="1" ht="57" customHeight="1">
      <c r="A57" s="23" t="str">
        <f>[1]MAIN!A262</f>
        <v xml:space="preserve"> FOUNDATION</v>
      </c>
      <c r="B57" s="30">
        <f>SUM(gerter!E261,gerter!E262)</f>
        <v>167.10000000000002</v>
      </c>
      <c r="C57" s="30">
        <f>SUM(gerter!F261,gerter!F262)</f>
        <v>167.10000000000002</v>
      </c>
      <c r="D57" s="30">
        <f>SUM(gerter!G261,gerter!G262)</f>
        <v>167.10000000000002</v>
      </c>
      <c r="E57" s="30">
        <f>SUM(gerter!H261,gerter!H262)</f>
        <v>167.10000000000002</v>
      </c>
      <c r="F57" s="30">
        <f>SUM(gerter!I261,gerter!I262)</f>
        <v>167.10000000000002</v>
      </c>
      <c r="G57" s="30">
        <f>SUM(gerter!J261,gerter!J262)</f>
        <v>167.10000000000002</v>
      </c>
      <c r="H57" s="30">
        <f>SUM(gerter!K261,gerter!K262)</f>
        <v>167.10000000000002</v>
      </c>
      <c r="I57" s="30">
        <f>SUM(gerter!L261,gerter!L262)</f>
        <v>167.10000000000002</v>
      </c>
      <c r="J57" s="30">
        <f>SUM(gerter!M261,gerter!M262)</f>
        <v>167.10000000000002</v>
      </c>
      <c r="K57" s="30">
        <f>SUM(gerter!N261,gerter!N262)</f>
        <v>167.10000000000002</v>
      </c>
      <c r="L57" s="30">
        <f>SUM(gerter!O261,gerter!O262)</f>
        <v>167.10000000000002</v>
      </c>
      <c r="M57" s="30">
        <f>SUM(gerter!P261,gerter!P262)</f>
        <v>167.10000000000002</v>
      </c>
      <c r="N57" s="30">
        <f>SUM(gerter!Q261,gerter!Q262)</f>
        <v>167.10000000000002</v>
      </c>
      <c r="O57" s="30">
        <f>SUM(gerter!R261,gerter!R262)</f>
        <v>167.10000000000002</v>
      </c>
      <c r="P57" s="30">
        <f>SUM(gerter!S261,gerter!S262)</f>
        <v>167.10000000000002</v>
      </c>
      <c r="Q57" s="30">
        <f>SUM(gerter!T261,gerter!T262)</f>
        <v>84.337899999999991</v>
      </c>
      <c r="R57" s="30">
        <f>SUM(gerter!U261,gerter!U262)</f>
        <v>77.253</v>
      </c>
      <c r="S57" s="30">
        <f>SUM(gerter!V261,gerter!V262)</f>
        <v>77.253</v>
      </c>
      <c r="T57" s="30">
        <f>SUM(gerter!W261,gerter!W262)</f>
        <v>77.253</v>
      </c>
      <c r="U57" s="30">
        <f>SUM(gerter!X261,gerter!X262)</f>
        <v>77.253</v>
      </c>
      <c r="V57" s="30">
        <f>SUM(gerter!Y261,gerter!Y262)</f>
        <v>77.253</v>
      </c>
      <c r="W57" s="30">
        <f>SUM(gerter!Z261,gerter!Z262)</f>
        <v>77.253</v>
      </c>
      <c r="X57" s="30">
        <f>SUM(gerter!AA261,gerter!AA262)</f>
        <v>77.253</v>
      </c>
      <c r="Y57" s="30">
        <f>SUM(gerter!AB261,gerter!AB262)</f>
        <v>77.253</v>
      </c>
      <c r="Z57" s="83">
        <f t="shared" si="4"/>
        <v>3208.8619000000008</v>
      </c>
    </row>
    <row r="58" spans="1:186" s="2" customFormat="1" ht="57" customHeight="1">
      <c r="A58" s="23" t="s">
        <v>407</v>
      </c>
      <c r="B58" s="30">
        <f>SUM(gerter!E140:E144)</f>
        <v>0</v>
      </c>
      <c r="C58" s="30">
        <f>SUM(gerter!F140:F144)</f>
        <v>0</v>
      </c>
      <c r="D58" s="30">
        <f>SUM(gerter!G140:G144)</f>
        <v>0</v>
      </c>
      <c r="E58" s="30">
        <f>SUM(gerter!H140:H144)</f>
        <v>0</v>
      </c>
      <c r="F58" s="30">
        <f>SUM(gerter!I140:I144)</f>
        <v>0</v>
      </c>
      <c r="G58" s="30">
        <f>SUM(gerter!J140:J144)</f>
        <v>0</v>
      </c>
      <c r="H58" s="30">
        <f>SUM(gerter!K140:K144)</f>
        <v>0</v>
      </c>
      <c r="I58" s="30">
        <f>SUM(gerter!L140:L144)</f>
        <v>0</v>
      </c>
      <c r="J58" s="30">
        <f>SUM(gerter!M140:M144)</f>
        <v>0</v>
      </c>
      <c r="K58" s="30">
        <f>SUM(gerter!N140:N144)</f>
        <v>0</v>
      </c>
      <c r="L58" s="30">
        <f>SUM(gerter!O140:O144)</f>
        <v>0</v>
      </c>
      <c r="M58" s="30">
        <f>SUM(gerter!P140:P144)</f>
        <v>0</v>
      </c>
      <c r="N58" s="30">
        <f>SUM(gerter!Q140:Q144)</f>
        <v>0</v>
      </c>
      <c r="O58" s="30">
        <f>SUM(gerter!R140:R144)</f>
        <v>0</v>
      </c>
      <c r="P58" s="30">
        <f>SUM(gerter!S140:S144)</f>
        <v>0</v>
      </c>
      <c r="Q58" s="30">
        <f>SUM(gerter!T140:T144)</f>
        <v>0</v>
      </c>
      <c r="R58" s="30">
        <f>SUM(gerter!U140:U144)</f>
        <v>0</v>
      </c>
      <c r="S58" s="30">
        <f>SUM(gerter!V140:V144)</f>
        <v>0</v>
      </c>
      <c r="T58" s="30">
        <f>SUM(gerter!W140:W144)</f>
        <v>0</v>
      </c>
      <c r="U58" s="30">
        <f>SUM(gerter!X140:X144)</f>
        <v>0</v>
      </c>
      <c r="V58" s="30">
        <f>SUM(gerter!Y140:Y144)</f>
        <v>0</v>
      </c>
      <c r="W58" s="30">
        <f>SUM(gerter!Z140:Z144)</f>
        <v>0</v>
      </c>
      <c r="X58" s="30">
        <f>SUM(gerter!AA140:AA144)</f>
        <v>0</v>
      </c>
      <c r="Y58" s="30">
        <f>SUM(gerter!AB140:AB144)</f>
        <v>0</v>
      </c>
      <c r="Z58" s="83">
        <f t="shared" si="4"/>
        <v>0</v>
      </c>
    </row>
    <row r="59" spans="1:186" s="2" customFormat="1" ht="57" customHeight="1">
      <c r="A59" s="21" t="str">
        <f>[1]MAIN!A264</f>
        <v xml:space="preserve"> LIBERTY TECH.</v>
      </c>
      <c r="B59" s="30">
        <f>SUM(gerter!E177:E188)</f>
        <v>0</v>
      </c>
      <c r="C59" s="30">
        <f>SUM(gerter!F177:F188)</f>
        <v>0</v>
      </c>
      <c r="D59" s="30">
        <f>SUM(gerter!G177:G188)</f>
        <v>0</v>
      </c>
      <c r="E59" s="30">
        <f>SUM(gerter!H177:H188)</f>
        <v>0</v>
      </c>
      <c r="F59" s="30">
        <f>SUM(gerter!I177:I188)</f>
        <v>0</v>
      </c>
      <c r="G59" s="30">
        <f>SUM(gerter!J177:J188)</f>
        <v>0</v>
      </c>
      <c r="H59" s="30">
        <f>SUM(gerter!K177:K188)</f>
        <v>0</v>
      </c>
      <c r="I59" s="30">
        <f>SUM(gerter!L177:L188)</f>
        <v>0</v>
      </c>
      <c r="J59" s="30">
        <f>SUM(gerter!M177:M188)</f>
        <v>0</v>
      </c>
      <c r="K59" s="30">
        <f>SUM(gerter!N177:N188)</f>
        <v>0</v>
      </c>
      <c r="L59" s="30">
        <f>SUM(gerter!O177:O188)</f>
        <v>0</v>
      </c>
      <c r="M59" s="30">
        <f>SUM(gerter!P177:P188)</f>
        <v>0</v>
      </c>
      <c r="N59" s="30">
        <f>SUM(gerter!Q177:Q188)</f>
        <v>0</v>
      </c>
      <c r="O59" s="30">
        <f>SUM(gerter!R177:R188)</f>
        <v>0</v>
      </c>
      <c r="P59" s="30">
        <f>SUM(gerter!S177:S188)</f>
        <v>0</v>
      </c>
      <c r="Q59" s="30">
        <f>SUM(gerter!T177:T188)</f>
        <v>0</v>
      </c>
      <c r="R59" s="30">
        <f>SUM(gerter!U177:U188)</f>
        <v>0</v>
      </c>
      <c r="S59" s="30">
        <f>SUM(gerter!V177:V188)</f>
        <v>0</v>
      </c>
      <c r="T59" s="30">
        <f>SUM(gerter!W177:W188)</f>
        <v>0</v>
      </c>
      <c r="U59" s="30">
        <f>SUM(gerter!X177:X188)</f>
        <v>0</v>
      </c>
      <c r="V59" s="30">
        <f>SUM(gerter!Y177:Y188)</f>
        <v>0</v>
      </c>
      <c r="W59" s="30">
        <f>SUM(gerter!Z177:Z188)</f>
        <v>0</v>
      </c>
      <c r="X59" s="30">
        <f>SUM(gerter!AA177:AA188)</f>
        <v>0</v>
      </c>
      <c r="Y59" s="30">
        <f>SUM(gerter!AB177:AB188)</f>
        <v>0</v>
      </c>
      <c r="Z59" s="83">
        <f t="shared" si="4"/>
        <v>0</v>
      </c>
      <c r="FT59" s="87"/>
      <c r="FU59" s="87"/>
      <c r="FV59" s="87"/>
      <c r="FW59" s="87"/>
      <c r="FX59" s="87"/>
      <c r="FY59" s="87"/>
      <c r="FZ59" s="87"/>
    </row>
    <row r="60" spans="1:186" s="2" customFormat="1" ht="57" customHeight="1">
      <c r="A60" s="21" t="s">
        <v>406</v>
      </c>
      <c r="B60" s="30">
        <f>SUM(gerter!E223:E234)</f>
        <v>0</v>
      </c>
      <c r="C60" s="30">
        <f>SUM(gerter!F223:F234)</f>
        <v>0</v>
      </c>
      <c r="D60" s="30">
        <f>SUM(gerter!G223:G234)</f>
        <v>0</v>
      </c>
      <c r="E60" s="30">
        <f>SUM(gerter!H223:H234)</f>
        <v>0</v>
      </c>
      <c r="F60" s="30">
        <f>SUM(gerter!I223:I234)</f>
        <v>0</v>
      </c>
      <c r="G60" s="30">
        <f>SUM(gerter!J223:J234)</f>
        <v>0</v>
      </c>
      <c r="H60" s="30">
        <f>SUM(gerter!K223:K234)</f>
        <v>0</v>
      </c>
      <c r="I60" s="30">
        <f>SUM(gerter!L223:L234)</f>
        <v>0</v>
      </c>
      <c r="J60" s="30">
        <f>SUM(gerter!M223:M234)</f>
        <v>0</v>
      </c>
      <c r="K60" s="30">
        <f>SUM(gerter!N223:N234)</f>
        <v>0</v>
      </c>
      <c r="L60" s="30">
        <f>SUM(gerter!O223:O234)</f>
        <v>0</v>
      </c>
      <c r="M60" s="30">
        <f>SUM(gerter!P223:P234)</f>
        <v>0</v>
      </c>
      <c r="N60" s="30">
        <f>SUM(gerter!Q223:Q234)</f>
        <v>0</v>
      </c>
      <c r="O60" s="30">
        <f>SUM(gerter!R223:R234)</f>
        <v>0</v>
      </c>
      <c r="P60" s="30">
        <f>SUM(gerter!S223:S234)</f>
        <v>0</v>
      </c>
      <c r="Q60" s="30">
        <f>SUM(gerter!T223:T234)</f>
        <v>0</v>
      </c>
      <c r="R60" s="30">
        <f>SUM(gerter!U223:U234)</f>
        <v>0</v>
      </c>
      <c r="S60" s="30">
        <f>SUM(gerter!V223:V234)</f>
        <v>0</v>
      </c>
      <c r="T60" s="30">
        <f>SUM(gerter!W223:W234)</f>
        <v>0</v>
      </c>
      <c r="U60" s="30">
        <f>SUM(gerter!X223:X234)</f>
        <v>0</v>
      </c>
      <c r="V60" s="30">
        <f>SUM(gerter!Y223:Y234)</f>
        <v>0</v>
      </c>
      <c r="W60" s="30">
        <f>SUM(gerter!Z223:Z234)</f>
        <v>0</v>
      </c>
      <c r="X60" s="30">
        <f>SUM(gerter!AA223:AA234)</f>
        <v>0</v>
      </c>
      <c r="Y60" s="30">
        <f>SUM(gerter!AB223:AB234)</f>
        <v>0</v>
      </c>
      <c r="Z60" s="83">
        <f t="shared" si="4"/>
        <v>0</v>
      </c>
      <c r="FT60" s="87"/>
      <c r="FU60" s="87"/>
      <c r="FV60" s="87"/>
      <c r="FW60" s="87"/>
      <c r="FX60" s="87"/>
      <c r="FY60" s="87"/>
      <c r="FZ60" s="87"/>
      <c r="GD60" s="2" t="s">
        <v>0</v>
      </c>
    </row>
    <row r="61" spans="1:186" s="2" customFormat="1" ht="57" customHeight="1">
      <c r="A61" s="21" t="str">
        <f>[1]MAIN!A266</f>
        <v xml:space="preserve"> HALMORE</v>
      </c>
      <c r="B61" s="30">
        <f>SUM(gerter!E145:E149)</f>
        <v>0</v>
      </c>
      <c r="C61" s="30">
        <f>SUM(gerter!F145:F149)</f>
        <v>0</v>
      </c>
      <c r="D61" s="30">
        <f>SUM(gerter!G145:G149)</f>
        <v>0</v>
      </c>
      <c r="E61" s="30">
        <f>SUM(gerter!H145:H149)</f>
        <v>0</v>
      </c>
      <c r="F61" s="30">
        <f>SUM(gerter!I145:I149)</f>
        <v>0</v>
      </c>
      <c r="G61" s="30">
        <f>SUM(gerter!J145:J149)</f>
        <v>0</v>
      </c>
      <c r="H61" s="30">
        <f>SUM(gerter!K145:K149)</f>
        <v>0</v>
      </c>
      <c r="I61" s="30">
        <f>SUM(gerter!L145:L149)</f>
        <v>0</v>
      </c>
      <c r="J61" s="30">
        <f>SUM(gerter!M145:M149)</f>
        <v>0</v>
      </c>
      <c r="K61" s="30">
        <f>SUM(gerter!N145:N149)</f>
        <v>0</v>
      </c>
      <c r="L61" s="30">
        <f>SUM(gerter!O145:O149)</f>
        <v>0</v>
      </c>
      <c r="M61" s="30">
        <f>SUM(gerter!P145:P149)</f>
        <v>0</v>
      </c>
      <c r="N61" s="30">
        <f>SUM(gerter!Q145:Q149)</f>
        <v>0</v>
      </c>
      <c r="O61" s="30">
        <f>SUM(gerter!R145:R149)</f>
        <v>0</v>
      </c>
      <c r="P61" s="30">
        <f>SUM(gerter!S145:S149)</f>
        <v>0</v>
      </c>
      <c r="Q61" s="30">
        <f>SUM(gerter!T145:T149)</f>
        <v>0</v>
      </c>
      <c r="R61" s="30">
        <f>SUM(gerter!U145:U149)</f>
        <v>0</v>
      </c>
      <c r="S61" s="30">
        <f>SUM(gerter!V145:V149)</f>
        <v>0</v>
      </c>
      <c r="T61" s="30">
        <f>SUM(gerter!W145:W149)</f>
        <v>0</v>
      </c>
      <c r="U61" s="30">
        <f>SUM(gerter!X145:X149)</f>
        <v>0</v>
      </c>
      <c r="V61" s="30">
        <f>SUM(gerter!Y145:Y149)</f>
        <v>0</v>
      </c>
      <c r="W61" s="30">
        <f>SUM(gerter!Z145:Z149)</f>
        <v>0</v>
      </c>
      <c r="X61" s="30">
        <f>SUM(gerter!AA145:AA149)</f>
        <v>0</v>
      </c>
      <c r="Y61" s="30">
        <f>SUM(gerter!AB145:AB149)</f>
        <v>0</v>
      </c>
      <c r="Z61" s="83">
        <f t="shared" si="4"/>
        <v>0</v>
      </c>
      <c r="FT61" s="87"/>
      <c r="FU61" s="87"/>
      <c r="FV61" s="87"/>
      <c r="FW61" s="87"/>
      <c r="FX61" s="87"/>
      <c r="FY61" s="87"/>
      <c r="FZ61" s="87"/>
    </row>
    <row r="62" spans="1:186" s="2" customFormat="1" ht="57" customHeight="1">
      <c r="A62" s="21" t="str">
        <f>[1]MAIN!A267</f>
        <v xml:space="preserve"> UCH-II</v>
      </c>
      <c r="B62" s="30">
        <f>SUM(gerter!E270:E272)</f>
        <v>303.26</v>
      </c>
      <c r="C62" s="30">
        <f>SUM(gerter!F270:F272)</f>
        <v>340.84000000000003</v>
      </c>
      <c r="D62" s="30">
        <f>SUM(gerter!G270:G272)</f>
        <v>359</v>
      </c>
      <c r="E62" s="30">
        <f>SUM(gerter!H270:H272)</f>
        <v>340.84000000000003</v>
      </c>
      <c r="F62" s="30">
        <f>SUM(gerter!I270:I272)</f>
        <v>359</v>
      </c>
      <c r="G62" s="30">
        <f>SUM(gerter!J270:J272)</f>
        <v>359</v>
      </c>
      <c r="H62" s="30">
        <f>SUM(gerter!K270:K272)</f>
        <v>359</v>
      </c>
      <c r="I62" s="30">
        <f>SUM(gerter!L270:L272)</f>
        <v>359</v>
      </c>
      <c r="J62" s="30">
        <f>SUM(gerter!M270:M272)</f>
        <v>359</v>
      </c>
      <c r="K62" s="30">
        <f>SUM(gerter!N270:N272)</f>
        <v>340.84000000000003</v>
      </c>
      <c r="L62" s="30">
        <f>SUM(gerter!O270:O272)</f>
        <v>359</v>
      </c>
      <c r="M62" s="30">
        <f>SUM(gerter!P270:P272)</f>
        <v>359</v>
      </c>
      <c r="N62" s="30">
        <f>SUM(gerter!Q270:Q272)</f>
        <v>359</v>
      </c>
      <c r="O62" s="30">
        <f>SUM(gerter!R270:R272)</f>
        <v>359</v>
      </c>
      <c r="P62" s="30">
        <f>SUM(gerter!S270:S272)</f>
        <v>359</v>
      </c>
      <c r="Q62" s="30">
        <f>SUM(gerter!T270:T272)</f>
        <v>346.9</v>
      </c>
      <c r="R62" s="30">
        <f>SUM(gerter!U270:U272)</f>
        <v>270.02618999999999</v>
      </c>
      <c r="S62" s="30">
        <f>SUM(gerter!V270:V272)</f>
        <v>270.02618999999999</v>
      </c>
      <c r="T62" s="30">
        <f>SUM(gerter!W270:W272)</f>
        <v>270.02618999999999</v>
      </c>
      <c r="U62" s="30">
        <f>SUM(gerter!X270:X272)</f>
        <v>270.02618999999999</v>
      </c>
      <c r="V62" s="30">
        <f>SUM(gerter!Y270:Y272)</f>
        <v>270.02618999999999</v>
      </c>
      <c r="W62" s="30">
        <f>SUM(gerter!Z270:Z272)</f>
        <v>270.02618999999999</v>
      </c>
      <c r="X62" s="30">
        <f>SUM(gerter!AA270:AA272)</f>
        <v>270.02618999999999</v>
      </c>
      <c r="Y62" s="30">
        <f>SUM(gerter!AB270:AB272)</f>
        <v>270.02618999999999</v>
      </c>
      <c r="Z62" s="83">
        <f t="shared" si="4"/>
        <v>7781.889519999997</v>
      </c>
      <c r="FT62" s="87"/>
      <c r="FU62" s="87"/>
      <c r="FV62" s="87"/>
      <c r="FW62" s="87"/>
      <c r="FX62" s="87"/>
      <c r="FY62" s="87"/>
      <c r="FZ62" s="87"/>
    </row>
    <row r="63" spans="1:186" s="2" customFormat="1" ht="57" customHeight="1">
      <c r="A63" s="21" t="str">
        <f>[1]MAIN!A268</f>
        <v xml:space="preserve"> BHIKI (QATPL)</v>
      </c>
      <c r="B63" s="30">
        <f>SUM(gerter!E263:E267)</f>
        <v>541.5</v>
      </c>
      <c r="C63" s="30">
        <f>SUM(gerter!F263:F267)</f>
        <v>541.5</v>
      </c>
      <c r="D63" s="30">
        <f>SUM(gerter!G263:G267)</f>
        <v>541.5</v>
      </c>
      <c r="E63" s="30">
        <f>SUM(gerter!H263:H267)</f>
        <v>541.5</v>
      </c>
      <c r="F63" s="30">
        <f>SUM(gerter!I263:I267)</f>
        <v>541.5</v>
      </c>
      <c r="G63" s="30">
        <f>SUM(gerter!J263:J267)</f>
        <v>541.5</v>
      </c>
      <c r="H63" s="30">
        <f>SUM(gerter!K263:K267)</f>
        <v>541.5</v>
      </c>
      <c r="I63" s="30">
        <f>SUM(gerter!L263:L267)</f>
        <v>541.5</v>
      </c>
      <c r="J63" s="30">
        <f>SUM(gerter!M263:M267)</f>
        <v>541.5</v>
      </c>
      <c r="K63" s="30">
        <f>SUM(gerter!N263:N267)</f>
        <v>541.5</v>
      </c>
      <c r="L63" s="30">
        <f>SUM(gerter!O263:O267)</f>
        <v>541.5</v>
      </c>
      <c r="M63" s="30">
        <f>SUM(gerter!P263:P267)</f>
        <v>541.5</v>
      </c>
      <c r="N63" s="30">
        <f>SUM(gerter!Q263:Q267)</f>
        <v>541.5</v>
      </c>
      <c r="O63" s="30">
        <f>SUM(gerter!R263:R267)</f>
        <v>541.5</v>
      </c>
      <c r="P63" s="30">
        <f>SUM(gerter!S263:S267)</f>
        <v>537.97753999999998</v>
      </c>
      <c r="Q63" s="30">
        <f>SUM(gerter!T263:T267)</f>
        <v>537.97753999999998</v>
      </c>
      <c r="R63" s="30">
        <f>SUM(gerter!U263:U267)</f>
        <v>537.97753999999998</v>
      </c>
      <c r="S63" s="30">
        <f>SUM(gerter!V263:V267)</f>
        <v>537.97753999999998</v>
      </c>
      <c r="T63" s="30">
        <f>SUM(gerter!W263:W267)</f>
        <v>537.97753999999998</v>
      </c>
      <c r="U63" s="30">
        <f>SUM(gerter!X263:X267)</f>
        <v>537.97753999999998</v>
      </c>
      <c r="V63" s="30">
        <f>SUM(gerter!Y263:Y267)</f>
        <v>537.97753999999998</v>
      </c>
      <c r="W63" s="30">
        <f>SUM(gerter!Z263:Z267)</f>
        <v>537.97753999999998</v>
      </c>
      <c r="X63" s="30">
        <f>SUM(gerter!AA263:AA267)</f>
        <v>537.97753999999998</v>
      </c>
      <c r="Y63" s="30">
        <f>SUM(gerter!AB263:AB267)</f>
        <v>537.97753999999998</v>
      </c>
      <c r="Z63" s="83">
        <f t="shared" ref="Z63:Z73" si="5">SUM(B63:Y63)</f>
        <v>12960.775399999999</v>
      </c>
      <c r="FT63" s="87"/>
      <c r="FU63" s="87"/>
      <c r="FV63" s="87"/>
      <c r="FW63" s="87"/>
      <c r="FX63" s="87"/>
      <c r="FY63" s="87"/>
      <c r="FZ63" s="87"/>
    </row>
    <row r="64" spans="1:186" s="2" customFormat="1" ht="57" customHeight="1">
      <c r="A64" s="18" t="str">
        <f>[1]MAIN!A269</f>
        <v xml:space="preserve"> SAHIWAL (COAL)(HSR) </v>
      </c>
      <c r="B64" s="30">
        <f>SUM(gerter!E119:E120)</f>
        <v>330</v>
      </c>
      <c r="C64" s="30">
        <f>SUM(gerter!F119:F120)</f>
        <v>590.74798999999996</v>
      </c>
      <c r="D64" s="30">
        <f>SUM(gerter!G119:G120)</f>
        <v>590.74798999999996</v>
      </c>
      <c r="E64" s="30">
        <f>SUM(gerter!H119:H120)</f>
        <v>590.74798999999996</v>
      </c>
      <c r="F64" s="30">
        <f>SUM(gerter!I119:I120)</f>
        <v>590.74798999999996</v>
      </c>
      <c r="G64" s="30">
        <f>SUM(gerter!J119:J120)</f>
        <v>590.74798999999996</v>
      </c>
      <c r="H64" s="30">
        <f>SUM(gerter!K119:K120)</f>
        <v>590.74798999999996</v>
      </c>
      <c r="I64" s="30">
        <f>SUM(gerter!L119:L120)</f>
        <v>590.74798999999996</v>
      </c>
      <c r="J64" s="30">
        <f>SUM(gerter!M119:M120)</f>
        <v>590.74798999999996</v>
      </c>
      <c r="K64" s="30">
        <f>SUM(gerter!N119:N120)</f>
        <v>590.74798999999996</v>
      </c>
      <c r="L64" s="30">
        <f>SUM(gerter!O119:O120)</f>
        <v>590.74798999999996</v>
      </c>
      <c r="M64" s="30">
        <f>SUM(gerter!P119:P120)</f>
        <v>590.74798999999996</v>
      </c>
      <c r="N64" s="30">
        <f>SUM(gerter!Q119:Q120)</f>
        <v>373.10399999999998</v>
      </c>
      <c r="O64" s="30">
        <f>SUM(gerter!R119:R120)</f>
        <v>330</v>
      </c>
      <c r="P64" s="30">
        <f>SUM(gerter!S119:S120)</f>
        <v>330</v>
      </c>
      <c r="Q64" s="30">
        <f>SUM(gerter!T119:T120)</f>
        <v>330</v>
      </c>
      <c r="R64" s="30">
        <f>SUM(gerter!U119:U120)</f>
        <v>330</v>
      </c>
      <c r="S64" s="30">
        <f>SUM(gerter!V119:V120)</f>
        <v>330</v>
      </c>
      <c r="T64" s="30">
        <f>SUM(gerter!W119:W120)</f>
        <v>330</v>
      </c>
      <c r="U64" s="30">
        <f>SUM(gerter!X119:X120)</f>
        <v>330</v>
      </c>
      <c r="V64" s="30">
        <f>SUM(gerter!Y119:Y120)</f>
        <v>330</v>
      </c>
      <c r="W64" s="30">
        <f>SUM(gerter!Z119:Z120)</f>
        <v>330</v>
      </c>
      <c r="X64" s="30">
        <f>SUM(gerter!AA119:AA120)</f>
        <v>330</v>
      </c>
      <c r="Y64" s="30">
        <f>SUM(gerter!AB119:AB120)</f>
        <v>330</v>
      </c>
      <c r="Z64" s="83">
        <f t="shared" si="5"/>
        <v>10831.331889999999</v>
      </c>
      <c r="FT64" s="87"/>
      <c r="FU64" s="87"/>
      <c r="FV64" s="87"/>
      <c r="FW64" s="87"/>
      <c r="FX64" s="87"/>
      <c r="FY64" s="87"/>
      <c r="FZ64" s="87"/>
    </row>
    <row r="65" spans="1:182" s="2" customFormat="1" ht="57" customHeight="1">
      <c r="A65" s="12" t="str">
        <f>[1]MAIN!A270</f>
        <v xml:space="preserve"> H-B-SHAH</v>
      </c>
      <c r="B65" s="30">
        <f>SUM(gerter!E121:E125)</f>
        <v>850.05898999999999</v>
      </c>
      <c r="C65" s="30">
        <f>SUM(gerter!F121:F125)</f>
        <v>850.05898999999999</v>
      </c>
      <c r="D65" s="30">
        <f>SUM(gerter!G121:G125)</f>
        <v>850.05898999999999</v>
      </c>
      <c r="E65" s="30">
        <f>SUM(gerter!H121:H125)</f>
        <v>850.05898999999999</v>
      </c>
      <c r="F65" s="30">
        <f>SUM(gerter!I121:I125)</f>
        <v>850.05898999999999</v>
      </c>
      <c r="G65" s="30">
        <f>SUM(gerter!J121:J125)</f>
        <v>850.05898999999999</v>
      </c>
      <c r="H65" s="30">
        <f>SUM(gerter!K121:K125)</f>
        <v>850.05898999999999</v>
      </c>
      <c r="I65" s="30">
        <f>SUM(gerter!L121:L125)</f>
        <v>850.05898999999999</v>
      </c>
      <c r="J65" s="30">
        <f>SUM(gerter!M121:M125)</f>
        <v>850.05898999999999</v>
      </c>
      <c r="K65" s="30">
        <f>SUM(gerter!N121:N125)</f>
        <v>850.05898999999999</v>
      </c>
      <c r="L65" s="30">
        <f>SUM(gerter!O121:O125)</f>
        <v>960.03558999999996</v>
      </c>
      <c r="M65" s="30">
        <f>SUM(gerter!P121:P125)</f>
        <v>850.05898999999999</v>
      </c>
      <c r="N65" s="30">
        <f>SUM(gerter!Q121:Q125)</f>
        <v>850.05898999999999</v>
      </c>
      <c r="O65" s="30">
        <f>SUM(gerter!R121:R125)</f>
        <v>850.05898999999999</v>
      </c>
      <c r="P65" s="30">
        <f>SUM(gerter!S121:S125)</f>
        <v>850.05898999999999</v>
      </c>
      <c r="Q65" s="30">
        <f>SUM(gerter!T121:T125)</f>
        <v>850.05898999999999</v>
      </c>
      <c r="R65" s="30">
        <f>SUM(gerter!U121:U125)</f>
        <v>850.05898999999999</v>
      </c>
      <c r="S65" s="30">
        <f>SUM(gerter!V121:V125)</f>
        <v>850.05898999999999</v>
      </c>
      <c r="T65" s="30">
        <f>SUM(gerter!W121:W125)</f>
        <v>850.05898999999999</v>
      </c>
      <c r="U65" s="30">
        <f>SUM(gerter!X121:X125)</f>
        <v>850.05898999999999</v>
      </c>
      <c r="V65" s="30">
        <f>SUM(gerter!Y121:Y125)</f>
        <v>850.05898999999999</v>
      </c>
      <c r="W65" s="30">
        <f>SUM(gerter!Z121:Z125)</f>
        <v>850.05898999999999</v>
      </c>
      <c r="X65" s="30">
        <f>SUM(gerter!AA121:AA125)</f>
        <v>850.05898999999999</v>
      </c>
      <c r="Y65" s="30">
        <f>SUM(gerter!AB121:AB125)</f>
        <v>850.05898999999999</v>
      </c>
      <c r="Z65" s="83">
        <f t="shared" si="5"/>
        <v>20511.392359999998</v>
      </c>
      <c r="FT65" s="87"/>
      <c r="FU65" s="87"/>
      <c r="FV65" s="87"/>
      <c r="FW65" s="87"/>
      <c r="FX65" s="87"/>
      <c r="FY65" s="87"/>
      <c r="FZ65" s="87"/>
    </row>
    <row r="66" spans="1:182" s="2" customFormat="1" ht="57" customHeight="1">
      <c r="A66" s="21" t="str">
        <f>[1]MAIN!A273</f>
        <v>BALLOKI</v>
      </c>
      <c r="B66" s="30">
        <f>SUM(gerter!E126:E130)</f>
        <v>585</v>
      </c>
      <c r="C66" s="30">
        <f>SUM(gerter!F126:F130)</f>
        <v>585</v>
      </c>
      <c r="D66" s="30">
        <f>SUM(gerter!G126:G130)</f>
        <v>585</v>
      </c>
      <c r="E66" s="30">
        <f>SUM(gerter!H126:H130)</f>
        <v>585</v>
      </c>
      <c r="F66" s="30">
        <f>SUM(gerter!I126:I130)</f>
        <v>585</v>
      </c>
      <c r="G66" s="30">
        <f>SUM(gerter!J126:J130)</f>
        <v>585</v>
      </c>
      <c r="H66" s="30">
        <f>SUM(gerter!K126:K130)</f>
        <v>585</v>
      </c>
      <c r="I66" s="30">
        <f>SUM(gerter!L126:L130)</f>
        <v>585</v>
      </c>
      <c r="J66" s="30">
        <f>SUM(gerter!M126:M130)</f>
        <v>585</v>
      </c>
      <c r="K66" s="30">
        <f>SUM(gerter!N126:N130)</f>
        <v>585</v>
      </c>
      <c r="L66" s="30">
        <f>SUM(gerter!O126:O130)</f>
        <v>585</v>
      </c>
      <c r="M66" s="30">
        <f>SUM(gerter!P126:P130)</f>
        <v>585</v>
      </c>
      <c r="N66" s="30">
        <f>SUM(gerter!Q126:Q130)</f>
        <v>585</v>
      </c>
      <c r="O66" s="30">
        <f>SUM(gerter!R126:R130)</f>
        <v>585</v>
      </c>
      <c r="P66" s="30">
        <f>SUM(gerter!S126:S130)</f>
        <v>585</v>
      </c>
      <c r="Q66" s="30">
        <f>SUM(gerter!T126:T130)</f>
        <v>585</v>
      </c>
      <c r="R66" s="30">
        <f>SUM(gerter!U126:U130)</f>
        <v>585</v>
      </c>
      <c r="S66" s="30">
        <f>SUM(gerter!V126:V130)</f>
        <v>585</v>
      </c>
      <c r="T66" s="30">
        <f>SUM(gerter!W126:W130)</f>
        <v>585</v>
      </c>
      <c r="U66" s="30">
        <f>SUM(gerter!X126:X130)</f>
        <v>585</v>
      </c>
      <c r="V66" s="30">
        <f>SUM(gerter!Y126:Y130)</f>
        <v>585</v>
      </c>
      <c r="W66" s="30">
        <f>SUM(gerter!Z126:Z130)</f>
        <v>585</v>
      </c>
      <c r="X66" s="30">
        <f>SUM(gerter!AA126:AA130)</f>
        <v>585</v>
      </c>
      <c r="Y66" s="30">
        <f>SUM(gerter!AB126:AB130)</f>
        <v>585</v>
      </c>
      <c r="Z66" s="83">
        <f t="shared" si="5"/>
        <v>14040</v>
      </c>
      <c r="FT66" s="87"/>
      <c r="FU66" s="87"/>
      <c r="FV66" s="87"/>
      <c r="FW66" s="87"/>
      <c r="FX66" s="87"/>
      <c r="FY66" s="87"/>
      <c r="FZ66" s="87"/>
    </row>
    <row r="67" spans="1:182" s="2" customFormat="1" ht="57" customHeight="1">
      <c r="A67" s="21" t="str">
        <f>[1]MAIN!A274</f>
        <v>PORT QASIM COAL</v>
      </c>
      <c r="B67" s="30">
        <f>SUM(gerter!E61:E62)</f>
        <v>373.5</v>
      </c>
      <c r="C67" s="30">
        <f>SUM(gerter!F61:F62)</f>
        <v>591.375</v>
      </c>
      <c r="D67" s="30">
        <f>SUM(gerter!G61:G62)</f>
        <v>591.375</v>
      </c>
      <c r="E67" s="30">
        <f>SUM(gerter!H61:H62)</f>
        <v>591.375</v>
      </c>
      <c r="F67" s="30">
        <f>SUM(gerter!I61:I62)</f>
        <v>591.375</v>
      </c>
      <c r="G67" s="30">
        <f>SUM(gerter!J61:J62)</f>
        <v>591.375</v>
      </c>
      <c r="H67" s="30">
        <f>SUM(gerter!K61:K62)</f>
        <v>591.375</v>
      </c>
      <c r="I67" s="30">
        <f>SUM(gerter!L61:L62)</f>
        <v>591.375</v>
      </c>
      <c r="J67" s="30">
        <f>SUM(gerter!M61:M62)</f>
        <v>591.375</v>
      </c>
      <c r="K67" s="30">
        <f>SUM(gerter!N61:N62)</f>
        <v>591.375</v>
      </c>
      <c r="L67" s="30">
        <f>SUM(gerter!O61:O62)</f>
        <v>591.375</v>
      </c>
      <c r="M67" s="30">
        <f>SUM(gerter!P61:P62)</f>
        <v>591.375</v>
      </c>
      <c r="N67" s="30">
        <f>SUM(gerter!Q61:Q62)</f>
        <v>591.375</v>
      </c>
      <c r="O67" s="30">
        <f>SUM(gerter!R61:R62)</f>
        <v>342.375</v>
      </c>
      <c r="P67" s="30">
        <f>SUM(gerter!S61:S62)</f>
        <v>330</v>
      </c>
      <c r="Q67" s="30">
        <f>SUM(gerter!T61:T62)</f>
        <v>330</v>
      </c>
      <c r="R67" s="30">
        <f>SUM(gerter!U61:U62)</f>
        <v>330</v>
      </c>
      <c r="S67" s="30">
        <f>SUM(gerter!V61:V62)</f>
        <v>330</v>
      </c>
      <c r="T67" s="30">
        <f>SUM(gerter!W61:W62)</f>
        <v>330</v>
      </c>
      <c r="U67" s="30">
        <f>SUM(gerter!X61:X62)</f>
        <v>330</v>
      </c>
      <c r="V67" s="30">
        <f>SUM(gerter!Y61:Y62)</f>
        <v>330</v>
      </c>
      <c r="W67" s="30">
        <f>SUM(gerter!Z61:Z62)</f>
        <v>330</v>
      </c>
      <c r="X67" s="30">
        <f>SUM(gerter!AA61:AA62)</f>
        <v>330</v>
      </c>
      <c r="Y67" s="30">
        <f>SUM(gerter!AB61:AB62)</f>
        <v>330</v>
      </c>
      <c r="Z67" s="83">
        <f t="shared" si="5"/>
        <v>11112.375</v>
      </c>
      <c r="FT67" s="87"/>
      <c r="FU67" s="87"/>
      <c r="FV67" s="87"/>
      <c r="FW67" s="87"/>
      <c r="FX67" s="87"/>
      <c r="FY67" s="87"/>
      <c r="FZ67" s="87"/>
    </row>
    <row r="68" spans="1:182" s="2" customFormat="1" ht="57" customHeight="1">
      <c r="A68" s="21" t="str">
        <f>[2]MAIN!A276</f>
        <v>ENGRO THAR COAL</v>
      </c>
      <c r="B68" s="30">
        <f>SUM(gerter!E309:E310)</f>
        <v>604</v>
      </c>
      <c r="C68" s="30">
        <f>SUM(gerter!F309:F310)</f>
        <v>604</v>
      </c>
      <c r="D68" s="30">
        <f>SUM(gerter!G309:G310)</f>
        <v>604</v>
      </c>
      <c r="E68" s="30">
        <f>SUM(gerter!H309:H310)</f>
        <v>604</v>
      </c>
      <c r="F68" s="30">
        <f>SUM(gerter!I309:I310)</f>
        <v>604</v>
      </c>
      <c r="G68" s="30">
        <f>SUM(gerter!J309:J310)</f>
        <v>604</v>
      </c>
      <c r="H68" s="30">
        <f>SUM(gerter!K309:K310)</f>
        <v>604</v>
      </c>
      <c r="I68" s="30">
        <f>SUM(gerter!L309:L310)</f>
        <v>604</v>
      </c>
      <c r="J68" s="30">
        <f>SUM(gerter!M309:M310)</f>
        <v>604</v>
      </c>
      <c r="K68" s="30">
        <f>SUM(gerter!N309:N310)</f>
        <v>604</v>
      </c>
      <c r="L68" s="30">
        <f>SUM(gerter!O309:O310)</f>
        <v>604</v>
      </c>
      <c r="M68" s="30">
        <f>SUM(gerter!P309:P310)</f>
        <v>604</v>
      </c>
      <c r="N68" s="30">
        <f>SUM(gerter!Q309:Q310)</f>
        <v>604</v>
      </c>
      <c r="O68" s="30">
        <f>SUM(gerter!R309:R310)</f>
        <v>604</v>
      </c>
      <c r="P68" s="30">
        <f>SUM(gerter!S309:S310)</f>
        <v>604</v>
      </c>
      <c r="Q68" s="30">
        <f>SUM(gerter!T309:T310)</f>
        <v>604</v>
      </c>
      <c r="R68" s="30">
        <f>SUM(gerter!U309:U310)</f>
        <v>300</v>
      </c>
      <c r="S68" s="30">
        <f>SUM(gerter!V309:V310)</f>
        <v>300</v>
      </c>
      <c r="T68" s="30">
        <f>SUM(gerter!W309:W310)</f>
        <v>300</v>
      </c>
      <c r="U68" s="30">
        <f>SUM(gerter!X309:X310)</f>
        <v>300</v>
      </c>
      <c r="V68" s="30">
        <f>SUM(gerter!Y309:Y310)</f>
        <v>300</v>
      </c>
      <c r="W68" s="30">
        <f>SUM(gerter!Z309:Z310)</f>
        <v>300</v>
      </c>
      <c r="X68" s="30">
        <f>SUM(gerter!AA309:AA310)</f>
        <v>300</v>
      </c>
      <c r="Y68" s="30">
        <f>SUM(gerter!AB309:AB310)</f>
        <v>300</v>
      </c>
      <c r="Z68" s="83">
        <f t="shared" si="5"/>
        <v>12064</v>
      </c>
      <c r="FT68" s="87"/>
      <c r="FU68" s="87"/>
      <c r="FV68" s="87"/>
      <c r="FW68" s="87"/>
      <c r="FX68" s="87"/>
      <c r="FY68" s="87"/>
      <c r="FZ68" s="87"/>
    </row>
    <row r="69" spans="1:182" s="2" customFormat="1" ht="57" customHeight="1" thickBot="1">
      <c r="A69" s="20" t="str">
        <f>[2]MAIN!A277</f>
        <v>CHINA HUBCO COAL</v>
      </c>
      <c r="B69" s="30">
        <f>gerter!E311+gerter!E312</f>
        <v>625</v>
      </c>
      <c r="C69" s="30">
        <f>gerter!F311+gerter!F312</f>
        <v>625</v>
      </c>
      <c r="D69" s="30">
        <f>gerter!G311+gerter!G312</f>
        <v>625</v>
      </c>
      <c r="E69" s="30">
        <f>gerter!H311+gerter!H312</f>
        <v>625</v>
      </c>
      <c r="F69" s="30">
        <f>gerter!I311+gerter!I312</f>
        <v>625</v>
      </c>
      <c r="G69" s="30">
        <f>gerter!J311+gerter!J312</f>
        <v>625</v>
      </c>
      <c r="H69" s="30">
        <f>gerter!K311+gerter!K312</f>
        <v>625</v>
      </c>
      <c r="I69" s="30">
        <f>gerter!L311+gerter!L312</f>
        <v>625</v>
      </c>
      <c r="J69" s="30">
        <f>gerter!M311+gerter!M312</f>
        <v>625</v>
      </c>
      <c r="K69" s="30">
        <f>gerter!N311+gerter!N312</f>
        <v>625</v>
      </c>
      <c r="L69" s="30">
        <f>gerter!O311+gerter!O312</f>
        <v>625</v>
      </c>
      <c r="M69" s="30">
        <f>gerter!P311+gerter!P312</f>
        <v>625</v>
      </c>
      <c r="N69" s="30">
        <f>gerter!Q311+gerter!Q312</f>
        <v>625</v>
      </c>
      <c r="O69" s="30">
        <f>gerter!R311+gerter!R312</f>
        <v>625</v>
      </c>
      <c r="P69" s="30">
        <f>gerter!S311+gerter!S312</f>
        <v>562.5</v>
      </c>
      <c r="Q69" s="30">
        <f>gerter!T311+gerter!T312</f>
        <v>275</v>
      </c>
      <c r="R69" s="30">
        <f>gerter!U311+gerter!U312</f>
        <v>275</v>
      </c>
      <c r="S69" s="30">
        <f>gerter!V311+gerter!V312</f>
        <v>275</v>
      </c>
      <c r="T69" s="30">
        <f>gerter!W311+gerter!W312</f>
        <v>275</v>
      </c>
      <c r="U69" s="30">
        <f>gerter!X311+gerter!X312</f>
        <v>275</v>
      </c>
      <c r="V69" s="30">
        <f>gerter!Y311+gerter!Y312</f>
        <v>275</v>
      </c>
      <c r="W69" s="30">
        <f>gerter!Z311+gerter!Z312</f>
        <v>275</v>
      </c>
      <c r="X69" s="30">
        <f>gerter!AA311+gerter!AA312</f>
        <v>275</v>
      </c>
      <c r="Y69" s="30">
        <f>gerter!AB311+gerter!AB312</f>
        <v>275</v>
      </c>
      <c r="Z69" s="83">
        <f t="shared" si="5"/>
        <v>11787.5</v>
      </c>
      <c r="FT69" s="87"/>
      <c r="FU69" s="87"/>
      <c r="FV69" s="87"/>
      <c r="FW69" s="87"/>
      <c r="FX69" s="87"/>
      <c r="FY69" s="87"/>
      <c r="FZ69" s="87"/>
    </row>
    <row r="70" spans="1:182" s="2" customFormat="1" ht="57" customHeight="1" thickBot="1">
      <c r="A70" s="4" t="str">
        <f>[1]MAIN!A323</f>
        <v xml:space="preserve"> TOTAL IPPs FOSSIL FUEL </v>
      </c>
      <c r="B70" s="31" t="e">
        <f>SUM(B36:B48,B50:B69)</f>
        <v>#VALUE!</v>
      </c>
      <c r="C70" s="31" t="e">
        <f t="shared" ref="C70:Y70" si="6">SUM(C36:C48,C50:C69)</f>
        <v>#VALUE!</v>
      </c>
      <c r="D70" s="31" t="e">
        <f t="shared" si="6"/>
        <v>#VALUE!</v>
      </c>
      <c r="E70" s="31" t="e">
        <f t="shared" si="6"/>
        <v>#VALUE!</v>
      </c>
      <c r="F70" s="31" t="e">
        <f t="shared" si="6"/>
        <v>#VALUE!</v>
      </c>
      <c r="G70" s="31" t="e">
        <f t="shared" si="6"/>
        <v>#VALUE!</v>
      </c>
      <c r="H70" s="31" t="e">
        <f t="shared" si="6"/>
        <v>#VALUE!</v>
      </c>
      <c r="I70" s="31" t="e">
        <f t="shared" si="6"/>
        <v>#VALUE!</v>
      </c>
      <c r="J70" s="31" t="e">
        <f t="shared" si="6"/>
        <v>#VALUE!</v>
      </c>
      <c r="K70" s="31" t="e">
        <f t="shared" si="6"/>
        <v>#VALUE!</v>
      </c>
      <c r="L70" s="31" t="e">
        <f t="shared" si="6"/>
        <v>#VALUE!</v>
      </c>
      <c r="M70" s="31" t="e">
        <f t="shared" si="6"/>
        <v>#VALUE!</v>
      </c>
      <c r="N70" s="31" t="e">
        <f t="shared" si="6"/>
        <v>#VALUE!</v>
      </c>
      <c r="O70" s="31" t="e">
        <f t="shared" si="6"/>
        <v>#VALUE!</v>
      </c>
      <c r="P70" s="31" t="e">
        <f t="shared" si="6"/>
        <v>#VALUE!</v>
      </c>
      <c r="Q70" s="31" t="e">
        <f t="shared" si="6"/>
        <v>#VALUE!</v>
      </c>
      <c r="R70" s="31" t="e">
        <f t="shared" si="6"/>
        <v>#VALUE!</v>
      </c>
      <c r="S70" s="31" t="e">
        <f t="shared" si="6"/>
        <v>#VALUE!</v>
      </c>
      <c r="T70" s="31" t="e">
        <f t="shared" si="6"/>
        <v>#VALUE!</v>
      </c>
      <c r="U70" s="31" t="e">
        <f t="shared" si="6"/>
        <v>#VALUE!</v>
      </c>
      <c r="V70" s="31" t="e">
        <f t="shared" si="6"/>
        <v>#VALUE!</v>
      </c>
      <c r="W70" s="31" t="e">
        <f t="shared" si="6"/>
        <v>#VALUE!</v>
      </c>
      <c r="X70" s="31" t="e">
        <f t="shared" si="6"/>
        <v>#VALUE!</v>
      </c>
      <c r="Y70" s="31" t="e">
        <f t="shared" si="6"/>
        <v>#VALUE!</v>
      </c>
      <c r="Z70" s="83" t="e">
        <f t="shared" si="5"/>
        <v>#VALUE!</v>
      </c>
      <c r="FT70" s="87"/>
      <c r="FU70" s="87"/>
      <c r="FV70" s="87"/>
      <c r="FW70" s="87"/>
      <c r="FX70" s="87"/>
      <c r="FY70" s="87"/>
      <c r="FZ70" s="87"/>
    </row>
    <row r="71" spans="1:182" s="2" customFormat="1" ht="57" customHeight="1" thickBot="1">
      <c r="A71" s="25" t="s">
        <v>53</v>
      </c>
      <c r="B71" s="43"/>
      <c r="C71" s="44"/>
      <c r="D71" s="45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7"/>
      <c r="R71" s="48"/>
      <c r="S71" s="46"/>
      <c r="T71" s="46"/>
      <c r="U71" s="46"/>
      <c r="V71" s="46"/>
      <c r="W71" s="46"/>
      <c r="X71" s="46"/>
      <c r="Y71" s="47"/>
      <c r="Z71" s="83">
        <f t="shared" si="5"/>
        <v>0</v>
      </c>
      <c r="FT71" s="87"/>
      <c r="FU71" s="87"/>
      <c r="FV71" s="87"/>
      <c r="FW71" s="87"/>
      <c r="FX71" s="87"/>
      <c r="FY71" s="87"/>
      <c r="FZ71" s="87"/>
    </row>
    <row r="72" spans="1:182" s="2" customFormat="1" ht="57" customHeight="1">
      <c r="A72" s="20" t="str">
        <f>[1]MAIN!A325</f>
        <v xml:space="preserve"> JDW-II (SADIQ ABAD)</v>
      </c>
      <c r="B72" s="30">
        <f>gerter!E254</f>
        <v>19</v>
      </c>
      <c r="C72" s="30">
        <f>gerter!F254</f>
        <v>19</v>
      </c>
      <c r="D72" s="30">
        <f>gerter!G254</f>
        <v>19</v>
      </c>
      <c r="E72" s="30">
        <f>gerter!H254</f>
        <v>19</v>
      </c>
      <c r="F72" s="30">
        <f>gerter!I254</f>
        <v>19</v>
      </c>
      <c r="G72" s="30">
        <f>gerter!J254</f>
        <v>19</v>
      </c>
      <c r="H72" s="30">
        <f>gerter!K254</f>
        <v>19</v>
      </c>
      <c r="I72" s="30">
        <f>gerter!L254</f>
        <v>19</v>
      </c>
      <c r="J72" s="30">
        <f>gerter!M254</f>
        <v>19</v>
      </c>
      <c r="K72" s="30">
        <f>gerter!N254</f>
        <v>19</v>
      </c>
      <c r="L72" s="30">
        <f>gerter!O254</f>
        <v>19</v>
      </c>
      <c r="M72" s="30">
        <f>gerter!P254</f>
        <v>19</v>
      </c>
      <c r="N72" s="30">
        <f>gerter!Q254</f>
        <v>19</v>
      </c>
      <c r="O72" s="30">
        <f>gerter!R254</f>
        <v>19</v>
      </c>
      <c r="P72" s="30">
        <f>gerter!S254</f>
        <v>19</v>
      </c>
      <c r="Q72" s="30">
        <f>gerter!T254</f>
        <v>19</v>
      </c>
      <c r="R72" s="30">
        <f>gerter!U254</f>
        <v>19</v>
      </c>
      <c r="S72" s="30">
        <f>gerter!V254</f>
        <v>19</v>
      </c>
      <c r="T72" s="30">
        <f>gerter!W254</f>
        <v>19</v>
      </c>
      <c r="U72" s="30">
        <f>gerter!X254</f>
        <v>19</v>
      </c>
      <c r="V72" s="30">
        <f>gerter!Y254</f>
        <v>19</v>
      </c>
      <c r="W72" s="30">
        <f>gerter!Z254</f>
        <v>19</v>
      </c>
      <c r="X72" s="30">
        <f>gerter!AA254</f>
        <v>19</v>
      </c>
      <c r="Y72" s="30">
        <f>gerter!AB254</f>
        <v>19</v>
      </c>
      <c r="Z72" s="83">
        <f t="shared" si="5"/>
        <v>456</v>
      </c>
      <c r="FT72" s="87"/>
      <c r="FU72" s="87"/>
      <c r="FV72" s="87"/>
      <c r="FW72" s="87"/>
      <c r="FX72" s="87"/>
      <c r="FY72" s="87"/>
      <c r="FZ72" s="87"/>
    </row>
    <row r="73" spans="1:182" s="2" customFormat="1" ht="57" customHeight="1">
      <c r="A73" s="20" t="str">
        <f>[1]MAIN!A326</f>
        <v xml:space="preserve"> JDW-III (GHOTKI)</v>
      </c>
      <c r="B73" s="30">
        <f>gerter!E255</f>
        <v>21</v>
      </c>
      <c r="C73" s="30">
        <f>gerter!F255</f>
        <v>21</v>
      </c>
      <c r="D73" s="30">
        <f>gerter!G255</f>
        <v>21</v>
      </c>
      <c r="E73" s="30">
        <f>gerter!H255</f>
        <v>21</v>
      </c>
      <c r="F73" s="30">
        <f>gerter!I255</f>
        <v>21</v>
      </c>
      <c r="G73" s="30">
        <f>gerter!J255</f>
        <v>21</v>
      </c>
      <c r="H73" s="30">
        <f>gerter!K255</f>
        <v>21</v>
      </c>
      <c r="I73" s="30">
        <f>gerter!L255</f>
        <v>21</v>
      </c>
      <c r="J73" s="30">
        <f>gerter!M255</f>
        <v>21</v>
      </c>
      <c r="K73" s="30">
        <f>gerter!N255</f>
        <v>21</v>
      </c>
      <c r="L73" s="30">
        <f>gerter!O255</f>
        <v>21</v>
      </c>
      <c r="M73" s="30">
        <f>gerter!P255</f>
        <v>21</v>
      </c>
      <c r="N73" s="30">
        <f>gerter!Q255</f>
        <v>21</v>
      </c>
      <c r="O73" s="30">
        <f>gerter!R255</f>
        <v>21</v>
      </c>
      <c r="P73" s="30">
        <f>gerter!S255</f>
        <v>21</v>
      </c>
      <c r="Q73" s="30">
        <f>gerter!T255</f>
        <v>21</v>
      </c>
      <c r="R73" s="30">
        <f>gerter!U255</f>
        <v>21</v>
      </c>
      <c r="S73" s="30">
        <f>gerter!V255</f>
        <v>21</v>
      </c>
      <c r="T73" s="30">
        <f>gerter!W255</f>
        <v>21</v>
      </c>
      <c r="U73" s="30">
        <f>gerter!X255</f>
        <v>21</v>
      </c>
      <c r="V73" s="30">
        <f>gerter!Y255</f>
        <v>21</v>
      </c>
      <c r="W73" s="30">
        <f>gerter!Z255</f>
        <v>21</v>
      </c>
      <c r="X73" s="30">
        <f>gerter!AA255</f>
        <v>21</v>
      </c>
      <c r="Y73" s="30">
        <f>gerter!AB255</f>
        <v>21</v>
      </c>
      <c r="Z73" s="83">
        <f t="shared" si="5"/>
        <v>504</v>
      </c>
      <c r="FT73" s="87"/>
      <c r="FU73" s="87"/>
      <c r="FV73" s="87"/>
      <c r="FW73" s="87"/>
      <c r="FX73" s="87"/>
      <c r="FY73" s="87"/>
      <c r="FZ73" s="87"/>
    </row>
    <row r="74" spans="1:182" s="2" customFormat="1" ht="57" customHeight="1">
      <c r="A74" s="20" t="str">
        <f>[1]MAIN!A327</f>
        <v xml:space="preserve"> RYKML </v>
      </c>
      <c r="B74" s="30">
        <f>gerter!E256</f>
        <v>24</v>
      </c>
      <c r="C74" s="30">
        <f>gerter!F256</f>
        <v>24</v>
      </c>
      <c r="D74" s="30">
        <f>gerter!G256</f>
        <v>24</v>
      </c>
      <c r="E74" s="30">
        <f>gerter!H256</f>
        <v>24</v>
      </c>
      <c r="F74" s="30">
        <f>gerter!I256</f>
        <v>24</v>
      </c>
      <c r="G74" s="30">
        <f>gerter!J256</f>
        <v>24</v>
      </c>
      <c r="H74" s="30">
        <f>gerter!K256</f>
        <v>24</v>
      </c>
      <c r="I74" s="30">
        <f>gerter!L256</f>
        <v>24</v>
      </c>
      <c r="J74" s="30">
        <f>gerter!M256</f>
        <v>24</v>
      </c>
      <c r="K74" s="30">
        <f>gerter!N256</f>
        <v>24</v>
      </c>
      <c r="L74" s="30">
        <f>gerter!O256</f>
        <v>24</v>
      </c>
      <c r="M74" s="30">
        <f>gerter!P256</f>
        <v>24</v>
      </c>
      <c r="N74" s="30">
        <f>gerter!Q256</f>
        <v>24</v>
      </c>
      <c r="O74" s="30">
        <f>gerter!R256</f>
        <v>24</v>
      </c>
      <c r="P74" s="30">
        <f>gerter!S256</f>
        <v>24</v>
      </c>
      <c r="Q74" s="30">
        <f>gerter!T256</f>
        <v>24</v>
      </c>
      <c r="R74" s="30">
        <f>gerter!U256</f>
        <v>24</v>
      </c>
      <c r="S74" s="30">
        <f>gerter!V256</f>
        <v>24</v>
      </c>
      <c r="T74" s="30">
        <f>gerter!W256</f>
        <v>24</v>
      </c>
      <c r="U74" s="30">
        <f>gerter!X256</f>
        <v>24</v>
      </c>
      <c r="V74" s="30">
        <f>gerter!Y256</f>
        <v>24</v>
      </c>
      <c r="W74" s="30">
        <f>gerter!Z256</f>
        <v>24</v>
      </c>
      <c r="X74" s="30">
        <f>gerter!AA256</f>
        <v>24</v>
      </c>
      <c r="Y74" s="30">
        <f>gerter!AB256</f>
        <v>24</v>
      </c>
      <c r="Z74" s="83">
        <f t="shared" ref="Z74:Z93" si="7">SUM(B74:Y74)</f>
        <v>576</v>
      </c>
      <c r="FT74" s="87"/>
      <c r="FU74" s="87"/>
      <c r="FV74" s="87"/>
      <c r="FW74" s="87"/>
      <c r="FX74" s="87"/>
      <c r="FY74" s="87"/>
      <c r="FZ74" s="87"/>
    </row>
    <row r="75" spans="1:182" s="2" customFormat="1" ht="57" customHeight="1">
      <c r="A75" s="20" t="str">
        <f>[1]MAIN!A328</f>
        <v xml:space="preserve"> CHINIOT POWER </v>
      </c>
      <c r="B75" s="30">
        <f>gerter!E257</f>
        <v>42</v>
      </c>
      <c r="C75" s="30">
        <f>gerter!F257</f>
        <v>42</v>
      </c>
      <c r="D75" s="30">
        <f>gerter!G257</f>
        <v>42</v>
      </c>
      <c r="E75" s="30">
        <f>gerter!H257</f>
        <v>42</v>
      </c>
      <c r="F75" s="30">
        <f>gerter!I257</f>
        <v>42</v>
      </c>
      <c r="G75" s="30">
        <f>gerter!J257</f>
        <v>42</v>
      </c>
      <c r="H75" s="30">
        <f>gerter!K257</f>
        <v>42</v>
      </c>
      <c r="I75" s="30">
        <f>gerter!L257</f>
        <v>42</v>
      </c>
      <c r="J75" s="30">
        <f>gerter!M257</f>
        <v>42</v>
      </c>
      <c r="K75" s="30">
        <f>gerter!N257</f>
        <v>42</v>
      </c>
      <c r="L75" s="30">
        <f>gerter!O257</f>
        <v>42</v>
      </c>
      <c r="M75" s="30">
        <f>gerter!P257</f>
        <v>42</v>
      </c>
      <c r="N75" s="30">
        <f>gerter!Q257</f>
        <v>42</v>
      </c>
      <c r="O75" s="30">
        <f>gerter!R257</f>
        <v>42</v>
      </c>
      <c r="P75" s="30">
        <f>gerter!S257</f>
        <v>42</v>
      </c>
      <c r="Q75" s="30">
        <f>gerter!T257</f>
        <v>42</v>
      </c>
      <c r="R75" s="30">
        <f>gerter!U257</f>
        <v>0</v>
      </c>
      <c r="S75" s="30">
        <f>gerter!V257</f>
        <v>0</v>
      </c>
      <c r="T75" s="30">
        <f>gerter!W257</f>
        <v>0</v>
      </c>
      <c r="U75" s="30">
        <f>gerter!X257</f>
        <v>0</v>
      </c>
      <c r="V75" s="30">
        <f>gerter!Y257</f>
        <v>0</v>
      </c>
      <c r="W75" s="30">
        <f>gerter!Z257</f>
        <v>0</v>
      </c>
      <c r="X75" s="30">
        <f>gerter!AA257</f>
        <v>0</v>
      </c>
      <c r="Y75" s="30">
        <f>gerter!AB257</f>
        <v>0</v>
      </c>
      <c r="Z75" s="83">
        <f t="shared" si="7"/>
        <v>672</v>
      </c>
      <c r="FT75" s="87"/>
      <c r="FU75" s="87"/>
      <c r="FV75" s="87"/>
      <c r="FW75" s="87"/>
      <c r="FX75" s="87"/>
      <c r="FY75" s="87"/>
      <c r="FZ75" s="87"/>
    </row>
    <row r="76" spans="1:182" s="2" customFormat="1" ht="57" customHeight="1">
      <c r="A76" s="15" t="str">
        <f>[1]MAIN!A329</f>
        <v xml:space="preserve"> FATIMA ENERGY (FEL)</v>
      </c>
      <c r="B76" s="30">
        <f>gerter!E313</f>
        <v>0</v>
      </c>
      <c r="C76" s="30">
        <f>gerter!F313</f>
        <v>0</v>
      </c>
      <c r="D76" s="30">
        <f>gerter!G313</f>
        <v>0</v>
      </c>
      <c r="E76" s="30">
        <f>gerter!H313</f>
        <v>0</v>
      </c>
      <c r="F76" s="30">
        <f>gerter!I313</f>
        <v>0</v>
      </c>
      <c r="G76" s="30">
        <f>gerter!J313</f>
        <v>0</v>
      </c>
      <c r="H76" s="30">
        <f>gerter!K313</f>
        <v>0</v>
      </c>
      <c r="I76" s="30">
        <f>gerter!L313</f>
        <v>0</v>
      </c>
      <c r="J76" s="30">
        <f>gerter!M313</f>
        <v>0</v>
      </c>
      <c r="K76" s="30">
        <f>gerter!N313</f>
        <v>0</v>
      </c>
      <c r="L76" s="30">
        <f>gerter!O313</f>
        <v>0</v>
      </c>
      <c r="M76" s="30">
        <f>gerter!P313</f>
        <v>0</v>
      </c>
      <c r="N76" s="30">
        <f>gerter!Q313</f>
        <v>0</v>
      </c>
      <c r="O76" s="30">
        <f>gerter!R313</f>
        <v>0</v>
      </c>
      <c r="P76" s="30">
        <f>gerter!S313</f>
        <v>0</v>
      </c>
      <c r="Q76" s="30">
        <f>gerter!T313</f>
        <v>0</v>
      </c>
      <c r="R76" s="30">
        <f>gerter!U313</f>
        <v>0</v>
      </c>
      <c r="S76" s="30">
        <f>gerter!V313</f>
        <v>0</v>
      </c>
      <c r="T76" s="30">
        <f>gerter!W313</f>
        <v>0</v>
      </c>
      <c r="U76" s="30">
        <f>gerter!X313</f>
        <v>0</v>
      </c>
      <c r="V76" s="30">
        <f>gerter!Y313</f>
        <v>0</v>
      </c>
      <c r="W76" s="30">
        <f>gerter!Z313</f>
        <v>0</v>
      </c>
      <c r="X76" s="30">
        <f>gerter!AA313</f>
        <v>0</v>
      </c>
      <c r="Y76" s="30">
        <f>gerter!AB313</f>
        <v>0</v>
      </c>
      <c r="Z76" s="83">
        <f t="shared" si="7"/>
        <v>0</v>
      </c>
      <c r="FT76" s="87"/>
      <c r="FU76" s="87"/>
      <c r="FV76" s="87"/>
      <c r="FW76" s="87"/>
      <c r="FX76" s="87"/>
      <c r="FY76" s="87"/>
      <c r="FZ76" s="87"/>
    </row>
    <row r="77" spans="1:182" s="2" customFormat="1" ht="57" customHeight="1">
      <c r="A77" s="19" t="str">
        <f>[1]MAIN!A330</f>
        <v xml:space="preserve"> HAMZA SUGAR</v>
      </c>
      <c r="B77" s="30">
        <f>gerter!E302</f>
        <v>14</v>
      </c>
      <c r="C77" s="30">
        <f>gerter!F302</f>
        <v>14</v>
      </c>
      <c r="D77" s="30">
        <f>gerter!G302</f>
        <v>14</v>
      </c>
      <c r="E77" s="30">
        <f>gerter!H302</f>
        <v>14</v>
      </c>
      <c r="F77" s="30">
        <f>gerter!I302</f>
        <v>14</v>
      </c>
      <c r="G77" s="30">
        <f>gerter!J302</f>
        <v>14</v>
      </c>
      <c r="H77" s="30">
        <f>gerter!K302</f>
        <v>14</v>
      </c>
      <c r="I77" s="30">
        <f>gerter!L302</f>
        <v>14</v>
      </c>
      <c r="J77" s="30">
        <f>gerter!M302</f>
        <v>14</v>
      </c>
      <c r="K77" s="30">
        <f>gerter!N302</f>
        <v>14</v>
      </c>
      <c r="L77" s="30">
        <f>gerter!O302</f>
        <v>14</v>
      </c>
      <c r="M77" s="30">
        <f>gerter!P302</f>
        <v>14</v>
      </c>
      <c r="N77" s="30">
        <f>gerter!Q302</f>
        <v>14</v>
      </c>
      <c r="O77" s="30">
        <f>gerter!R302</f>
        <v>14</v>
      </c>
      <c r="P77" s="30">
        <f>gerter!S302</f>
        <v>14</v>
      </c>
      <c r="Q77" s="30">
        <f>gerter!T302</f>
        <v>14</v>
      </c>
      <c r="R77" s="30">
        <f>gerter!U302</f>
        <v>0</v>
      </c>
      <c r="S77" s="30">
        <f>gerter!V302</f>
        <v>0</v>
      </c>
      <c r="T77" s="30">
        <f>gerter!W302</f>
        <v>0</v>
      </c>
      <c r="U77" s="30">
        <f>gerter!X302</f>
        <v>0</v>
      </c>
      <c r="V77" s="30">
        <f>gerter!Y302</f>
        <v>0</v>
      </c>
      <c r="W77" s="30">
        <f>gerter!Z302</f>
        <v>0</v>
      </c>
      <c r="X77" s="30">
        <f>gerter!AA302</f>
        <v>0</v>
      </c>
      <c r="Y77" s="30">
        <f>gerter!AB302</f>
        <v>0</v>
      </c>
      <c r="Z77" s="83">
        <f t="shared" si="7"/>
        <v>224</v>
      </c>
      <c r="FT77" s="87"/>
      <c r="FU77" s="87"/>
      <c r="FV77" s="87"/>
      <c r="FW77" s="87"/>
      <c r="FX77" s="87"/>
      <c r="FY77" s="87"/>
      <c r="FZ77" s="87"/>
    </row>
    <row r="78" spans="1:182" s="2" customFormat="1" ht="57" customHeight="1">
      <c r="A78" s="18" t="str">
        <f>[1]MAIN!A331</f>
        <v xml:space="preserve"> THALL POWER (LAYYAH)</v>
      </c>
      <c r="B78" s="30">
        <f>gerter!E303</f>
        <v>8</v>
      </c>
      <c r="C78" s="30">
        <f>gerter!F303</f>
        <v>8</v>
      </c>
      <c r="D78" s="30">
        <f>gerter!G303</f>
        <v>8</v>
      </c>
      <c r="E78" s="30">
        <f>gerter!H303</f>
        <v>8</v>
      </c>
      <c r="F78" s="30">
        <f>gerter!I303</f>
        <v>8</v>
      </c>
      <c r="G78" s="30">
        <f>gerter!J303</f>
        <v>8</v>
      </c>
      <c r="H78" s="30">
        <f>gerter!K303</f>
        <v>8</v>
      </c>
      <c r="I78" s="30">
        <f>gerter!L303</f>
        <v>8</v>
      </c>
      <c r="J78" s="30">
        <f>gerter!M303</f>
        <v>8</v>
      </c>
      <c r="K78" s="30">
        <f>gerter!N303</f>
        <v>8</v>
      </c>
      <c r="L78" s="30">
        <f>gerter!O303</f>
        <v>8</v>
      </c>
      <c r="M78" s="30">
        <f>gerter!P303</f>
        <v>8</v>
      </c>
      <c r="N78" s="30">
        <f>gerter!Q303</f>
        <v>8</v>
      </c>
      <c r="O78" s="30">
        <f>gerter!R303</f>
        <v>8</v>
      </c>
      <c r="P78" s="30">
        <f>gerter!S303</f>
        <v>8</v>
      </c>
      <c r="Q78" s="30">
        <f>gerter!T303</f>
        <v>8</v>
      </c>
      <c r="R78" s="30">
        <f>gerter!U303</f>
        <v>0</v>
      </c>
      <c r="S78" s="30">
        <f>gerter!V303</f>
        <v>0</v>
      </c>
      <c r="T78" s="30">
        <f>gerter!W303</f>
        <v>0</v>
      </c>
      <c r="U78" s="30">
        <f>gerter!X303</f>
        <v>0</v>
      </c>
      <c r="V78" s="30">
        <f>gerter!Y303</f>
        <v>0</v>
      </c>
      <c r="W78" s="30">
        <f>gerter!Z303</f>
        <v>0</v>
      </c>
      <c r="X78" s="30">
        <f>gerter!AA303</f>
        <v>0</v>
      </c>
      <c r="Y78" s="30">
        <f>gerter!AB303</f>
        <v>0</v>
      </c>
      <c r="Z78" s="83">
        <f t="shared" si="7"/>
        <v>128</v>
      </c>
      <c r="FT78" s="87"/>
      <c r="FU78" s="87"/>
      <c r="FV78" s="87"/>
      <c r="FW78" s="87"/>
      <c r="FX78" s="87"/>
      <c r="FY78" s="87"/>
      <c r="FZ78" s="87"/>
    </row>
    <row r="79" spans="1:182" s="2" customFormat="1" ht="57" customHeight="1">
      <c r="A79" s="18" t="s">
        <v>404</v>
      </c>
      <c r="B79" s="30">
        <f>gerter!E305</f>
        <v>0</v>
      </c>
      <c r="C79" s="30">
        <f>gerter!F305</f>
        <v>0</v>
      </c>
      <c r="D79" s="30">
        <f>gerter!G305</f>
        <v>0</v>
      </c>
      <c r="E79" s="30">
        <f>gerter!H305</f>
        <v>0</v>
      </c>
      <c r="F79" s="30">
        <f>gerter!I305</f>
        <v>0</v>
      </c>
      <c r="G79" s="30">
        <f>gerter!J305</f>
        <v>0</v>
      </c>
      <c r="H79" s="30">
        <f>gerter!K305</f>
        <v>0</v>
      </c>
      <c r="I79" s="30">
        <f>gerter!L305</f>
        <v>0</v>
      </c>
      <c r="J79" s="30">
        <f>gerter!M305</f>
        <v>0</v>
      </c>
      <c r="K79" s="30">
        <f>gerter!N305</f>
        <v>0</v>
      </c>
      <c r="L79" s="30">
        <f>gerter!O305</f>
        <v>0</v>
      </c>
      <c r="M79" s="30">
        <f>gerter!P305</f>
        <v>0</v>
      </c>
      <c r="N79" s="30">
        <f>gerter!Q305</f>
        <v>0</v>
      </c>
      <c r="O79" s="30">
        <f>gerter!R305</f>
        <v>0</v>
      </c>
      <c r="P79" s="30">
        <f>gerter!S305</f>
        <v>0</v>
      </c>
      <c r="Q79" s="30">
        <f>gerter!T305</f>
        <v>0</v>
      </c>
      <c r="R79" s="30">
        <f>gerter!U305</f>
        <v>0</v>
      </c>
      <c r="S79" s="30">
        <f>gerter!V305</f>
        <v>0</v>
      </c>
      <c r="T79" s="30">
        <f>gerter!W305</f>
        <v>0</v>
      </c>
      <c r="U79" s="30">
        <f>gerter!X305</f>
        <v>0</v>
      </c>
      <c r="V79" s="30">
        <f>gerter!Y305</f>
        <v>0</v>
      </c>
      <c r="W79" s="30">
        <f>gerter!Z305</f>
        <v>0</v>
      </c>
      <c r="X79" s="30">
        <f>gerter!AA305</f>
        <v>0</v>
      </c>
      <c r="Y79" s="30">
        <f>gerter!AB305</f>
        <v>0</v>
      </c>
      <c r="Z79" s="83">
        <f>SUM(B79:Y79)</f>
        <v>0</v>
      </c>
      <c r="FT79" s="87"/>
      <c r="FU79" s="87"/>
      <c r="FV79" s="87"/>
      <c r="FW79" s="87"/>
      <c r="FX79" s="87"/>
      <c r="FY79" s="87"/>
      <c r="FZ79" s="87"/>
    </row>
    <row r="80" spans="1:182" s="2" customFormat="1" ht="57" customHeight="1" thickBot="1">
      <c r="A80" s="18" t="str">
        <f>[3]MAIN!A333</f>
        <v>ALMOIZ INDUSTRIES LIMITED</v>
      </c>
      <c r="B80" s="30">
        <f>gerter!E304</f>
        <v>0</v>
      </c>
      <c r="C80" s="30">
        <f>gerter!F304</f>
        <v>0</v>
      </c>
      <c r="D80" s="30">
        <f>gerter!G304</f>
        <v>0</v>
      </c>
      <c r="E80" s="30">
        <f>gerter!H304</f>
        <v>0</v>
      </c>
      <c r="F80" s="30">
        <f>gerter!I304</f>
        <v>0</v>
      </c>
      <c r="G80" s="30">
        <f>gerter!J304</f>
        <v>0</v>
      </c>
      <c r="H80" s="30">
        <f>gerter!K304</f>
        <v>0</v>
      </c>
      <c r="I80" s="30">
        <f>gerter!L304</f>
        <v>0</v>
      </c>
      <c r="J80" s="30">
        <f>gerter!M304</f>
        <v>0</v>
      </c>
      <c r="K80" s="30">
        <f>gerter!N304</f>
        <v>0</v>
      </c>
      <c r="L80" s="30">
        <f>gerter!O304</f>
        <v>0</v>
      </c>
      <c r="M80" s="30">
        <f>gerter!P304</f>
        <v>0</v>
      </c>
      <c r="N80" s="30">
        <f>gerter!Q304</f>
        <v>0</v>
      </c>
      <c r="O80" s="30">
        <f>gerter!R304</f>
        <v>0</v>
      </c>
      <c r="P80" s="30">
        <f>gerter!S304</f>
        <v>0</v>
      </c>
      <c r="Q80" s="30">
        <f>gerter!T304</f>
        <v>0</v>
      </c>
      <c r="R80" s="30">
        <f>gerter!U304</f>
        <v>0</v>
      </c>
      <c r="S80" s="30">
        <f>gerter!V304</f>
        <v>0</v>
      </c>
      <c r="T80" s="30">
        <f>gerter!W304</f>
        <v>0</v>
      </c>
      <c r="U80" s="30">
        <f>gerter!X304</f>
        <v>0</v>
      </c>
      <c r="V80" s="30">
        <f>gerter!Y304</f>
        <v>0</v>
      </c>
      <c r="W80" s="30">
        <f>gerter!Z304</f>
        <v>0</v>
      </c>
      <c r="X80" s="30">
        <f>gerter!AA304</f>
        <v>0</v>
      </c>
      <c r="Y80" s="30">
        <f>gerter!AB304</f>
        <v>0</v>
      </c>
      <c r="Z80" s="83">
        <f t="shared" si="7"/>
        <v>0</v>
      </c>
      <c r="FT80" s="87"/>
      <c r="FU80" s="87"/>
      <c r="FV80" s="87"/>
      <c r="FW80" s="87"/>
      <c r="FX80" s="87"/>
      <c r="FY80" s="87"/>
      <c r="FZ80" s="87"/>
    </row>
    <row r="81" spans="1:182" s="2" customFormat="1" ht="57" customHeight="1" thickBot="1">
      <c r="A81" s="28" t="s">
        <v>54</v>
      </c>
      <c r="B81" s="31">
        <f t="shared" ref="B81:Y81" si="8">SUM(B72:B80)</f>
        <v>128</v>
      </c>
      <c r="C81" s="31">
        <f t="shared" si="8"/>
        <v>128</v>
      </c>
      <c r="D81" s="31">
        <f t="shared" si="8"/>
        <v>128</v>
      </c>
      <c r="E81" s="31">
        <f t="shared" si="8"/>
        <v>128</v>
      </c>
      <c r="F81" s="31">
        <f t="shared" si="8"/>
        <v>128</v>
      </c>
      <c r="G81" s="31">
        <f t="shared" si="8"/>
        <v>128</v>
      </c>
      <c r="H81" s="31">
        <f t="shared" si="8"/>
        <v>128</v>
      </c>
      <c r="I81" s="31">
        <f t="shared" si="8"/>
        <v>128</v>
      </c>
      <c r="J81" s="31">
        <f t="shared" si="8"/>
        <v>128</v>
      </c>
      <c r="K81" s="31">
        <f t="shared" si="8"/>
        <v>128</v>
      </c>
      <c r="L81" s="31">
        <f t="shared" si="8"/>
        <v>128</v>
      </c>
      <c r="M81" s="31">
        <f t="shared" si="8"/>
        <v>128</v>
      </c>
      <c r="N81" s="31">
        <f t="shared" si="8"/>
        <v>128</v>
      </c>
      <c r="O81" s="31">
        <f t="shared" si="8"/>
        <v>128</v>
      </c>
      <c r="P81" s="31">
        <f t="shared" si="8"/>
        <v>128</v>
      </c>
      <c r="Q81" s="32">
        <f t="shared" si="8"/>
        <v>128</v>
      </c>
      <c r="R81" s="33">
        <f t="shared" si="8"/>
        <v>64</v>
      </c>
      <c r="S81" s="31">
        <f t="shared" si="8"/>
        <v>64</v>
      </c>
      <c r="T81" s="31">
        <f t="shared" si="8"/>
        <v>64</v>
      </c>
      <c r="U81" s="31">
        <f t="shared" si="8"/>
        <v>64</v>
      </c>
      <c r="V81" s="31">
        <f t="shared" si="8"/>
        <v>64</v>
      </c>
      <c r="W81" s="31">
        <f t="shared" si="8"/>
        <v>64</v>
      </c>
      <c r="X81" s="31">
        <f t="shared" si="8"/>
        <v>64</v>
      </c>
      <c r="Y81" s="34">
        <f t="shared" si="8"/>
        <v>64</v>
      </c>
      <c r="Z81" s="83">
        <f t="shared" si="7"/>
        <v>2560</v>
      </c>
      <c r="FT81" s="87"/>
      <c r="FU81" s="87"/>
      <c r="FV81" s="87"/>
      <c r="FW81" s="87"/>
      <c r="FX81" s="87"/>
      <c r="FY81" s="87"/>
      <c r="FZ81" s="87"/>
    </row>
    <row r="82" spans="1:182" s="2" customFormat="1" ht="57" customHeight="1" thickBot="1">
      <c r="A82" s="24" t="s">
        <v>55</v>
      </c>
      <c r="B82" s="105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7"/>
      <c r="Z82" s="83">
        <f t="shared" si="7"/>
        <v>0</v>
      </c>
      <c r="FT82" s="87"/>
      <c r="FU82" s="87"/>
      <c r="FV82" s="87"/>
      <c r="FW82" s="87"/>
      <c r="FX82" s="87"/>
      <c r="FY82" s="87"/>
      <c r="FZ82" s="87"/>
    </row>
    <row r="83" spans="1:182" s="2" customFormat="1" ht="57" customHeight="1">
      <c r="A83" s="21" t="str">
        <f>[1]MAIN!A363</f>
        <v xml:space="preserve"> CHASHNUPP - I  </v>
      </c>
      <c r="B83" s="30">
        <f>SUM(gerter!E250)</f>
        <v>301</v>
      </c>
      <c r="C83" s="30">
        <f>SUM(gerter!F250)</f>
        <v>301</v>
      </c>
      <c r="D83" s="30">
        <f>SUM(gerter!G250)</f>
        <v>301</v>
      </c>
      <c r="E83" s="30">
        <f>SUM(gerter!H250)</f>
        <v>301</v>
      </c>
      <c r="F83" s="30">
        <f>SUM(gerter!I250)</f>
        <v>301</v>
      </c>
      <c r="G83" s="30">
        <f>SUM(gerter!J250)</f>
        <v>301</v>
      </c>
      <c r="H83" s="30">
        <f>SUM(gerter!K250)</f>
        <v>301</v>
      </c>
      <c r="I83" s="30">
        <f>SUM(gerter!L250)</f>
        <v>301</v>
      </c>
      <c r="J83" s="30">
        <f>SUM(gerter!M250)</f>
        <v>301</v>
      </c>
      <c r="K83" s="30">
        <f>SUM(gerter!N250)</f>
        <v>301</v>
      </c>
      <c r="L83" s="30">
        <f>SUM(gerter!O250)</f>
        <v>301</v>
      </c>
      <c r="M83" s="30">
        <f>SUM(gerter!P250)</f>
        <v>301</v>
      </c>
      <c r="N83" s="30">
        <f>SUM(gerter!Q250)</f>
        <v>301</v>
      </c>
      <c r="O83" s="30">
        <f>SUM(gerter!R250)</f>
        <v>301</v>
      </c>
      <c r="P83" s="30">
        <f>SUM(gerter!S250)</f>
        <v>301</v>
      </c>
      <c r="Q83" s="30">
        <f>SUM(gerter!T250)</f>
        <v>301</v>
      </c>
      <c r="R83" s="30">
        <f>SUM(gerter!U250)</f>
        <v>301</v>
      </c>
      <c r="S83" s="30">
        <f>SUM(gerter!V250)</f>
        <v>301</v>
      </c>
      <c r="T83" s="30">
        <f>SUM(gerter!W250)</f>
        <v>301</v>
      </c>
      <c r="U83" s="30">
        <f>SUM(gerter!X250)</f>
        <v>301</v>
      </c>
      <c r="V83" s="30">
        <f>SUM(gerter!Y250)</f>
        <v>301</v>
      </c>
      <c r="W83" s="30">
        <f>SUM(gerter!Z250)</f>
        <v>301</v>
      </c>
      <c r="X83" s="30">
        <f>SUM(gerter!AA250)</f>
        <v>301</v>
      </c>
      <c r="Y83" s="30">
        <f>SUM(gerter!AB250)</f>
        <v>301</v>
      </c>
      <c r="Z83" s="83">
        <f t="shared" si="7"/>
        <v>7224</v>
      </c>
      <c r="FT83" s="87"/>
      <c r="FU83" s="87"/>
      <c r="FV83" s="87"/>
      <c r="FW83" s="87"/>
      <c r="FX83" s="87"/>
      <c r="FY83" s="87"/>
      <c r="FZ83" s="87"/>
    </row>
    <row r="84" spans="1:182" s="2" customFormat="1" ht="57" customHeight="1">
      <c r="A84" s="21" t="str">
        <f>[1]MAIN!A364</f>
        <v xml:space="preserve"> CHASHNUPP-II</v>
      </c>
      <c r="B84" s="30">
        <f>gerter!E251</f>
        <v>316</v>
      </c>
      <c r="C84" s="30">
        <f>gerter!F251</f>
        <v>316</v>
      </c>
      <c r="D84" s="30">
        <f>gerter!G251</f>
        <v>316</v>
      </c>
      <c r="E84" s="30">
        <f>gerter!H251</f>
        <v>316</v>
      </c>
      <c r="F84" s="30">
        <f>gerter!I251</f>
        <v>316</v>
      </c>
      <c r="G84" s="30">
        <f>gerter!J251</f>
        <v>316</v>
      </c>
      <c r="H84" s="30">
        <f>gerter!K251</f>
        <v>316</v>
      </c>
      <c r="I84" s="30">
        <f>gerter!L251</f>
        <v>316</v>
      </c>
      <c r="J84" s="30">
        <f>gerter!M251</f>
        <v>316</v>
      </c>
      <c r="K84" s="30">
        <f>gerter!N251</f>
        <v>316</v>
      </c>
      <c r="L84" s="30">
        <f>gerter!O251</f>
        <v>316</v>
      </c>
      <c r="M84" s="30">
        <f>gerter!P251</f>
        <v>316</v>
      </c>
      <c r="N84" s="30">
        <f>gerter!Q251</f>
        <v>316</v>
      </c>
      <c r="O84" s="30">
        <f>gerter!R251</f>
        <v>316</v>
      </c>
      <c r="P84" s="30">
        <f>gerter!S251</f>
        <v>316</v>
      </c>
      <c r="Q84" s="30">
        <f>gerter!T251</f>
        <v>316</v>
      </c>
      <c r="R84" s="30">
        <f>gerter!U251</f>
        <v>316</v>
      </c>
      <c r="S84" s="30">
        <f>gerter!V251</f>
        <v>316</v>
      </c>
      <c r="T84" s="30">
        <f>gerter!W251</f>
        <v>316</v>
      </c>
      <c r="U84" s="30">
        <f>gerter!X251</f>
        <v>316</v>
      </c>
      <c r="V84" s="30">
        <f>gerter!Y251</f>
        <v>316</v>
      </c>
      <c r="W84" s="30">
        <f>gerter!Z251</f>
        <v>316</v>
      </c>
      <c r="X84" s="30">
        <f>gerter!AA251</f>
        <v>316</v>
      </c>
      <c r="Y84" s="30">
        <f>gerter!AB251</f>
        <v>316</v>
      </c>
      <c r="Z84" s="83">
        <f t="shared" si="7"/>
        <v>7584</v>
      </c>
      <c r="FT84" s="87"/>
      <c r="FU84" s="87"/>
      <c r="FV84" s="87"/>
      <c r="FW84" s="87"/>
      <c r="FX84" s="87"/>
      <c r="FY84" s="87"/>
      <c r="FZ84" s="87"/>
    </row>
    <row r="85" spans="1:182" s="2" customFormat="1" ht="57" customHeight="1">
      <c r="A85" s="21" t="str">
        <f>[1]MAIN!A365</f>
        <v xml:space="preserve"> CHUASHNUPP-III </v>
      </c>
      <c r="B85" s="30">
        <f>gerter!E252</f>
        <v>226</v>
      </c>
      <c r="C85" s="30">
        <f>gerter!F252</f>
        <v>226</v>
      </c>
      <c r="D85" s="30">
        <f>gerter!G252</f>
        <v>226</v>
      </c>
      <c r="E85" s="30">
        <f>gerter!H252</f>
        <v>226</v>
      </c>
      <c r="F85" s="30">
        <f>gerter!I252</f>
        <v>226</v>
      </c>
      <c r="G85" s="30">
        <f>gerter!J252</f>
        <v>226</v>
      </c>
      <c r="H85" s="30">
        <f>gerter!K252</f>
        <v>226</v>
      </c>
      <c r="I85" s="30">
        <f>gerter!L252</f>
        <v>226</v>
      </c>
      <c r="J85" s="30">
        <f>gerter!M252</f>
        <v>226</v>
      </c>
      <c r="K85" s="30">
        <f>gerter!N252</f>
        <v>226</v>
      </c>
      <c r="L85" s="30">
        <f>gerter!O252</f>
        <v>226</v>
      </c>
      <c r="M85" s="30">
        <f>gerter!P252</f>
        <v>226</v>
      </c>
      <c r="N85" s="30">
        <f>gerter!Q252</f>
        <v>226</v>
      </c>
      <c r="O85" s="30">
        <f>gerter!R252</f>
        <v>226</v>
      </c>
      <c r="P85" s="30">
        <f>gerter!S252</f>
        <v>226</v>
      </c>
      <c r="Q85" s="30">
        <f>gerter!T252</f>
        <v>226</v>
      </c>
      <c r="R85" s="30">
        <f>gerter!U252</f>
        <v>226</v>
      </c>
      <c r="S85" s="30">
        <f>gerter!V252</f>
        <v>226</v>
      </c>
      <c r="T85" s="30">
        <f>gerter!W252</f>
        <v>226</v>
      </c>
      <c r="U85" s="30">
        <f>gerter!X252</f>
        <v>226</v>
      </c>
      <c r="V85" s="30">
        <f>gerter!Y252</f>
        <v>226</v>
      </c>
      <c r="W85" s="30">
        <f>gerter!Z252</f>
        <v>226</v>
      </c>
      <c r="X85" s="30">
        <f>gerter!AA252</f>
        <v>226</v>
      </c>
      <c r="Y85" s="30">
        <f>gerter!AB252</f>
        <v>226</v>
      </c>
      <c r="Z85" s="83">
        <f t="shared" si="7"/>
        <v>5424</v>
      </c>
      <c r="FT85" s="87"/>
      <c r="FU85" s="87"/>
      <c r="FV85" s="87"/>
      <c r="FW85" s="87"/>
      <c r="FX85" s="87"/>
      <c r="FY85" s="87"/>
      <c r="FZ85" s="87"/>
    </row>
    <row r="86" spans="1:182" s="2" customFormat="1" ht="57" customHeight="1">
      <c r="A86" s="21" t="s">
        <v>419</v>
      </c>
      <c r="B86" s="30">
        <f>gerter!E253</f>
        <v>226</v>
      </c>
      <c r="C86" s="30">
        <f>gerter!F253</f>
        <v>226</v>
      </c>
      <c r="D86" s="30">
        <f>gerter!G253</f>
        <v>226</v>
      </c>
      <c r="E86" s="30">
        <f>gerter!H253</f>
        <v>226</v>
      </c>
      <c r="F86" s="30">
        <f>gerter!I253</f>
        <v>226</v>
      </c>
      <c r="G86" s="30">
        <f>gerter!J253</f>
        <v>226</v>
      </c>
      <c r="H86" s="30">
        <f>gerter!K253</f>
        <v>226</v>
      </c>
      <c r="I86" s="30">
        <f>gerter!L253</f>
        <v>226</v>
      </c>
      <c r="J86" s="30">
        <f>gerter!M253</f>
        <v>226</v>
      </c>
      <c r="K86" s="30">
        <f>gerter!N253</f>
        <v>226</v>
      </c>
      <c r="L86" s="30">
        <f>gerter!O253</f>
        <v>226</v>
      </c>
      <c r="M86" s="30">
        <f>gerter!P253</f>
        <v>226</v>
      </c>
      <c r="N86" s="30">
        <f>gerter!Q253</f>
        <v>226</v>
      </c>
      <c r="O86" s="30">
        <f>gerter!R253</f>
        <v>226</v>
      </c>
      <c r="P86" s="30">
        <f>gerter!S253</f>
        <v>226</v>
      </c>
      <c r="Q86" s="30">
        <f>gerter!T253</f>
        <v>226</v>
      </c>
      <c r="R86" s="30">
        <f>gerter!U253</f>
        <v>226</v>
      </c>
      <c r="S86" s="30">
        <f>gerter!V253</f>
        <v>226</v>
      </c>
      <c r="T86" s="30">
        <f>gerter!W253</f>
        <v>226</v>
      </c>
      <c r="U86" s="30">
        <f>gerter!X253</f>
        <v>226</v>
      </c>
      <c r="V86" s="30">
        <f>gerter!Y253</f>
        <v>226</v>
      </c>
      <c r="W86" s="30">
        <f>gerter!Z253</f>
        <v>226</v>
      </c>
      <c r="X86" s="30">
        <f>gerter!AA253</f>
        <v>226</v>
      </c>
      <c r="Y86" s="30">
        <f>gerter!AB253</f>
        <v>226</v>
      </c>
      <c r="Z86" s="83">
        <f>SUM(B86:Y86)</f>
        <v>5424</v>
      </c>
      <c r="FT86" s="87"/>
      <c r="FU86" s="87"/>
      <c r="FV86" s="87"/>
      <c r="FW86" s="87"/>
      <c r="FX86" s="87"/>
      <c r="FY86" s="87"/>
      <c r="FZ86" s="87"/>
    </row>
    <row r="87" spans="1:182" s="2" customFormat="1" ht="57" customHeight="1" thickBot="1">
      <c r="A87" s="61" t="s">
        <v>418</v>
      </c>
      <c r="B87" s="30">
        <f>gerter!E316</f>
        <v>1040</v>
      </c>
      <c r="C87" s="30">
        <f>gerter!F316</f>
        <v>1040</v>
      </c>
      <c r="D87" s="30">
        <f>gerter!G316</f>
        <v>1040</v>
      </c>
      <c r="E87" s="30">
        <f>gerter!H316</f>
        <v>1040</v>
      </c>
      <c r="F87" s="30">
        <f>gerter!I316</f>
        <v>1040</v>
      </c>
      <c r="G87" s="30">
        <f>gerter!J316</f>
        <v>1040</v>
      </c>
      <c r="H87" s="30">
        <f>gerter!K316</f>
        <v>1040</v>
      </c>
      <c r="I87" s="30">
        <f>gerter!L316</f>
        <v>1040</v>
      </c>
      <c r="J87" s="30">
        <f>gerter!M316</f>
        <v>1040</v>
      </c>
      <c r="K87" s="30">
        <f>gerter!N316</f>
        <v>1040</v>
      </c>
      <c r="L87" s="30">
        <f>gerter!O316</f>
        <v>1040</v>
      </c>
      <c r="M87" s="30">
        <f>gerter!P316</f>
        <v>1040</v>
      </c>
      <c r="N87" s="30">
        <f>gerter!Q316</f>
        <v>1040</v>
      </c>
      <c r="O87" s="30">
        <f>gerter!R316</f>
        <v>1040</v>
      </c>
      <c r="P87" s="30">
        <f>gerter!S316</f>
        <v>1040</v>
      </c>
      <c r="Q87" s="30">
        <f>gerter!T316</f>
        <v>1040</v>
      </c>
      <c r="R87" s="30">
        <f>gerter!U316</f>
        <v>1040</v>
      </c>
      <c r="S87" s="30">
        <f>gerter!V316</f>
        <v>1040</v>
      </c>
      <c r="T87" s="30">
        <f>gerter!W316</f>
        <v>1040</v>
      </c>
      <c r="U87" s="30">
        <f>gerter!X316</f>
        <v>1040</v>
      </c>
      <c r="V87" s="30">
        <f>gerter!Y316</f>
        <v>1040</v>
      </c>
      <c r="W87" s="30">
        <f>gerter!Z316</f>
        <v>1040</v>
      </c>
      <c r="X87" s="30">
        <f>gerter!AA316</f>
        <v>1040</v>
      </c>
      <c r="Y87" s="30">
        <f>gerter!AB316</f>
        <v>1040</v>
      </c>
      <c r="Z87" s="83">
        <f t="shared" si="7"/>
        <v>24960</v>
      </c>
      <c r="FT87" s="87"/>
      <c r="FU87" s="87"/>
      <c r="FV87" s="87"/>
      <c r="FW87" s="87"/>
      <c r="FX87" s="87"/>
      <c r="FY87" s="87"/>
      <c r="FZ87" s="87"/>
    </row>
    <row r="88" spans="1:182" s="2" customFormat="1" ht="57" customHeight="1" thickBot="1">
      <c r="A88" s="27" t="s">
        <v>56</v>
      </c>
      <c r="B88" s="31">
        <f t="shared" ref="B88:Y88" si="9">SUM(B83:B87)</f>
        <v>2109</v>
      </c>
      <c r="C88" s="31">
        <f t="shared" si="9"/>
        <v>2109</v>
      </c>
      <c r="D88" s="31">
        <f t="shared" si="9"/>
        <v>2109</v>
      </c>
      <c r="E88" s="31">
        <f t="shared" si="9"/>
        <v>2109</v>
      </c>
      <c r="F88" s="31">
        <f t="shared" si="9"/>
        <v>2109</v>
      </c>
      <c r="G88" s="31">
        <f t="shared" si="9"/>
        <v>2109</v>
      </c>
      <c r="H88" s="31">
        <f t="shared" si="9"/>
        <v>2109</v>
      </c>
      <c r="I88" s="31">
        <f t="shared" si="9"/>
        <v>2109</v>
      </c>
      <c r="J88" s="31">
        <f t="shared" si="9"/>
        <v>2109</v>
      </c>
      <c r="K88" s="31">
        <f t="shared" si="9"/>
        <v>2109</v>
      </c>
      <c r="L88" s="31">
        <f t="shared" si="9"/>
        <v>2109</v>
      </c>
      <c r="M88" s="31">
        <f t="shared" si="9"/>
        <v>2109</v>
      </c>
      <c r="N88" s="31">
        <f t="shared" si="9"/>
        <v>2109</v>
      </c>
      <c r="O88" s="31">
        <f t="shared" si="9"/>
        <v>2109</v>
      </c>
      <c r="P88" s="31">
        <f t="shared" si="9"/>
        <v>2109</v>
      </c>
      <c r="Q88" s="31">
        <f t="shared" si="9"/>
        <v>2109</v>
      </c>
      <c r="R88" s="31">
        <f t="shared" si="9"/>
        <v>2109</v>
      </c>
      <c r="S88" s="31">
        <f t="shared" si="9"/>
        <v>2109</v>
      </c>
      <c r="T88" s="31">
        <f t="shared" si="9"/>
        <v>2109</v>
      </c>
      <c r="U88" s="31">
        <f t="shared" si="9"/>
        <v>2109</v>
      </c>
      <c r="V88" s="31">
        <f t="shared" si="9"/>
        <v>2109</v>
      </c>
      <c r="W88" s="31">
        <f t="shared" si="9"/>
        <v>2109</v>
      </c>
      <c r="X88" s="31">
        <f t="shared" si="9"/>
        <v>2109</v>
      </c>
      <c r="Y88" s="31">
        <f t="shared" si="9"/>
        <v>2109</v>
      </c>
      <c r="Z88" s="83">
        <f t="shared" si="7"/>
        <v>50616</v>
      </c>
      <c r="FT88" s="87"/>
      <c r="FU88" s="87"/>
      <c r="FV88" s="87"/>
      <c r="FW88" s="87"/>
      <c r="FX88" s="87"/>
      <c r="FY88" s="87"/>
      <c r="FZ88" s="87"/>
    </row>
    <row r="89" spans="1:182" s="2" customFormat="1" ht="57" customHeight="1" thickBot="1">
      <c r="A89" s="26" t="str">
        <f>[1]MAIN!A373</f>
        <v>TOTAL IPPs THERMAL.</v>
      </c>
      <c r="B89" s="31" t="e">
        <f t="shared" ref="B89:Y89" si="10">B70+B81+B88+B35</f>
        <v>#VALUE!</v>
      </c>
      <c r="C89" s="31" t="e">
        <f t="shared" si="10"/>
        <v>#VALUE!</v>
      </c>
      <c r="D89" s="31" t="e">
        <f t="shared" si="10"/>
        <v>#VALUE!</v>
      </c>
      <c r="E89" s="31" t="e">
        <f t="shared" si="10"/>
        <v>#VALUE!</v>
      </c>
      <c r="F89" s="31" t="e">
        <f t="shared" si="10"/>
        <v>#VALUE!</v>
      </c>
      <c r="G89" s="31" t="e">
        <f t="shared" si="10"/>
        <v>#VALUE!</v>
      </c>
      <c r="H89" s="31" t="e">
        <f t="shared" si="10"/>
        <v>#VALUE!</v>
      </c>
      <c r="I89" s="31" t="e">
        <f t="shared" si="10"/>
        <v>#VALUE!</v>
      </c>
      <c r="J89" s="31" t="e">
        <f t="shared" si="10"/>
        <v>#VALUE!</v>
      </c>
      <c r="K89" s="31" t="e">
        <f t="shared" si="10"/>
        <v>#VALUE!</v>
      </c>
      <c r="L89" s="31" t="e">
        <f t="shared" si="10"/>
        <v>#VALUE!</v>
      </c>
      <c r="M89" s="31" t="e">
        <f t="shared" si="10"/>
        <v>#VALUE!</v>
      </c>
      <c r="N89" s="31" t="e">
        <f t="shared" si="10"/>
        <v>#VALUE!</v>
      </c>
      <c r="O89" s="31" t="e">
        <f t="shared" si="10"/>
        <v>#VALUE!</v>
      </c>
      <c r="P89" s="31" t="e">
        <f t="shared" si="10"/>
        <v>#VALUE!</v>
      </c>
      <c r="Q89" s="31" t="e">
        <f t="shared" si="10"/>
        <v>#VALUE!</v>
      </c>
      <c r="R89" s="31" t="e">
        <f t="shared" si="10"/>
        <v>#VALUE!</v>
      </c>
      <c r="S89" s="31" t="e">
        <f t="shared" si="10"/>
        <v>#VALUE!</v>
      </c>
      <c r="T89" s="31" t="e">
        <f t="shared" si="10"/>
        <v>#VALUE!</v>
      </c>
      <c r="U89" s="31" t="e">
        <f t="shared" si="10"/>
        <v>#VALUE!</v>
      </c>
      <c r="V89" s="31" t="e">
        <f t="shared" si="10"/>
        <v>#VALUE!</v>
      </c>
      <c r="W89" s="31" t="e">
        <f t="shared" si="10"/>
        <v>#VALUE!</v>
      </c>
      <c r="X89" s="31" t="e">
        <f t="shared" si="10"/>
        <v>#VALUE!</v>
      </c>
      <c r="Y89" s="31" t="e">
        <f t="shared" si="10"/>
        <v>#VALUE!</v>
      </c>
      <c r="Z89" s="83" t="e">
        <f t="shared" si="7"/>
        <v>#VALUE!</v>
      </c>
      <c r="FT89" s="87"/>
      <c r="FU89" s="87"/>
      <c r="FV89" s="87"/>
      <c r="FW89" s="87"/>
      <c r="FX89" s="87"/>
      <c r="FY89" s="87"/>
      <c r="FZ89" s="87"/>
    </row>
    <row r="90" spans="1:182" s="2" customFormat="1" ht="57" hidden="1" customHeight="1" thickBot="1">
      <c r="A90" s="53"/>
      <c r="B90" s="54">
        <f>INDEX(gergndcp!$D$5:$D$28,COLUMNS($D:D),0)</f>
        <v>0.98</v>
      </c>
      <c r="C90" s="54">
        <f>INDEX(gergndcp!$D$5:$D$28,COLUMNS($D:E),0)</f>
        <v>1.46</v>
      </c>
      <c r="D90" s="54">
        <f>INDEX(gergndcp!$D$5:$D$28,COLUMNS($D:F),0)</f>
        <v>2.0699999999999998</v>
      </c>
      <c r="E90" s="54">
        <f>INDEX(gergndcp!$D$5:$D$28,COLUMNS($D:G),0)</f>
        <v>2.35</v>
      </c>
      <c r="F90" s="54">
        <f>INDEX(gergndcp!$D$5:$D$28,COLUMNS($D:H),0)</f>
        <v>1.94</v>
      </c>
      <c r="G90" s="54">
        <f>INDEX(gergndcp!$D$5:$D$28,COLUMNS($D:I),0)</f>
        <v>1.64</v>
      </c>
      <c r="H90" s="54">
        <f>INDEX(gergndcp!$D$5:$D$28,COLUMNS($D:J),0)</f>
        <v>2.84</v>
      </c>
      <c r="I90" s="54">
        <f>INDEX(gergndcp!$D$5:$D$28,COLUMNS($D:K),0)</f>
        <v>4.76</v>
      </c>
      <c r="J90" s="54">
        <f>INDEX(gergndcp!$D$5:$D$28,COLUMNS($D:L),0)</f>
        <v>6.97</v>
      </c>
      <c r="K90" s="54">
        <f>INDEX(gergndcp!$D$5:$D$28,COLUMNS($D:M),0)</f>
        <v>9.67</v>
      </c>
      <c r="L90" s="54">
        <f>INDEX(gergndcp!$D$5:$D$28,COLUMNS($D:N),0)</f>
        <v>12.57</v>
      </c>
      <c r="M90" s="54">
        <f>INDEX(gergndcp!$D$5:$D$28,COLUMNS($D:O),0)</f>
        <v>15.89</v>
      </c>
      <c r="N90" s="54">
        <f>INDEX(gergndcp!$D$5:$D$28,COLUMNS($D:P),0)</f>
        <v>19.54</v>
      </c>
      <c r="O90" s="54">
        <f>INDEX(gergndcp!$D$5:$D$28,COLUMNS($D:Q),0)</f>
        <v>21.34</v>
      </c>
      <c r="P90" s="54">
        <f>INDEX(gergndcp!$D$5:$D$28,COLUMNS($D:R),0)</f>
        <v>20.5</v>
      </c>
      <c r="Q90" s="54">
        <f>INDEX(gergndcp!$D$5:$D$28,COLUMNS($D:S),0)</f>
        <v>19.25</v>
      </c>
      <c r="R90" s="54">
        <f>INDEX(gergndcp!$D$5:$D$28,COLUMNS($D:T),0)</f>
        <v>17.8</v>
      </c>
      <c r="S90" s="54">
        <f>INDEX(gergndcp!$D$5:$D$28,COLUMNS($D:U),0)</f>
        <v>15.47</v>
      </c>
      <c r="T90" s="54">
        <f>INDEX(gergndcp!$D$5:$D$28,COLUMNS($D:V),0)</f>
        <v>13.56</v>
      </c>
      <c r="U90" s="54">
        <f>INDEX(gergndcp!$D$5:$D$28,COLUMNS($D:W),0)</f>
        <v>13.08</v>
      </c>
      <c r="V90" s="54">
        <f>INDEX(gergndcp!$D$5:$D$28,COLUMNS($D:X),0)</f>
        <v>13.37</v>
      </c>
      <c r="W90" s="54">
        <f>INDEX(gergndcp!$D$5:$D$28,COLUMNS($D:Y),0)</f>
        <v>11.02</v>
      </c>
      <c r="X90" s="54">
        <f>INDEX(gergndcp!$D$5:$D$28,COLUMNS($D:Z),0)</f>
        <v>13.6</v>
      </c>
      <c r="Y90" s="54">
        <f>INDEX(gergndcp!$D$5:$D$28,COLUMNS($D:AA),0)</f>
        <v>14.35</v>
      </c>
      <c r="Z90" s="83"/>
      <c r="FT90" s="87"/>
      <c r="FU90" s="87"/>
      <c r="FV90" s="87"/>
      <c r="FW90" s="87"/>
      <c r="FX90" s="87"/>
      <c r="FY90" s="87"/>
      <c r="FZ90" s="87"/>
    </row>
    <row r="91" spans="1:182" s="2" customFormat="1" ht="37.5" hidden="1" customHeight="1" thickBot="1">
      <c r="A91" s="53"/>
      <c r="B91" s="54">
        <f>INDEX(gergndcp!$F$5:$F$28,COLUMNS($F:F),0)</f>
        <v>15.63</v>
      </c>
      <c r="C91" s="54">
        <f>INDEX(gergndcp!$F$5:$F$28,COLUMNS($F:G),0)</f>
        <v>15.17</v>
      </c>
      <c r="D91" s="54">
        <f>INDEX(gergndcp!$F$5:$F$28,COLUMNS($F:H),0)</f>
        <v>21.71</v>
      </c>
      <c r="E91" s="54">
        <f>INDEX(gergndcp!$F$5:$F$28,COLUMNS($F:I),0)</f>
        <v>40.799999999999997</v>
      </c>
      <c r="F91" s="54">
        <f>INDEX(gergndcp!$F$5:$F$28,COLUMNS($F:J),0)</f>
        <v>70.16</v>
      </c>
      <c r="G91" s="54">
        <f>INDEX(gergndcp!$F$5:$F$28,COLUMNS($F:K),0)</f>
        <v>108.45</v>
      </c>
      <c r="H91" s="54">
        <f>INDEX(gergndcp!$F$5:$F$28,COLUMNS($F:L),0)</f>
        <v>145.47</v>
      </c>
      <c r="I91" s="54">
        <f>INDEX(gergndcp!$F$5:$F$28,COLUMNS($F:M),0)</f>
        <v>169.87</v>
      </c>
      <c r="J91" s="54">
        <f>INDEX(gergndcp!$F$5:$F$28,COLUMNS($F:N),0)</f>
        <v>188.29</v>
      </c>
      <c r="K91" s="54">
        <f>INDEX(gergndcp!$F$5:$F$28,COLUMNS($F:O),0)</f>
        <v>205.98</v>
      </c>
      <c r="L91" s="54">
        <f>INDEX(gergndcp!$F$5:$F$28,COLUMNS($F:P),0)</f>
        <v>221.42</v>
      </c>
      <c r="M91" s="54">
        <f>INDEX(gergndcp!$F$5:$F$28,COLUMNS($F:Q),0)</f>
        <v>243.84</v>
      </c>
      <c r="N91" s="54">
        <f>INDEX(gergndcp!$F$5:$F$28,COLUMNS($F:R),0)</f>
        <v>266.05</v>
      </c>
      <c r="O91" s="54">
        <f>INDEX(gergndcp!$F$5:$F$28,COLUMNS($F:S),0)</f>
        <v>283.35000000000002</v>
      </c>
      <c r="P91" s="54">
        <f>INDEX(gergndcp!$F$5:$F$28,COLUMNS($F:T),0)</f>
        <v>301.22000000000003</v>
      </c>
      <c r="Q91" s="54">
        <f>INDEX(gergndcp!$F$5:$F$28,COLUMNS($F:U),0)</f>
        <v>311.33999999999997</v>
      </c>
      <c r="R91" s="54">
        <f>INDEX(gergndcp!$F$5:$F$28,COLUMNS($F:V),0)</f>
        <v>305.85000000000002</v>
      </c>
      <c r="S91" s="54">
        <f>INDEX(gergndcp!$F$5:$F$28,COLUMNS($F:W),0)</f>
        <v>296.67</v>
      </c>
      <c r="T91" s="54">
        <f>INDEX(gergndcp!$F$5:$F$28,COLUMNS($F:X),0)</f>
        <v>299.75</v>
      </c>
      <c r="U91" s="54">
        <f>INDEX(gergndcp!$F$5:$F$28,COLUMNS($F:Y),0)</f>
        <v>312.24</v>
      </c>
      <c r="V91" s="54">
        <f>INDEX(gergndcp!$F$5:$F$28,COLUMNS($F:Z),0)</f>
        <v>329.7</v>
      </c>
      <c r="W91" s="54">
        <f>INDEX(gergndcp!$F$5:$F$28,COLUMNS($F:AA),0)</f>
        <v>340.66</v>
      </c>
      <c r="X91" s="54">
        <f>INDEX(gergndcp!$F$5:$F$28,COLUMNS($F:AB),0)</f>
        <v>337.09</v>
      </c>
      <c r="Y91" s="54">
        <f>INDEX(gergndcp!$F$5:$F$28,COLUMNS($F:AC),0)</f>
        <v>326.25</v>
      </c>
      <c r="Z91" s="83"/>
      <c r="FT91" s="87"/>
      <c r="FU91" s="87"/>
      <c r="FV91" s="87"/>
      <c r="FW91" s="87"/>
      <c r="FX91" s="87"/>
      <c r="FY91" s="87"/>
      <c r="FZ91" s="87"/>
    </row>
    <row r="92" spans="1:182" s="88" customFormat="1" ht="57" customHeight="1" thickBot="1">
      <c r="A92" s="29" t="s">
        <v>408</v>
      </c>
      <c r="B92" s="30">
        <f>SUM(B90:B91)</f>
        <v>16.61</v>
      </c>
      <c r="C92" s="30">
        <f t="shared" ref="C92:Y92" si="11">SUM(C90:C91)</f>
        <v>16.63</v>
      </c>
      <c r="D92" s="30">
        <f t="shared" si="11"/>
        <v>23.78</v>
      </c>
      <c r="E92" s="30">
        <f t="shared" si="11"/>
        <v>43.15</v>
      </c>
      <c r="F92" s="30">
        <f t="shared" si="11"/>
        <v>72.099999999999994</v>
      </c>
      <c r="G92" s="30">
        <f t="shared" si="11"/>
        <v>110.09</v>
      </c>
      <c r="H92" s="30">
        <f t="shared" si="11"/>
        <v>148.31</v>
      </c>
      <c r="I92" s="30">
        <f t="shared" si="11"/>
        <v>174.63</v>
      </c>
      <c r="J92" s="30">
        <f t="shared" si="11"/>
        <v>195.26</v>
      </c>
      <c r="K92" s="30">
        <f t="shared" si="11"/>
        <v>215.64999999999998</v>
      </c>
      <c r="L92" s="30">
        <f t="shared" si="11"/>
        <v>233.98999999999998</v>
      </c>
      <c r="M92" s="30">
        <f t="shared" si="11"/>
        <v>259.73</v>
      </c>
      <c r="N92" s="30">
        <f t="shared" si="11"/>
        <v>285.59000000000003</v>
      </c>
      <c r="O92" s="30">
        <f t="shared" si="11"/>
        <v>304.69</v>
      </c>
      <c r="P92" s="30">
        <f t="shared" si="11"/>
        <v>321.72000000000003</v>
      </c>
      <c r="Q92" s="30">
        <f t="shared" si="11"/>
        <v>330.59</v>
      </c>
      <c r="R92" s="30">
        <f t="shared" si="11"/>
        <v>323.65000000000003</v>
      </c>
      <c r="S92" s="30">
        <f t="shared" si="11"/>
        <v>312.14000000000004</v>
      </c>
      <c r="T92" s="30">
        <f t="shared" si="11"/>
        <v>313.31</v>
      </c>
      <c r="U92" s="30">
        <f t="shared" si="11"/>
        <v>325.32</v>
      </c>
      <c r="V92" s="30">
        <f t="shared" si="11"/>
        <v>343.07</v>
      </c>
      <c r="W92" s="30">
        <f t="shared" si="11"/>
        <v>351.68</v>
      </c>
      <c r="X92" s="30">
        <f t="shared" si="11"/>
        <v>350.69</v>
      </c>
      <c r="Y92" s="30">
        <f t="shared" si="11"/>
        <v>340.6</v>
      </c>
      <c r="Z92" s="83">
        <f t="shared" si="7"/>
        <v>5412.9800000000005</v>
      </c>
      <c r="FT92" s="89"/>
      <c r="FU92" s="89"/>
      <c r="FV92" s="89"/>
      <c r="FW92" s="89"/>
      <c r="FX92" s="89"/>
      <c r="FY92" s="89"/>
      <c r="FZ92" s="89"/>
    </row>
    <row r="93" spans="1:182" s="88" customFormat="1" ht="57" customHeight="1" thickBot="1">
      <c r="A93" s="62" t="s">
        <v>57</v>
      </c>
      <c r="B93" s="58">
        <f>INDEX(gergndcp!$E$5:$E$28,COLUMNS($E:E),0)</f>
        <v>0</v>
      </c>
      <c r="C93" s="58">
        <f>INDEX(gergndcp!$E$5:$E$28,COLUMNS($E:F),0)</f>
        <v>5</v>
      </c>
      <c r="D93" s="58">
        <f>INDEX(gergndcp!$E$5:$E$28,COLUMNS($E:G),0)</f>
        <v>90</v>
      </c>
      <c r="E93" s="58">
        <f>INDEX(gergndcp!$E$5:$E$28,COLUMNS($E:H),0)</f>
        <v>197</v>
      </c>
      <c r="F93" s="58">
        <f>INDEX(gergndcp!$E$5:$E$28,COLUMNS($E:I),0)</f>
        <v>258</v>
      </c>
      <c r="G93" s="58">
        <f>INDEX(gergndcp!$E$5:$E$28,COLUMNS($E:J),0)</f>
        <v>291</v>
      </c>
      <c r="H93" s="58">
        <f>INDEX(gergndcp!$E$5:$E$28,COLUMNS($E:K),0)</f>
        <v>302</v>
      </c>
      <c r="I93" s="58">
        <f>INDEX(gergndcp!$E$5:$E$28,COLUMNS($E:L),0)</f>
        <v>288</v>
      </c>
      <c r="J93" s="58">
        <f>INDEX(gergndcp!$E$5:$E$28,COLUMNS($E:M),0)</f>
        <v>251</v>
      </c>
      <c r="K93" s="58">
        <f>INDEX(gergndcp!$E$5:$E$28,COLUMNS($E:N),0)</f>
        <v>187</v>
      </c>
      <c r="L93" s="58">
        <f>INDEX(gergndcp!$E$5:$E$28,COLUMNS($E:O),0)</f>
        <v>77</v>
      </c>
      <c r="M93" s="58">
        <f>INDEX(gergndcp!$E$5:$E$28,COLUMNS($E:P),0)</f>
        <v>4</v>
      </c>
      <c r="N93" s="58">
        <f>INDEX(gergndcp!$E$5:$E$28,COLUMNS($E:Q),0)</f>
        <v>0</v>
      </c>
      <c r="O93" s="58">
        <f>INDEX(gergndcp!$E$5:$E$28,COLUMNS($E:R),0)</f>
        <v>0</v>
      </c>
      <c r="P93" s="58">
        <f>INDEX(gergndcp!$E$5:$E$28,COLUMNS($E:S),0)</f>
        <v>0</v>
      </c>
      <c r="Q93" s="58">
        <f>INDEX(gergndcp!$E$5:$E$28,COLUMNS($E:T),0)</f>
        <v>0</v>
      </c>
      <c r="R93" s="58">
        <f>INDEX(gergndcp!$E$5:$E$28,COLUMNS($E:U),0)</f>
        <v>0</v>
      </c>
      <c r="S93" s="58">
        <f>INDEX(gergndcp!$E$5:$E$28,COLUMNS($E:V),0)</f>
        <v>0</v>
      </c>
      <c r="T93" s="58">
        <f>INDEX(gergndcp!$E$5:$E$28,COLUMNS($E:W),0)</f>
        <v>0</v>
      </c>
      <c r="U93" s="58">
        <f>INDEX(gergndcp!$E$5:$E$28,COLUMNS($E:X),0)</f>
        <v>0</v>
      </c>
      <c r="V93" s="58">
        <f>INDEX(gergndcp!$E$5:$E$28,COLUMNS($E:Y),0)</f>
        <v>0</v>
      </c>
      <c r="W93" s="58">
        <f>INDEX(gergndcp!$E$5:$E$28,COLUMNS($E:Z),0)</f>
        <v>0</v>
      </c>
      <c r="X93" s="58">
        <f>INDEX(gergndcp!$E$5:$E$28,COLUMNS($E:AA),0)</f>
        <v>0</v>
      </c>
      <c r="Y93" s="58">
        <f>INDEX(gergndcp!$E$5:$E$28,COLUMNS($E:AB),0)</f>
        <v>0</v>
      </c>
      <c r="Z93" s="69">
        <f t="shared" si="7"/>
        <v>1950</v>
      </c>
      <c r="FT93" s="89"/>
      <c r="FU93" s="89"/>
      <c r="FV93" s="89"/>
      <c r="FW93" s="89"/>
      <c r="FX93" s="89"/>
      <c r="FY93" s="89"/>
      <c r="FZ93" s="89"/>
    </row>
    <row r="94" spans="1:182" s="88" customFormat="1" ht="107.25" customHeight="1" thickBot="1">
      <c r="A94" s="63" t="s">
        <v>395</v>
      </c>
      <c r="B94" s="64" t="e">
        <f t="shared" ref="B94:Y94" si="12">SUM(B92,B93,B89,B24)</f>
        <v>#VALUE!</v>
      </c>
      <c r="C94" s="64" t="e">
        <f t="shared" si="12"/>
        <v>#VALUE!</v>
      </c>
      <c r="D94" s="64" t="e">
        <f t="shared" si="12"/>
        <v>#VALUE!</v>
      </c>
      <c r="E94" s="64" t="e">
        <f t="shared" si="12"/>
        <v>#VALUE!</v>
      </c>
      <c r="F94" s="64" t="e">
        <f t="shared" si="12"/>
        <v>#VALUE!</v>
      </c>
      <c r="G94" s="64" t="e">
        <f t="shared" si="12"/>
        <v>#VALUE!</v>
      </c>
      <c r="H94" s="64" t="e">
        <f t="shared" si="12"/>
        <v>#VALUE!</v>
      </c>
      <c r="I94" s="64" t="e">
        <f t="shared" si="12"/>
        <v>#VALUE!</v>
      </c>
      <c r="J94" s="64" t="e">
        <f t="shared" si="12"/>
        <v>#VALUE!</v>
      </c>
      <c r="K94" s="64" t="e">
        <f t="shared" si="12"/>
        <v>#VALUE!</v>
      </c>
      <c r="L94" s="64" t="e">
        <f t="shared" si="12"/>
        <v>#VALUE!</v>
      </c>
      <c r="M94" s="64" t="e">
        <f t="shared" si="12"/>
        <v>#VALUE!</v>
      </c>
      <c r="N94" s="64" t="e">
        <f t="shared" si="12"/>
        <v>#VALUE!</v>
      </c>
      <c r="O94" s="64" t="e">
        <f t="shared" si="12"/>
        <v>#VALUE!</v>
      </c>
      <c r="P94" s="64" t="e">
        <f t="shared" si="12"/>
        <v>#VALUE!</v>
      </c>
      <c r="Q94" s="64" t="e">
        <f t="shared" si="12"/>
        <v>#VALUE!</v>
      </c>
      <c r="R94" s="64" t="e">
        <f t="shared" si="12"/>
        <v>#VALUE!</v>
      </c>
      <c r="S94" s="64" t="e">
        <f t="shared" si="12"/>
        <v>#VALUE!</v>
      </c>
      <c r="T94" s="64" t="e">
        <f t="shared" si="12"/>
        <v>#VALUE!</v>
      </c>
      <c r="U94" s="64" t="e">
        <f t="shared" si="12"/>
        <v>#VALUE!</v>
      </c>
      <c r="V94" s="64" t="e">
        <f t="shared" si="12"/>
        <v>#VALUE!</v>
      </c>
      <c r="W94" s="64" t="e">
        <f t="shared" si="12"/>
        <v>#VALUE!</v>
      </c>
      <c r="X94" s="64" t="e">
        <f t="shared" si="12"/>
        <v>#VALUE!</v>
      </c>
      <c r="Y94" s="64" t="e">
        <f t="shared" si="12"/>
        <v>#VALUE!</v>
      </c>
      <c r="Z94" s="84" t="e">
        <f>SUM(B94:Y94)</f>
        <v>#VALUE!</v>
      </c>
      <c r="FT94" s="89"/>
      <c r="FU94" s="89"/>
      <c r="FV94" s="89"/>
      <c r="FW94" s="89"/>
      <c r="FX94" s="89"/>
      <c r="FY94" s="89"/>
      <c r="FZ94" s="89"/>
    </row>
    <row r="95" spans="1:182" s="88" customFormat="1" ht="107.25" customHeight="1">
      <c r="A95" s="92" t="s">
        <v>436</v>
      </c>
      <c r="B95" s="118" t="s">
        <v>420</v>
      </c>
      <c r="C95" s="119"/>
      <c r="D95" s="119"/>
      <c r="E95" s="119"/>
      <c r="F95" s="125"/>
      <c r="G95" s="118" t="s">
        <v>437</v>
      </c>
      <c r="H95" s="119"/>
      <c r="I95" s="119"/>
      <c r="J95" s="119"/>
      <c r="K95" s="119"/>
      <c r="L95" s="119"/>
      <c r="M95" s="119"/>
      <c r="N95" s="120"/>
      <c r="O95" s="70"/>
      <c r="P95" s="70"/>
      <c r="Q95" s="76"/>
      <c r="R95" s="112" t="s">
        <v>438</v>
      </c>
      <c r="S95" s="113"/>
      <c r="T95" s="113" t="s">
        <v>439</v>
      </c>
      <c r="U95" s="113"/>
      <c r="V95" s="129"/>
      <c r="W95" s="129"/>
      <c r="X95" s="113"/>
      <c r="Y95" s="113"/>
      <c r="Z95" s="126"/>
      <c r="FT95" s="89"/>
      <c r="FU95" s="89"/>
      <c r="FV95" s="89"/>
      <c r="FW95" s="89"/>
      <c r="FX95" s="89"/>
      <c r="FY95" s="89"/>
      <c r="FZ95" s="89"/>
    </row>
    <row r="96" spans="1:182" s="88" customFormat="1" ht="107.25" customHeight="1">
      <c r="A96" s="93"/>
      <c r="B96" s="95" t="s">
        <v>421</v>
      </c>
      <c r="C96" s="96"/>
      <c r="D96" s="97"/>
      <c r="E96" s="121">
        <v>52000</v>
      </c>
      <c r="F96" s="122"/>
      <c r="G96" s="77" t="s">
        <v>424</v>
      </c>
      <c r="H96" s="75" t="s">
        <v>426</v>
      </c>
      <c r="I96" s="75" t="s">
        <v>425</v>
      </c>
      <c r="J96" s="75" t="s">
        <v>427</v>
      </c>
      <c r="K96" s="75" t="s">
        <v>428</v>
      </c>
      <c r="L96" s="75" t="s">
        <v>429</v>
      </c>
      <c r="M96" s="75" t="s">
        <v>430</v>
      </c>
      <c r="N96" s="75" t="s">
        <v>431</v>
      </c>
      <c r="O96" s="75" t="s">
        <v>432</v>
      </c>
      <c r="P96" s="75" t="s">
        <v>433</v>
      </c>
      <c r="Q96" s="78" t="s">
        <v>434</v>
      </c>
      <c r="R96" s="114"/>
      <c r="S96" s="115"/>
      <c r="T96" s="115"/>
      <c r="U96" s="115"/>
      <c r="V96" s="115"/>
      <c r="W96" s="115"/>
      <c r="X96" s="115"/>
      <c r="Y96" s="115"/>
      <c r="Z96" s="127"/>
      <c r="FT96" s="89"/>
      <c r="FU96" s="89"/>
      <c r="FV96" s="89"/>
      <c r="FW96" s="89"/>
      <c r="FX96" s="89"/>
      <c r="FY96" s="89"/>
      <c r="FZ96" s="89"/>
    </row>
    <row r="97" spans="1:182" s="88" customFormat="1" ht="107.25" customHeight="1">
      <c r="A97" s="93"/>
      <c r="B97" s="95" t="s">
        <v>422</v>
      </c>
      <c r="C97" s="96"/>
      <c r="D97" s="97"/>
      <c r="E97" s="121">
        <v>28000</v>
      </c>
      <c r="F97" s="122"/>
      <c r="G97" s="79">
        <v>155</v>
      </c>
      <c r="H97" s="71">
        <v>90</v>
      </c>
      <c r="I97" s="71">
        <v>90</v>
      </c>
      <c r="J97" s="71">
        <v>0</v>
      </c>
      <c r="K97" s="71">
        <v>0</v>
      </c>
      <c r="L97" s="71">
        <v>30</v>
      </c>
      <c r="M97" s="71">
        <v>35</v>
      </c>
      <c r="N97" s="71">
        <v>0</v>
      </c>
      <c r="O97" s="71">
        <v>0</v>
      </c>
      <c r="P97" s="71">
        <v>0</v>
      </c>
      <c r="Q97" s="80">
        <v>0</v>
      </c>
      <c r="R97" s="114"/>
      <c r="S97" s="115"/>
      <c r="T97" s="115"/>
      <c r="U97" s="115"/>
      <c r="V97" s="115"/>
      <c r="W97" s="115"/>
      <c r="X97" s="115"/>
      <c r="Y97" s="115"/>
      <c r="Z97" s="127"/>
      <c r="FT97" s="89"/>
      <c r="FU97" s="89"/>
      <c r="FV97" s="89"/>
      <c r="FW97" s="89"/>
      <c r="FX97" s="89"/>
      <c r="FY97" s="89"/>
      <c r="FZ97" s="89"/>
    </row>
    <row r="98" spans="1:182" ht="60" thickBot="1">
      <c r="A98" s="94"/>
      <c r="B98" s="98" t="s">
        <v>423</v>
      </c>
      <c r="C98" s="99"/>
      <c r="D98" s="100"/>
      <c r="E98" s="123">
        <f>SUM(G97:Q97)</f>
        <v>400</v>
      </c>
      <c r="F98" s="124"/>
      <c r="G98" s="81"/>
      <c r="H98" s="73"/>
      <c r="I98" s="73"/>
      <c r="J98" s="73"/>
      <c r="K98" s="73"/>
      <c r="L98" s="73"/>
      <c r="M98" s="73"/>
      <c r="N98" s="72"/>
      <c r="O98" s="72"/>
      <c r="P98" s="72"/>
      <c r="Q98" s="74"/>
      <c r="R98" s="116"/>
      <c r="S98" s="117"/>
      <c r="T98" s="117"/>
      <c r="U98" s="117"/>
      <c r="V98" s="117"/>
      <c r="W98" s="117"/>
      <c r="X98" s="117"/>
      <c r="Y98" s="117"/>
      <c r="Z98" s="128"/>
      <c r="AA98" s="90"/>
    </row>
    <row r="99" spans="1:182" ht="59.25"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90"/>
    </row>
    <row r="100" spans="1:182" ht="59.25">
      <c r="D100" s="60"/>
      <c r="E100" s="60"/>
      <c r="F100" s="60"/>
      <c r="G100" s="60"/>
      <c r="H100" s="59"/>
      <c r="I100" s="59"/>
      <c r="J100" s="59"/>
      <c r="K100" s="59"/>
      <c r="L100" s="59"/>
      <c r="M100" s="59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90"/>
    </row>
    <row r="101" spans="1:182" ht="59.25"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60"/>
      <c r="AA101" s="90"/>
    </row>
    <row r="102" spans="1:182" ht="59.25">
      <c r="D102" s="59" t="s">
        <v>435</v>
      </c>
      <c r="E102" s="59"/>
      <c r="F102" s="59"/>
      <c r="G102" s="59"/>
      <c r="H102" s="59"/>
      <c r="I102" s="59"/>
      <c r="J102" s="59"/>
      <c r="K102" s="59"/>
      <c r="L102" s="59"/>
      <c r="M102" s="59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90"/>
    </row>
    <row r="103" spans="1:182" ht="59.25"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60"/>
      <c r="AA103" s="90"/>
    </row>
    <row r="104" spans="1:182" ht="59.25"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90"/>
    </row>
    <row r="105" spans="1:182" ht="59.25"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90"/>
    </row>
    <row r="106" spans="1:182" ht="59.25"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90"/>
    </row>
    <row r="107" spans="1:182" ht="59.25"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90"/>
    </row>
    <row r="108" spans="1:182" ht="59.25"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90"/>
    </row>
    <row r="109" spans="1:182" ht="59.25"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90"/>
    </row>
    <row r="110" spans="1:182" ht="59.25"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90"/>
    </row>
    <row r="111" spans="1:182" ht="59.25"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90"/>
    </row>
    <row r="112" spans="1:182" ht="35.25">
      <c r="C112" s="30">
        <v>565</v>
      </c>
      <c r="D112" s="30">
        <v>565</v>
      </c>
      <c r="E112" s="30">
        <v>565</v>
      </c>
      <c r="F112" s="30">
        <v>565</v>
      </c>
      <c r="G112" s="30">
        <v>565</v>
      </c>
      <c r="H112" s="30">
        <v>565</v>
      </c>
      <c r="I112" s="30">
        <v>565</v>
      </c>
      <c r="J112" s="30">
        <v>565</v>
      </c>
      <c r="K112" s="30">
        <v>565</v>
      </c>
      <c r="L112" s="30">
        <v>565</v>
      </c>
      <c r="M112" s="30">
        <v>565</v>
      </c>
      <c r="N112" s="30">
        <v>565</v>
      </c>
      <c r="O112" s="30">
        <v>565</v>
      </c>
      <c r="P112" s="30">
        <v>565</v>
      </c>
      <c r="Q112" s="30">
        <v>565</v>
      </c>
      <c r="R112" s="30">
        <v>565</v>
      </c>
      <c r="S112" s="30">
        <v>565</v>
      </c>
      <c r="T112" s="30">
        <v>565</v>
      </c>
      <c r="U112" s="30">
        <v>565</v>
      </c>
      <c r="V112" s="30">
        <v>565</v>
      </c>
      <c r="W112" s="30">
        <v>565</v>
      </c>
      <c r="X112" s="30">
        <v>565</v>
      </c>
      <c r="Y112" s="30">
        <v>565</v>
      </c>
      <c r="Z112" s="30">
        <v>565</v>
      </c>
      <c r="AA112" s="83">
        <f t="shared" ref="AA112" si="13">SUM(C112:Z112)</f>
        <v>13560</v>
      </c>
    </row>
    <row r="113" spans="4:27" ht="59.25"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90"/>
    </row>
    <row r="114" spans="4:27" ht="59.25"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90"/>
    </row>
    <row r="115" spans="4:27" ht="59.25"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90"/>
    </row>
    <row r="116" spans="4:27" ht="59.25"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90"/>
    </row>
    <row r="117" spans="4:27" ht="59.25"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90"/>
    </row>
    <row r="118" spans="4:27" ht="59.25"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90"/>
    </row>
    <row r="119" spans="4:27" ht="59.25"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90"/>
    </row>
    <row r="120" spans="4:27" ht="59.25"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90"/>
    </row>
    <row r="121" spans="4:27" ht="59.25"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90"/>
    </row>
    <row r="122" spans="4:27"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4:27">
      <c r="D123" s="6"/>
      <c r="E123" s="6"/>
      <c r="F123" s="6"/>
      <c r="G123" s="6"/>
      <c r="H123" s="6"/>
      <c r="I123" s="6"/>
    </row>
    <row r="124" spans="4:27">
      <c r="D124" s="6"/>
      <c r="E124" s="6"/>
      <c r="F124" s="6"/>
      <c r="G124" s="6"/>
      <c r="H124" s="6"/>
      <c r="I124" s="6"/>
    </row>
    <row r="125" spans="4:27">
      <c r="D125" s="6"/>
      <c r="E125" s="6"/>
      <c r="F125" s="6"/>
      <c r="G125" s="6"/>
      <c r="H125" s="6"/>
      <c r="I125" s="6"/>
    </row>
    <row r="126" spans="4:27">
      <c r="D126" s="6"/>
      <c r="E126" s="6"/>
      <c r="F126" s="6"/>
      <c r="G126" s="6"/>
      <c r="H126" s="6"/>
      <c r="I126" s="6"/>
    </row>
    <row r="127" spans="4:27">
      <c r="D127" s="6"/>
      <c r="E127" s="6"/>
      <c r="F127" s="6"/>
      <c r="G127" s="6"/>
      <c r="H127" s="6"/>
      <c r="I127" s="6"/>
    </row>
    <row r="128" spans="4:27">
      <c r="D128" s="6"/>
      <c r="E128" s="6"/>
      <c r="F128" s="6"/>
      <c r="G128" s="6"/>
      <c r="H128" s="6"/>
      <c r="I128" s="6"/>
    </row>
  </sheetData>
  <mergeCells count="23">
    <mergeCell ref="Z95:Z98"/>
    <mergeCell ref="T95:U95"/>
    <mergeCell ref="T96:U98"/>
    <mergeCell ref="V95:W95"/>
    <mergeCell ref="V96:W98"/>
    <mergeCell ref="X95:Y95"/>
    <mergeCell ref="X96:Y98"/>
    <mergeCell ref="R96:S98"/>
    <mergeCell ref="G95:N95"/>
    <mergeCell ref="E96:F96"/>
    <mergeCell ref="E97:F97"/>
    <mergeCell ref="E98:F98"/>
    <mergeCell ref="B95:F95"/>
    <mergeCell ref="F2:V3"/>
    <mergeCell ref="B82:Y82"/>
    <mergeCell ref="B2:E2"/>
    <mergeCell ref="B3:E3"/>
    <mergeCell ref="R95:S95"/>
    <mergeCell ref="A95:A98"/>
    <mergeCell ref="B96:D96"/>
    <mergeCell ref="B97:D97"/>
    <mergeCell ref="B98:D98"/>
    <mergeCell ref="A2:A3"/>
  </mergeCells>
  <conditionalFormatting sqref="B82 B76:Y78 B80:Y81 B18:Y18 B24:Y24 B70:Y71 B88:Y91 B35:Y35">
    <cfRule type="expression" dxfId="1" priority="3" stopIfTrue="1">
      <formula>"MAX($B$5:$B$63)"</formula>
    </cfRule>
  </conditionalFormatting>
  <conditionalFormatting sqref="B79:Y79">
    <cfRule type="expression" dxfId="0" priority="1" stopIfTrue="1">
      <formula>"MAX($B$5:$B$63)"</formula>
    </cfRule>
  </conditionalFormatting>
  <printOptions horizontalCentered="1" verticalCentered="1"/>
  <pageMargins left="0" right="0" top="0" bottom="0" header="0" footer="0"/>
  <pageSetup paperSize="9" scale="18" fitToWidth="0" fitToHeight="0" orientation="landscape" horizontalDpi="300" verticalDpi="300" r:id="rId1"/>
  <headerFooter alignWithMargins="0"/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4"/>
  <sheetViews>
    <sheetView workbookViewId="0">
      <selection sqref="A1:AB24"/>
    </sheetView>
  </sheetViews>
  <sheetFormatPr defaultRowHeight="15"/>
  <sheetData>
    <row r="1" spans="1:28">
      <c r="A1" s="6" t="s">
        <v>58</v>
      </c>
      <c r="B1" s="6" t="s">
        <v>59</v>
      </c>
      <c r="C1" s="6" t="s">
        <v>60</v>
      </c>
      <c r="D1" s="6" t="s">
        <v>61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</row>
    <row r="2" spans="1:28">
      <c r="A2" s="6">
        <v>0</v>
      </c>
      <c r="B2" s="6">
        <v>0</v>
      </c>
      <c r="C2" s="6">
        <v>21</v>
      </c>
      <c r="D2" s="6" t="s">
        <v>62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</row>
    <row r="3" spans="1:28">
      <c r="A3" s="6" t="s">
        <v>63</v>
      </c>
      <c r="B3" s="6"/>
      <c r="C3" s="6"/>
      <c r="D3" s="6" t="s">
        <v>64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</row>
    <row r="4" spans="1:28">
      <c r="A4" s="6" t="s">
        <v>65</v>
      </c>
      <c r="B4" s="6"/>
      <c r="C4" s="6"/>
      <c r="D4" s="6" t="s">
        <v>367</v>
      </c>
      <c r="E4" s="6">
        <v>630</v>
      </c>
      <c r="F4" s="6">
        <v>1050.60608</v>
      </c>
      <c r="G4" s="6">
        <v>1391.6395299999999</v>
      </c>
      <c r="H4" s="6">
        <v>1598.21289</v>
      </c>
      <c r="I4" s="6">
        <v>1537.48901</v>
      </c>
      <c r="J4" s="6">
        <v>1540.1292699999999</v>
      </c>
      <c r="K4" s="6">
        <v>1379.31738</v>
      </c>
      <c r="L4" s="6">
        <v>1463.32178</v>
      </c>
      <c r="M4" s="6">
        <v>1630.72522</v>
      </c>
      <c r="N4" s="6">
        <v>1046.60364</v>
      </c>
      <c r="O4" s="6">
        <v>1429.33545</v>
      </c>
      <c r="P4" s="6">
        <v>1534.80261</v>
      </c>
      <c r="Q4" s="6">
        <v>1742.6413600000001</v>
      </c>
      <c r="R4" s="6">
        <v>1537.44055</v>
      </c>
      <c r="S4" s="6">
        <v>1481.4266399999999</v>
      </c>
      <c r="T4" s="6">
        <v>1481.4266399999999</v>
      </c>
      <c r="U4" s="6">
        <v>758.46722</v>
      </c>
      <c r="V4" s="6">
        <v>1136.77026</v>
      </c>
      <c r="W4" s="6">
        <v>1398.42749</v>
      </c>
      <c r="X4" s="6">
        <v>691.51598999999999</v>
      </c>
      <c r="Y4" s="6">
        <v>806.11023</v>
      </c>
      <c r="Z4" s="6">
        <v>630</v>
      </c>
      <c r="AA4" s="6">
        <v>158.37697</v>
      </c>
      <c r="AB4" s="6">
        <v>1605.2346199999999</v>
      </c>
    </row>
    <row r="5" spans="1:28">
      <c r="A5" s="6"/>
      <c r="B5" s="6"/>
      <c r="C5" s="6"/>
      <c r="D5" s="6" t="s">
        <v>368</v>
      </c>
      <c r="E5" s="6">
        <v>656.59784000000002</v>
      </c>
      <c r="F5" s="6">
        <v>575.27026000000001</v>
      </c>
      <c r="G5" s="6">
        <v>656.59784000000002</v>
      </c>
      <c r="H5" s="6">
        <v>577.375</v>
      </c>
      <c r="I5" s="6">
        <v>656.59784000000002</v>
      </c>
      <c r="J5" s="6">
        <v>656.59784000000002</v>
      </c>
      <c r="K5" s="6">
        <v>656.59784000000002</v>
      </c>
      <c r="L5" s="6">
        <v>598.49621999999999</v>
      </c>
      <c r="M5" s="6">
        <v>576.32263</v>
      </c>
      <c r="N5" s="6">
        <v>656.59784000000002</v>
      </c>
      <c r="O5" s="6">
        <v>656.59784000000002</v>
      </c>
      <c r="P5" s="6">
        <v>656.59784000000002</v>
      </c>
      <c r="Q5" s="6">
        <v>656.59784000000002</v>
      </c>
      <c r="R5" s="6">
        <v>656.59784000000002</v>
      </c>
      <c r="S5" s="6">
        <v>656.59784000000002</v>
      </c>
      <c r="T5" s="6">
        <v>299.76035000000002</v>
      </c>
      <c r="U5" s="6">
        <v>206.88498000000001</v>
      </c>
      <c r="V5" s="6">
        <v>206.88498000000001</v>
      </c>
      <c r="W5" s="6">
        <v>300</v>
      </c>
      <c r="X5" s="6">
        <v>300</v>
      </c>
      <c r="Y5" s="6">
        <v>206.88498000000001</v>
      </c>
      <c r="Z5" s="6">
        <v>400</v>
      </c>
      <c r="AA5" s="6">
        <v>300</v>
      </c>
      <c r="AB5" s="6">
        <v>400</v>
      </c>
    </row>
    <row r="6" spans="1:28">
      <c r="A6" s="6"/>
      <c r="B6" s="6"/>
      <c r="C6" s="6"/>
      <c r="D6" s="6" t="s">
        <v>369</v>
      </c>
      <c r="E6" s="6">
        <v>1138.2114300000001</v>
      </c>
      <c r="F6" s="6">
        <v>1136.70642</v>
      </c>
      <c r="G6" s="6">
        <v>1135.20129</v>
      </c>
      <c r="H6" s="6">
        <v>1133.6962900000001</v>
      </c>
      <c r="I6" s="6">
        <v>1129.02539</v>
      </c>
      <c r="J6" s="6">
        <v>1124.35437</v>
      </c>
      <c r="K6" s="6">
        <v>1119.6834699999999</v>
      </c>
      <c r="L6" s="6">
        <v>1115.0124499999999</v>
      </c>
      <c r="M6" s="6">
        <v>1110.3415500000001</v>
      </c>
      <c r="N6" s="6">
        <v>1105.6705300000001</v>
      </c>
      <c r="O6" s="6">
        <v>1100.9995100000001</v>
      </c>
      <c r="P6" s="6">
        <v>1096.32861</v>
      </c>
      <c r="Q6" s="6">
        <v>1072.7446299999999</v>
      </c>
      <c r="R6" s="6">
        <v>1043.1188999999999</v>
      </c>
      <c r="S6" s="6">
        <v>1085.71912</v>
      </c>
      <c r="T6" s="6">
        <v>1085.6396500000001</v>
      </c>
      <c r="U6" s="6">
        <v>1085.5603000000001</v>
      </c>
      <c r="V6" s="6">
        <v>920</v>
      </c>
      <c r="W6" s="6">
        <v>290</v>
      </c>
      <c r="X6" s="6">
        <v>690</v>
      </c>
      <c r="Y6" s="6">
        <v>460</v>
      </c>
      <c r="Z6" s="6">
        <v>460</v>
      </c>
      <c r="AA6" s="6">
        <v>290</v>
      </c>
      <c r="AB6" s="6">
        <v>290</v>
      </c>
    </row>
    <row r="7" spans="1:28">
      <c r="A7" s="6"/>
      <c r="B7" s="6"/>
      <c r="C7" s="6"/>
      <c r="D7" s="6" t="s">
        <v>370</v>
      </c>
      <c r="E7" s="6">
        <v>49.970500000000001</v>
      </c>
      <c r="F7" s="6">
        <v>49.970500000000001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79.952799999999996</v>
      </c>
      <c r="Q7" s="6">
        <v>155.90796</v>
      </c>
      <c r="R7" s="6">
        <v>155.90796</v>
      </c>
      <c r="S7" s="6">
        <v>69.958699999999993</v>
      </c>
      <c r="T7" s="6">
        <v>69.958699999999993</v>
      </c>
      <c r="U7" s="6">
        <v>59.964599999999997</v>
      </c>
      <c r="V7" s="6">
        <v>59.964599999999997</v>
      </c>
      <c r="W7" s="6">
        <v>59.964599999999997</v>
      </c>
      <c r="X7" s="6">
        <v>49.970500000000001</v>
      </c>
      <c r="Y7" s="6">
        <v>49.970500000000001</v>
      </c>
      <c r="Z7" s="6">
        <v>49.970500000000001</v>
      </c>
      <c r="AA7" s="6">
        <v>49.970500000000001</v>
      </c>
      <c r="AB7" s="6">
        <v>49.970500000000001</v>
      </c>
    </row>
    <row r="8" spans="1:28">
      <c r="A8" s="6"/>
      <c r="B8" s="6"/>
      <c r="C8" s="6"/>
      <c r="D8" s="6" t="s">
        <v>371</v>
      </c>
      <c r="E8" s="6">
        <v>124.92625</v>
      </c>
      <c r="F8" s="6">
        <v>124.92625</v>
      </c>
      <c r="G8" s="6">
        <v>124.92625</v>
      </c>
      <c r="H8" s="6">
        <v>124.92625</v>
      </c>
      <c r="I8" s="6">
        <v>124.92625</v>
      </c>
      <c r="J8" s="6">
        <v>124.92625</v>
      </c>
      <c r="K8" s="6">
        <v>124.92625</v>
      </c>
      <c r="L8" s="6">
        <v>124.92625</v>
      </c>
      <c r="M8" s="6">
        <v>124.92625</v>
      </c>
      <c r="N8" s="6">
        <v>124.92625</v>
      </c>
      <c r="O8" s="6">
        <v>124.92625</v>
      </c>
      <c r="P8" s="6">
        <v>124.92625</v>
      </c>
      <c r="Q8" s="6">
        <v>124.92625</v>
      </c>
      <c r="R8" s="6">
        <v>124.92625</v>
      </c>
      <c r="S8" s="6">
        <v>124.92625</v>
      </c>
      <c r="T8" s="6">
        <v>124.92625</v>
      </c>
      <c r="U8" s="6">
        <v>124.92625</v>
      </c>
      <c r="V8" s="6">
        <v>124.92625</v>
      </c>
      <c r="W8" s="6">
        <v>124.92625</v>
      </c>
      <c r="X8" s="6">
        <v>124.92625</v>
      </c>
      <c r="Y8" s="6">
        <v>124.92625</v>
      </c>
      <c r="Z8" s="6">
        <v>124.92625</v>
      </c>
      <c r="AA8" s="6">
        <v>124.92625</v>
      </c>
      <c r="AB8" s="6">
        <v>124.92625</v>
      </c>
    </row>
    <row r="9" spans="1:28">
      <c r="A9" s="6"/>
      <c r="B9" s="6"/>
      <c r="C9" s="6"/>
      <c r="D9" s="6" t="s">
        <v>372</v>
      </c>
      <c r="E9" s="6">
        <v>49.970500000000001</v>
      </c>
      <c r="F9" s="6">
        <v>49.970500000000001</v>
      </c>
      <c r="G9" s="6">
        <v>48.971089999999997</v>
      </c>
      <c r="H9" s="6">
        <v>48.971089999999997</v>
      </c>
      <c r="I9" s="6">
        <v>38.976990000000001</v>
      </c>
      <c r="J9" s="6">
        <v>38.976990000000001</v>
      </c>
      <c r="K9" s="6">
        <v>38.976990000000001</v>
      </c>
      <c r="L9" s="6">
        <v>37.977580000000003</v>
      </c>
      <c r="M9" s="6">
        <v>38.976990000000001</v>
      </c>
      <c r="N9" s="6">
        <v>46.972270000000002</v>
      </c>
      <c r="O9" s="6">
        <v>47.971679999999999</v>
      </c>
      <c r="P9" s="6">
        <v>47.971679999999999</v>
      </c>
      <c r="Q9" s="6">
        <v>48.971089999999997</v>
      </c>
      <c r="R9" s="6">
        <v>48.971089999999997</v>
      </c>
      <c r="S9" s="6">
        <v>46.972270000000002</v>
      </c>
      <c r="T9" s="6">
        <v>47.971679999999999</v>
      </c>
      <c r="U9" s="6">
        <v>48.971089999999997</v>
      </c>
      <c r="V9" s="6">
        <v>48.971089999999997</v>
      </c>
      <c r="W9" s="6">
        <v>48.971089999999997</v>
      </c>
      <c r="X9" s="6">
        <v>49.970500000000001</v>
      </c>
      <c r="Y9" s="6">
        <v>49.970500000000001</v>
      </c>
      <c r="Z9" s="6">
        <v>49.970500000000001</v>
      </c>
      <c r="AA9" s="6">
        <v>49.970500000000001</v>
      </c>
      <c r="AB9" s="6">
        <v>49.970500000000001</v>
      </c>
    </row>
    <row r="10" spans="1:28">
      <c r="A10" s="6"/>
      <c r="B10" s="6"/>
      <c r="C10" s="6"/>
      <c r="D10" s="6" t="s">
        <v>373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60.964010000000002</v>
      </c>
      <c r="Q10" s="6">
        <v>60.964010000000002</v>
      </c>
      <c r="R10" s="6">
        <v>60.964010000000002</v>
      </c>
      <c r="S10" s="6">
        <v>60.964010000000002</v>
      </c>
      <c r="T10" s="6">
        <v>60.964010000000002</v>
      </c>
      <c r="U10" s="6">
        <v>60.964010000000002</v>
      </c>
      <c r="V10" s="6">
        <v>60.964010000000002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</row>
    <row r="11" spans="1:28">
      <c r="A11" s="6"/>
      <c r="B11" s="6"/>
      <c r="C11" s="6"/>
      <c r="D11" s="6" t="s">
        <v>374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33.979939999999999</v>
      </c>
      <c r="P11" s="6">
        <v>33.979939999999999</v>
      </c>
      <c r="Q11" s="6">
        <v>33.979939999999999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</row>
    <row r="12" spans="1:28">
      <c r="A12" s="6"/>
      <c r="B12" s="6"/>
      <c r="C12" s="6"/>
      <c r="D12" s="6" t="s">
        <v>375</v>
      </c>
      <c r="E12" s="6">
        <v>34.608350000000002</v>
      </c>
      <c r="F12" s="6">
        <v>34.608350000000002</v>
      </c>
      <c r="G12" s="6">
        <v>34.608350000000002</v>
      </c>
      <c r="H12" s="6">
        <v>34.608350000000002</v>
      </c>
      <c r="I12" s="6">
        <v>34.608350000000002</v>
      </c>
      <c r="J12" s="6">
        <v>34.608350000000002</v>
      </c>
      <c r="K12" s="6">
        <v>34.608350000000002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34.608350000000002</v>
      </c>
      <c r="R12" s="6">
        <v>34.608350000000002</v>
      </c>
      <c r="S12" s="6">
        <v>34.608350000000002</v>
      </c>
      <c r="T12" s="6">
        <v>34.608350000000002</v>
      </c>
      <c r="U12" s="6">
        <v>34.608350000000002</v>
      </c>
      <c r="V12" s="6">
        <v>34.608350000000002</v>
      </c>
      <c r="W12" s="6">
        <v>34.608350000000002</v>
      </c>
      <c r="X12" s="6">
        <v>34.608350000000002</v>
      </c>
      <c r="Y12" s="6">
        <v>0</v>
      </c>
      <c r="Z12" s="6">
        <v>0</v>
      </c>
      <c r="AA12" s="6">
        <v>0</v>
      </c>
      <c r="AB12" s="6">
        <v>0</v>
      </c>
    </row>
    <row r="13" spans="1:28">
      <c r="A13" s="6"/>
      <c r="B13" s="6"/>
      <c r="C13" s="6"/>
      <c r="D13" s="6" t="s">
        <v>376</v>
      </c>
      <c r="E13" s="6">
        <v>4.9970499999999998</v>
      </c>
      <c r="F13" s="6">
        <v>4.9970499999999998</v>
      </c>
      <c r="G13" s="6">
        <v>4.9970499999999998</v>
      </c>
      <c r="H13" s="6">
        <v>4.9970499999999998</v>
      </c>
      <c r="I13" s="6">
        <v>4.9970499999999998</v>
      </c>
      <c r="J13" s="6">
        <v>4.9970499999999998</v>
      </c>
      <c r="K13" s="6">
        <v>4.9970499999999998</v>
      </c>
      <c r="L13" s="6">
        <v>4.9970499999999998</v>
      </c>
      <c r="M13" s="6">
        <v>4.9970499999999998</v>
      </c>
      <c r="N13" s="6">
        <v>4.9970499999999998</v>
      </c>
      <c r="O13" s="6">
        <v>4.9970499999999998</v>
      </c>
      <c r="P13" s="6">
        <v>4.9970499999999998</v>
      </c>
      <c r="Q13" s="6">
        <v>4.9970499999999998</v>
      </c>
      <c r="R13" s="6">
        <v>4.9970499999999998</v>
      </c>
      <c r="S13" s="6">
        <v>4.9970499999999998</v>
      </c>
      <c r="T13" s="6">
        <v>4.9970499999999998</v>
      </c>
      <c r="U13" s="6">
        <v>4.9970499999999998</v>
      </c>
      <c r="V13" s="6">
        <v>4.9970499999999998</v>
      </c>
      <c r="W13" s="6">
        <v>4.9970499999999998</v>
      </c>
      <c r="X13" s="6">
        <v>4.9970499999999998</v>
      </c>
      <c r="Y13" s="6">
        <v>4.9970499999999998</v>
      </c>
      <c r="Z13" s="6">
        <v>4.9970499999999998</v>
      </c>
      <c r="AA13" s="6">
        <v>4.9970499999999998</v>
      </c>
      <c r="AB13" s="6">
        <v>4.9970499999999998</v>
      </c>
    </row>
    <row r="14" spans="1:28">
      <c r="A14" s="6"/>
      <c r="B14" s="6"/>
      <c r="C14" s="6"/>
      <c r="D14" s="6" t="s">
        <v>377</v>
      </c>
      <c r="E14" s="6">
        <v>12.85453</v>
      </c>
      <c r="F14" s="6">
        <v>12.85453</v>
      </c>
      <c r="G14" s="6">
        <v>12.85453</v>
      </c>
      <c r="H14" s="6">
        <v>12.85453</v>
      </c>
      <c r="I14" s="6">
        <v>12.85453</v>
      </c>
      <c r="J14" s="6">
        <v>12.85453</v>
      </c>
      <c r="K14" s="6">
        <v>12.85453</v>
      </c>
      <c r="L14" s="6">
        <v>12.85453</v>
      </c>
      <c r="M14" s="6">
        <v>11.86572</v>
      </c>
      <c r="N14" s="6">
        <v>10.876910000000001</v>
      </c>
      <c r="O14" s="6">
        <v>10.876910000000001</v>
      </c>
      <c r="P14" s="6">
        <v>11.86572</v>
      </c>
      <c r="Q14" s="6">
        <v>11.86572</v>
      </c>
      <c r="R14" s="6">
        <v>13.84334</v>
      </c>
      <c r="S14" s="6">
        <v>15.820959999999999</v>
      </c>
      <c r="T14" s="6">
        <v>15.820959999999999</v>
      </c>
      <c r="U14" s="6">
        <v>15.820959999999999</v>
      </c>
      <c r="V14" s="6">
        <v>15.820959999999999</v>
      </c>
      <c r="W14" s="6">
        <v>15.820959999999999</v>
      </c>
      <c r="X14" s="6">
        <v>12.85453</v>
      </c>
      <c r="Y14" s="6">
        <v>12.85453</v>
      </c>
      <c r="Z14" s="6">
        <v>12.85453</v>
      </c>
      <c r="AA14" s="6">
        <v>12.85453</v>
      </c>
      <c r="AB14" s="6">
        <v>12.85453</v>
      </c>
    </row>
    <row r="15" spans="1:28">
      <c r="A15" s="6"/>
      <c r="B15" s="6"/>
      <c r="C15" s="6"/>
      <c r="D15" s="6" t="s">
        <v>378</v>
      </c>
      <c r="E15" s="6">
        <v>35.881120000000003</v>
      </c>
      <c r="F15" s="6">
        <v>83.984870000000001</v>
      </c>
      <c r="G15" s="6">
        <v>83.984870000000001</v>
      </c>
      <c r="H15" s="6">
        <v>83.984870000000001</v>
      </c>
      <c r="I15" s="6">
        <v>83.984870000000001</v>
      </c>
      <c r="J15" s="6">
        <v>83.984870000000001</v>
      </c>
      <c r="K15" s="6">
        <v>83.984870000000001</v>
      </c>
      <c r="L15" s="6">
        <v>83.984870000000001</v>
      </c>
      <c r="M15" s="6">
        <v>83.984870000000001</v>
      </c>
      <c r="N15" s="6">
        <v>83.984870000000001</v>
      </c>
      <c r="O15" s="6">
        <v>83.984870000000001</v>
      </c>
      <c r="P15" s="6">
        <v>83.984870000000001</v>
      </c>
      <c r="Q15" s="6">
        <v>83.984870000000001</v>
      </c>
      <c r="R15" s="6">
        <v>83.984870000000001</v>
      </c>
      <c r="S15" s="6">
        <v>83.984870000000001</v>
      </c>
      <c r="T15" s="6">
        <v>83.280330000000006</v>
      </c>
      <c r="U15" s="6">
        <v>53.060589999999998</v>
      </c>
      <c r="V15" s="6">
        <v>44.82367</v>
      </c>
      <c r="W15" s="6">
        <v>36.982799999999997</v>
      </c>
      <c r="X15" s="6">
        <v>44.82367</v>
      </c>
      <c r="Y15" s="6">
        <v>51.08775</v>
      </c>
      <c r="Z15" s="6">
        <v>28.598990000000001</v>
      </c>
      <c r="AA15" s="6">
        <v>51.21575</v>
      </c>
      <c r="AB15" s="6">
        <v>35.443989999999999</v>
      </c>
    </row>
    <row r="16" spans="1:28">
      <c r="A16" s="6"/>
      <c r="B16" s="6"/>
      <c r="C16" s="6"/>
      <c r="D16" s="6" t="s">
        <v>379</v>
      </c>
      <c r="E16" s="6">
        <v>42.518830000000001</v>
      </c>
      <c r="F16" s="6">
        <v>42.518830000000001</v>
      </c>
      <c r="G16" s="6">
        <v>42.518830000000001</v>
      </c>
      <c r="H16" s="6">
        <v>42.518830000000001</v>
      </c>
      <c r="I16" s="6">
        <v>42.518830000000001</v>
      </c>
      <c r="J16" s="6">
        <v>42.518830000000001</v>
      </c>
      <c r="K16" s="6">
        <v>42.518830000000001</v>
      </c>
      <c r="L16" s="6">
        <v>42.518830000000001</v>
      </c>
      <c r="M16" s="6">
        <v>42.518830000000001</v>
      </c>
      <c r="N16" s="6">
        <v>42.518830000000001</v>
      </c>
      <c r="O16" s="6">
        <v>42.518830000000001</v>
      </c>
      <c r="P16" s="6">
        <v>42.518830000000001</v>
      </c>
      <c r="Q16" s="6">
        <v>42.518830000000001</v>
      </c>
      <c r="R16" s="6">
        <v>42.518830000000001</v>
      </c>
      <c r="S16" s="6">
        <v>42.518830000000001</v>
      </c>
      <c r="T16" s="6">
        <v>42.518830000000001</v>
      </c>
      <c r="U16" s="6">
        <v>42.518830000000001</v>
      </c>
      <c r="V16" s="6">
        <v>42.518830000000001</v>
      </c>
      <c r="W16" s="6">
        <v>42.518830000000001</v>
      </c>
      <c r="X16" s="6">
        <v>42.518830000000001</v>
      </c>
      <c r="Y16" s="6">
        <v>42.518830000000001</v>
      </c>
      <c r="Z16" s="6">
        <v>42.518830000000001</v>
      </c>
      <c r="AA16" s="6">
        <v>42.518830000000001</v>
      </c>
      <c r="AB16" s="6">
        <v>42.518830000000001</v>
      </c>
    </row>
    <row r="17" spans="1:28">
      <c r="A17" s="6"/>
      <c r="B17" s="6"/>
      <c r="C17" s="6"/>
      <c r="D17" s="6" t="s">
        <v>380</v>
      </c>
      <c r="E17" s="6">
        <v>21.987020000000001</v>
      </c>
      <c r="F17" s="6">
        <v>21.987020000000001</v>
      </c>
      <c r="G17" s="6">
        <v>21.987020000000001</v>
      </c>
      <c r="H17" s="6">
        <v>21.987020000000001</v>
      </c>
      <c r="I17" s="6">
        <v>21.987020000000001</v>
      </c>
      <c r="J17" s="6">
        <v>21.987020000000001</v>
      </c>
      <c r="K17" s="6">
        <v>21.987020000000001</v>
      </c>
      <c r="L17" s="6">
        <v>21.987020000000001</v>
      </c>
      <c r="M17" s="6">
        <v>21.987020000000001</v>
      </c>
      <c r="N17" s="6">
        <v>21.987020000000001</v>
      </c>
      <c r="O17" s="6">
        <v>21.987020000000001</v>
      </c>
      <c r="P17" s="6">
        <v>21.987020000000001</v>
      </c>
      <c r="Q17" s="6">
        <v>21.987020000000001</v>
      </c>
      <c r="R17" s="6">
        <v>21.987020000000001</v>
      </c>
      <c r="S17" s="6">
        <v>21.987020000000001</v>
      </c>
      <c r="T17" s="6">
        <v>21.987020000000001</v>
      </c>
      <c r="U17" s="6">
        <v>21.987020000000001</v>
      </c>
      <c r="V17" s="6">
        <v>21.987020000000001</v>
      </c>
      <c r="W17" s="6">
        <v>21.987020000000001</v>
      </c>
      <c r="X17" s="6">
        <v>21.987020000000001</v>
      </c>
      <c r="Y17" s="6">
        <v>21.987020000000001</v>
      </c>
      <c r="Z17" s="6">
        <v>21.987020000000001</v>
      </c>
      <c r="AA17" s="6">
        <v>21.987020000000001</v>
      </c>
      <c r="AB17" s="6">
        <v>21.987020000000001</v>
      </c>
    </row>
    <row r="18" spans="1:28">
      <c r="A18" s="6"/>
      <c r="B18" s="6"/>
      <c r="C18" s="6"/>
      <c r="D18" s="6" t="s">
        <v>381</v>
      </c>
      <c r="E18" s="6">
        <v>8.8992900000000006</v>
      </c>
      <c r="F18" s="6">
        <v>9.8880999999999997</v>
      </c>
      <c r="G18" s="6">
        <v>8.8992900000000006</v>
      </c>
      <c r="H18" s="6">
        <v>8.8992900000000006</v>
      </c>
      <c r="I18" s="6">
        <v>8.8992900000000006</v>
      </c>
      <c r="J18" s="6">
        <v>8.8992900000000006</v>
      </c>
      <c r="K18" s="6">
        <v>8.8992900000000006</v>
      </c>
      <c r="L18" s="6">
        <v>8.8992900000000006</v>
      </c>
      <c r="M18" s="6">
        <v>8.8992900000000006</v>
      </c>
      <c r="N18" s="6">
        <v>8.8992900000000006</v>
      </c>
      <c r="O18" s="6">
        <v>8.8992900000000006</v>
      </c>
      <c r="P18" s="6">
        <v>8.8992900000000006</v>
      </c>
      <c r="Q18" s="6">
        <v>8.8992900000000006</v>
      </c>
      <c r="R18" s="6">
        <v>7.9104799999999997</v>
      </c>
      <c r="S18" s="6">
        <v>7.9104799999999997</v>
      </c>
      <c r="T18" s="6">
        <v>7.9104799999999997</v>
      </c>
      <c r="U18" s="6">
        <v>7.9104799999999997</v>
      </c>
      <c r="V18" s="6">
        <v>7.9104799999999997</v>
      </c>
      <c r="W18" s="6">
        <v>9.8880999999999997</v>
      </c>
      <c r="X18" s="6">
        <v>7.9104799999999997</v>
      </c>
      <c r="Y18" s="6">
        <v>7.9104799999999997</v>
      </c>
      <c r="Z18" s="6">
        <v>8.8992900000000006</v>
      </c>
      <c r="AA18" s="6">
        <v>8.8992900000000006</v>
      </c>
      <c r="AB18" s="6">
        <v>8.8992900000000006</v>
      </c>
    </row>
    <row r="19" spans="1:28">
      <c r="A19" s="6"/>
      <c r="B19" s="6"/>
      <c r="C19" s="6"/>
      <c r="D19" s="6" t="s">
        <v>382</v>
      </c>
      <c r="E19" s="6">
        <v>124.92625</v>
      </c>
      <c r="F19" s="6">
        <v>124.92625</v>
      </c>
      <c r="G19" s="6">
        <v>124.92625</v>
      </c>
      <c r="H19" s="6">
        <v>124.92625</v>
      </c>
      <c r="I19" s="6">
        <v>124.92625</v>
      </c>
      <c r="J19" s="6">
        <v>124.92625</v>
      </c>
      <c r="K19" s="6">
        <v>124.92625</v>
      </c>
      <c r="L19" s="6">
        <v>124.92625</v>
      </c>
      <c r="M19" s="6">
        <v>124.92625</v>
      </c>
      <c r="N19" s="6">
        <v>124.92625</v>
      </c>
      <c r="O19" s="6">
        <v>124.92625</v>
      </c>
      <c r="P19" s="6">
        <v>124.92625</v>
      </c>
      <c r="Q19" s="6">
        <v>124.92625</v>
      </c>
      <c r="R19" s="6">
        <v>124.92625</v>
      </c>
      <c r="S19" s="6">
        <v>124.92625</v>
      </c>
      <c r="T19" s="6">
        <v>124.92625</v>
      </c>
      <c r="U19" s="6">
        <v>124.92625</v>
      </c>
      <c r="V19" s="6">
        <v>124.92625</v>
      </c>
      <c r="W19" s="6">
        <v>124.92625</v>
      </c>
      <c r="X19" s="6">
        <v>124.92625</v>
      </c>
      <c r="Y19" s="6">
        <v>124.92625</v>
      </c>
      <c r="Z19" s="6">
        <v>124.92625</v>
      </c>
      <c r="AA19" s="6">
        <v>124.92625</v>
      </c>
      <c r="AB19" s="6">
        <v>124.92625</v>
      </c>
    </row>
    <row r="20" spans="1:28">
      <c r="A20" s="6"/>
      <c r="B20" s="6"/>
      <c r="C20" s="6"/>
      <c r="D20" s="6" t="s">
        <v>383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>
      <c r="A21" s="6"/>
      <c r="B21" s="6"/>
      <c r="C21" s="6"/>
      <c r="D21" s="6" t="s">
        <v>384</v>
      </c>
      <c r="E21" s="6">
        <v>70</v>
      </c>
      <c r="F21" s="6">
        <v>70</v>
      </c>
      <c r="G21" s="6">
        <v>70</v>
      </c>
      <c r="H21" s="6">
        <v>70</v>
      </c>
      <c r="I21" s="6">
        <v>70</v>
      </c>
      <c r="J21" s="6">
        <v>70</v>
      </c>
      <c r="K21" s="6">
        <v>70</v>
      </c>
      <c r="L21" s="6">
        <v>70</v>
      </c>
      <c r="M21" s="6">
        <v>70</v>
      </c>
      <c r="N21" s="6">
        <v>699.99585000000002</v>
      </c>
      <c r="O21" s="6">
        <v>699.99585000000002</v>
      </c>
      <c r="P21" s="6">
        <v>699.99585000000002</v>
      </c>
      <c r="Q21" s="6">
        <v>70</v>
      </c>
      <c r="R21" s="6">
        <v>70</v>
      </c>
      <c r="S21" s="6">
        <v>70</v>
      </c>
      <c r="T21" s="6">
        <v>70</v>
      </c>
      <c r="U21" s="6">
        <v>699.99585000000002</v>
      </c>
      <c r="V21" s="6">
        <v>70</v>
      </c>
      <c r="W21" s="6">
        <v>70</v>
      </c>
      <c r="X21" s="6">
        <v>70</v>
      </c>
      <c r="Y21" s="6">
        <v>70</v>
      </c>
      <c r="Z21" s="6">
        <v>70</v>
      </c>
      <c r="AA21" s="6">
        <v>699.99585000000002</v>
      </c>
      <c r="AB21" s="6">
        <v>70</v>
      </c>
    </row>
    <row r="22" spans="1:28">
      <c r="A22" s="6"/>
      <c r="B22" s="6"/>
      <c r="C22" s="6"/>
      <c r="D22" s="6" t="s">
        <v>385</v>
      </c>
      <c r="E22" s="6">
        <v>193.11501999999999</v>
      </c>
      <c r="F22" s="6">
        <v>146.00229999999999</v>
      </c>
      <c r="G22" s="6">
        <v>193.11501999999999</v>
      </c>
      <c r="H22" s="6">
        <v>144.73944</v>
      </c>
      <c r="I22" s="6">
        <v>193.11501999999999</v>
      </c>
      <c r="J22" s="6">
        <v>138.15579</v>
      </c>
      <c r="K22" s="6">
        <v>148.25859</v>
      </c>
      <c r="L22" s="6">
        <v>155.66942</v>
      </c>
      <c r="M22" s="6">
        <v>193.11501999999999</v>
      </c>
      <c r="N22" s="6">
        <v>193.11501999999999</v>
      </c>
      <c r="O22" s="6">
        <v>128.89490000000001</v>
      </c>
      <c r="P22" s="6">
        <v>130.57868999999999</v>
      </c>
      <c r="Q22" s="6">
        <v>129.73679000000001</v>
      </c>
      <c r="R22" s="6">
        <v>129.73679000000001</v>
      </c>
      <c r="S22" s="6">
        <v>129.73679000000001</v>
      </c>
      <c r="T22" s="6">
        <v>193.11501999999999</v>
      </c>
      <c r="U22" s="6">
        <v>193.11501999999999</v>
      </c>
      <c r="V22" s="6">
        <v>193.11501999999999</v>
      </c>
      <c r="W22" s="6">
        <v>100</v>
      </c>
      <c r="X22" s="6">
        <v>100</v>
      </c>
      <c r="Y22" s="6">
        <v>193.11501999999999</v>
      </c>
      <c r="Z22" s="6">
        <v>0</v>
      </c>
      <c r="AA22" s="6">
        <v>100</v>
      </c>
      <c r="AB22" s="6">
        <v>0</v>
      </c>
    </row>
    <row r="23" spans="1:28">
      <c r="A23" s="6"/>
      <c r="B23" s="6"/>
      <c r="C23" s="6"/>
      <c r="D23" s="6" t="s">
        <v>394</v>
      </c>
      <c r="E23" s="6">
        <v>3.9976400000000001</v>
      </c>
      <c r="F23" s="6">
        <v>3.9976400000000001</v>
      </c>
      <c r="G23" s="6">
        <v>3.9976400000000001</v>
      </c>
      <c r="H23" s="6">
        <v>3.9976400000000001</v>
      </c>
      <c r="I23" s="6">
        <v>2.99823</v>
      </c>
      <c r="J23" s="6">
        <v>2.99823</v>
      </c>
      <c r="K23" s="6">
        <v>2.99823</v>
      </c>
      <c r="L23" s="6">
        <v>2.99823</v>
      </c>
      <c r="M23" s="6">
        <v>2.99823</v>
      </c>
      <c r="N23" s="6">
        <v>2.99823</v>
      </c>
      <c r="O23" s="6">
        <v>2.99823</v>
      </c>
      <c r="P23" s="6">
        <v>3.9976400000000001</v>
      </c>
      <c r="Q23" s="6">
        <v>3.9976400000000001</v>
      </c>
      <c r="R23" s="6">
        <v>4.9970499999999998</v>
      </c>
      <c r="S23" s="6">
        <v>4.9970499999999998</v>
      </c>
      <c r="T23" s="6">
        <v>4.9970499999999998</v>
      </c>
      <c r="U23" s="6">
        <v>3.9976400000000001</v>
      </c>
      <c r="V23" s="6">
        <v>3.9976400000000001</v>
      </c>
      <c r="W23" s="6">
        <v>3.9976400000000001</v>
      </c>
      <c r="X23" s="6">
        <v>4.9970499999999998</v>
      </c>
      <c r="Y23" s="6">
        <v>4.9970499999999998</v>
      </c>
      <c r="Z23" s="6">
        <v>3.9976400000000001</v>
      </c>
      <c r="AA23" s="6">
        <v>3.9976400000000001</v>
      </c>
      <c r="AB23" s="6">
        <v>3.9976400000000001</v>
      </c>
    </row>
    <row r="24" spans="1:28">
      <c r="A24" s="6"/>
      <c r="B24" s="6"/>
      <c r="C24" s="6"/>
      <c r="D24" s="6" t="s">
        <v>403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D316"/>
  <sheetViews>
    <sheetView zoomScaleNormal="100" workbookViewId="0">
      <pane ySplit="1" topLeftCell="A83" activePane="bottomLeft" state="frozen"/>
      <selection pane="bottomLeft" sqref="A1:LD28"/>
    </sheetView>
  </sheetViews>
  <sheetFormatPr defaultRowHeight="15"/>
  <cols>
    <col min="4" max="4" width="15.21875" bestFit="1" customWidth="1"/>
  </cols>
  <sheetData>
    <row r="1" spans="1:316">
      <c r="A1" s="6" t="s">
        <v>58</v>
      </c>
      <c r="B1" s="6">
        <v>0</v>
      </c>
      <c r="C1" s="6" t="s">
        <v>63</v>
      </c>
      <c r="D1" s="6" t="s">
        <v>65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16">
      <c r="A2" s="6" t="s">
        <v>59</v>
      </c>
      <c r="B2" s="6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316">
      <c r="A3" s="6" t="s">
        <v>60</v>
      </c>
      <c r="B3" s="6">
        <v>313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316">
      <c r="A4" s="6" t="s">
        <v>61</v>
      </c>
      <c r="B4" s="6" t="s">
        <v>62</v>
      </c>
      <c r="C4" s="6" t="s">
        <v>64</v>
      </c>
      <c r="D4" s="6" t="s">
        <v>66</v>
      </c>
      <c r="E4" s="6" t="s">
        <v>67</v>
      </c>
      <c r="F4" s="6" t="s">
        <v>68</v>
      </c>
      <c r="G4" s="6" t="s">
        <v>69</v>
      </c>
      <c r="H4" s="6" t="s">
        <v>70</v>
      </c>
      <c r="I4" s="6" t="s">
        <v>71</v>
      </c>
      <c r="J4" s="6" t="s">
        <v>72</v>
      </c>
      <c r="K4" s="6" t="s">
        <v>73</v>
      </c>
      <c r="L4" s="6" t="s">
        <v>74</v>
      </c>
      <c r="M4" s="6" t="s">
        <v>75</v>
      </c>
      <c r="N4" s="6" t="s">
        <v>76</v>
      </c>
      <c r="O4" s="6" t="s">
        <v>77</v>
      </c>
      <c r="P4" s="6" t="s">
        <v>78</v>
      </c>
      <c r="Q4" s="6" t="s">
        <v>79</v>
      </c>
      <c r="R4" s="6" t="s">
        <v>80</v>
      </c>
      <c r="S4" s="6" t="s">
        <v>81</v>
      </c>
      <c r="T4" s="6" t="s">
        <v>82</v>
      </c>
      <c r="U4" s="6" t="s">
        <v>83</v>
      </c>
      <c r="V4" s="6" t="s">
        <v>84</v>
      </c>
      <c r="W4" s="6" t="s">
        <v>85</v>
      </c>
      <c r="X4" s="6" t="s">
        <v>86</v>
      </c>
      <c r="Y4" s="6" t="s">
        <v>87</v>
      </c>
      <c r="Z4" s="6" t="s">
        <v>88</v>
      </c>
      <c r="AA4" s="6" t="s">
        <v>89</v>
      </c>
      <c r="AB4" s="6" t="s">
        <v>90</v>
      </c>
      <c r="AC4" t="s">
        <v>91</v>
      </c>
      <c r="AD4" t="s">
        <v>92</v>
      </c>
      <c r="AE4" t="s">
        <v>93</v>
      </c>
      <c r="AF4" t="s">
        <v>94</v>
      </c>
      <c r="AG4" t="s">
        <v>95</v>
      </c>
      <c r="AH4" t="s">
        <v>96</v>
      </c>
      <c r="AI4" t="s">
        <v>97</v>
      </c>
      <c r="AJ4" t="s">
        <v>98</v>
      </c>
      <c r="AK4" t="s">
        <v>99</v>
      </c>
      <c r="AL4" t="s">
        <v>100</v>
      </c>
      <c r="AM4" t="s">
        <v>101</v>
      </c>
      <c r="AN4" t="s">
        <v>102</v>
      </c>
      <c r="AO4" t="s">
        <v>103</v>
      </c>
      <c r="AP4" t="s">
        <v>104</v>
      </c>
      <c r="AQ4" t="s">
        <v>105</v>
      </c>
      <c r="AR4" t="s">
        <v>106</v>
      </c>
      <c r="AS4" t="s">
        <v>107</v>
      </c>
      <c r="AT4" t="s">
        <v>108</v>
      </c>
      <c r="AU4" t="s">
        <v>109</v>
      </c>
      <c r="AV4" t="s">
        <v>110</v>
      </c>
      <c r="AW4" t="s">
        <v>111</v>
      </c>
      <c r="AX4" t="s">
        <v>112</v>
      </c>
      <c r="AY4" t="s">
        <v>113</v>
      </c>
      <c r="AZ4" t="s">
        <v>114</v>
      </c>
      <c r="BA4" t="s">
        <v>115</v>
      </c>
      <c r="BB4" t="s">
        <v>116</v>
      </c>
      <c r="BC4" t="s">
        <v>117</v>
      </c>
      <c r="BD4" t="s">
        <v>118</v>
      </c>
      <c r="BE4" t="s">
        <v>119</v>
      </c>
      <c r="BF4" t="s">
        <v>120</v>
      </c>
      <c r="BG4" t="s">
        <v>121</v>
      </c>
      <c r="BH4" t="s">
        <v>122</v>
      </c>
      <c r="BI4" t="s">
        <v>123</v>
      </c>
      <c r="BJ4" t="s">
        <v>124</v>
      </c>
      <c r="BK4" t="s">
        <v>125</v>
      </c>
      <c r="BL4" t="s">
        <v>126</v>
      </c>
      <c r="BM4" t="s">
        <v>127</v>
      </c>
      <c r="BN4" t="s">
        <v>128</v>
      </c>
      <c r="BO4" t="s">
        <v>129</v>
      </c>
      <c r="BP4" t="s">
        <v>130</v>
      </c>
      <c r="BQ4" t="s">
        <v>131</v>
      </c>
      <c r="BR4" t="s">
        <v>132</v>
      </c>
      <c r="BS4" t="s">
        <v>133</v>
      </c>
      <c r="BT4" t="s">
        <v>134</v>
      </c>
      <c r="BU4" t="s">
        <v>135</v>
      </c>
      <c r="BV4" t="s">
        <v>136</v>
      </c>
      <c r="BW4" t="s">
        <v>137</v>
      </c>
      <c r="BX4" t="s">
        <v>138</v>
      </c>
      <c r="BY4" t="s">
        <v>139</v>
      </c>
      <c r="BZ4" t="s">
        <v>140</v>
      </c>
      <c r="CA4" t="s">
        <v>141</v>
      </c>
      <c r="CB4" t="s">
        <v>142</v>
      </c>
      <c r="CC4" t="s">
        <v>143</v>
      </c>
      <c r="CD4" t="s">
        <v>144</v>
      </c>
      <c r="CE4" t="s">
        <v>145</v>
      </c>
      <c r="CF4" t="s">
        <v>146</v>
      </c>
      <c r="CG4" t="s">
        <v>147</v>
      </c>
      <c r="CH4" t="s">
        <v>148</v>
      </c>
      <c r="CI4" t="s">
        <v>149</v>
      </c>
      <c r="CJ4" t="s">
        <v>150</v>
      </c>
      <c r="CK4" t="s">
        <v>151</v>
      </c>
      <c r="CL4" t="s">
        <v>152</v>
      </c>
      <c r="CM4" t="s">
        <v>153</v>
      </c>
      <c r="CN4" t="s">
        <v>154</v>
      </c>
      <c r="CO4" t="s">
        <v>155</v>
      </c>
      <c r="CP4" t="s">
        <v>156</v>
      </c>
      <c r="CQ4" t="s">
        <v>157</v>
      </c>
      <c r="CR4" t="s">
        <v>158</v>
      </c>
      <c r="CS4" t="s">
        <v>159</v>
      </c>
      <c r="CT4" t="s">
        <v>160</v>
      </c>
      <c r="CU4" t="s">
        <v>161</v>
      </c>
      <c r="CV4" t="s">
        <v>162</v>
      </c>
      <c r="CW4" t="s">
        <v>163</v>
      </c>
      <c r="CX4" t="s">
        <v>164</v>
      </c>
      <c r="CY4" t="s">
        <v>165</v>
      </c>
      <c r="CZ4" t="s">
        <v>166</v>
      </c>
      <c r="DA4" t="s">
        <v>167</v>
      </c>
      <c r="DB4" t="s">
        <v>168</v>
      </c>
      <c r="DC4" t="s">
        <v>169</v>
      </c>
      <c r="DD4" t="s">
        <v>170</v>
      </c>
      <c r="DE4" t="s">
        <v>171</v>
      </c>
      <c r="DF4" t="s">
        <v>172</v>
      </c>
      <c r="DG4" t="s">
        <v>173</v>
      </c>
      <c r="DH4" t="s">
        <v>174</v>
      </c>
      <c r="DI4" t="s">
        <v>175</v>
      </c>
      <c r="DJ4" t="s">
        <v>176</v>
      </c>
      <c r="DK4" t="s">
        <v>177</v>
      </c>
      <c r="DL4" t="s">
        <v>178</v>
      </c>
      <c r="DM4" t="s">
        <v>179</v>
      </c>
      <c r="DN4" t="s">
        <v>180</v>
      </c>
      <c r="DO4" t="s">
        <v>181</v>
      </c>
      <c r="DP4" t="s">
        <v>182</v>
      </c>
      <c r="DQ4" t="s">
        <v>183</v>
      </c>
      <c r="DR4" t="s">
        <v>184</v>
      </c>
      <c r="DS4" t="s">
        <v>185</v>
      </c>
      <c r="DT4" t="s">
        <v>186</v>
      </c>
      <c r="DU4" t="s">
        <v>187</v>
      </c>
      <c r="DV4" t="s">
        <v>188</v>
      </c>
      <c r="DW4" t="s">
        <v>189</v>
      </c>
      <c r="DX4" t="s">
        <v>190</v>
      </c>
      <c r="DY4" t="s">
        <v>191</v>
      </c>
      <c r="DZ4" t="s">
        <v>192</v>
      </c>
      <c r="EA4" t="s">
        <v>193</v>
      </c>
      <c r="EB4" t="s">
        <v>194</v>
      </c>
      <c r="EC4" t="s">
        <v>195</v>
      </c>
      <c r="ED4" t="s">
        <v>196</v>
      </c>
      <c r="EE4" t="s">
        <v>197</v>
      </c>
      <c r="EF4" t="s">
        <v>198</v>
      </c>
      <c r="EG4" t="s">
        <v>199</v>
      </c>
      <c r="EH4" t="s">
        <v>200</v>
      </c>
      <c r="EI4" t="s">
        <v>201</v>
      </c>
      <c r="EJ4" t="s">
        <v>202</v>
      </c>
      <c r="EK4" t="s">
        <v>203</v>
      </c>
      <c r="EL4" t="s">
        <v>204</v>
      </c>
      <c r="EM4" t="s">
        <v>205</v>
      </c>
      <c r="EN4" t="s">
        <v>206</v>
      </c>
      <c r="EO4" t="s">
        <v>207</v>
      </c>
      <c r="EP4" t="s">
        <v>208</v>
      </c>
      <c r="EQ4" t="s">
        <v>209</v>
      </c>
      <c r="ER4" t="s">
        <v>210</v>
      </c>
      <c r="ES4" t="s">
        <v>211</v>
      </c>
      <c r="ET4" t="s">
        <v>212</v>
      </c>
      <c r="EU4" t="s">
        <v>213</v>
      </c>
      <c r="EV4" t="s">
        <v>214</v>
      </c>
      <c r="EW4" t="s">
        <v>215</v>
      </c>
      <c r="EX4" t="s">
        <v>216</v>
      </c>
      <c r="EY4" t="s">
        <v>217</v>
      </c>
      <c r="EZ4" t="s">
        <v>218</v>
      </c>
      <c r="FA4" t="s">
        <v>219</v>
      </c>
      <c r="FB4" t="s">
        <v>220</v>
      </c>
      <c r="FC4" t="s">
        <v>221</v>
      </c>
      <c r="FD4" t="s">
        <v>222</v>
      </c>
      <c r="FE4" t="s">
        <v>223</v>
      </c>
      <c r="FF4" t="s">
        <v>224</v>
      </c>
      <c r="FG4" t="s">
        <v>225</v>
      </c>
      <c r="FH4" t="s">
        <v>226</v>
      </c>
      <c r="FI4" t="s">
        <v>227</v>
      </c>
      <c r="FJ4" t="s">
        <v>228</v>
      </c>
      <c r="FK4" t="s">
        <v>229</v>
      </c>
      <c r="FL4" t="s">
        <v>230</v>
      </c>
      <c r="FM4" t="s">
        <v>231</v>
      </c>
      <c r="FN4" t="s">
        <v>232</v>
      </c>
      <c r="FO4" t="s">
        <v>233</v>
      </c>
      <c r="FP4" t="s">
        <v>234</v>
      </c>
      <c r="FQ4" t="s">
        <v>235</v>
      </c>
      <c r="FR4" t="s">
        <v>236</v>
      </c>
      <c r="FS4" t="s">
        <v>237</v>
      </c>
      <c r="FT4" t="s">
        <v>238</v>
      </c>
      <c r="FU4" t="s">
        <v>239</v>
      </c>
      <c r="FV4" t="s">
        <v>240</v>
      </c>
      <c r="FW4" t="s">
        <v>241</v>
      </c>
      <c r="FX4" t="s">
        <v>242</v>
      </c>
      <c r="FY4" t="s">
        <v>243</v>
      </c>
      <c r="FZ4" t="s">
        <v>244</v>
      </c>
      <c r="GA4" t="s">
        <v>245</v>
      </c>
      <c r="GB4" t="s">
        <v>246</v>
      </c>
      <c r="GC4" t="s">
        <v>247</v>
      </c>
      <c r="GD4" t="s">
        <v>248</v>
      </c>
      <c r="GE4" t="s">
        <v>249</v>
      </c>
      <c r="GF4" t="s">
        <v>250</v>
      </c>
      <c r="GG4" t="s">
        <v>251</v>
      </c>
      <c r="GH4" t="s">
        <v>252</v>
      </c>
      <c r="GI4" t="s">
        <v>253</v>
      </c>
      <c r="GJ4" t="s">
        <v>254</v>
      </c>
      <c r="GK4" t="s">
        <v>255</v>
      </c>
      <c r="GL4" t="s">
        <v>256</v>
      </c>
      <c r="GM4" t="s">
        <v>257</v>
      </c>
      <c r="GN4" t="s">
        <v>258</v>
      </c>
      <c r="GO4" t="s">
        <v>259</v>
      </c>
      <c r="GP4" t="s">
        <v>260</v>
      </c>
      <c r="GQ4" t="s">
        <v>261</v>
      </c>
      <c r="GR4" t="s">
        <v>262</v>
      </c>
      <c r="GS4" t="s">
        <v>263</v>
      </c>
      <c r="GT4" t="s">
        <v>264</v>
      </c>
      <c r="GU4" t="s">
        <v>265</v>
      </c>
      <c r="GV4" t="s">
        <v>266</v>
      </c>
      <c r="GW4" t="s">
        <v>267</v>
      </c>
      <c r="GX4" t="s">
        <v>268</v>
      </c>
      <c r="GY4" t="s">
        <v>269</v>
      </c>
      <c r="GZ4" t="s">
        <v>270</v>
      </c>
      <c r="HA4" t="s">
        <v>271</v>
      </c>
      <c r="HB4" t="s">
        <v>272</v>
      </c>
      <c r="HC4" t="s">
        <v>273</v>
      </c>
      <c r="HD4" t="s">
        <v>274</v>
      </c>
      <c r="HE4" t="s">
        <v>275</v>
      </c>
      <c r="HF4" t="s">
        <v>276</v>
      </c>
      <c r="HG4" t="s">
        <v>277</v>
      </c>
      <c r="HH4" t="s">
        <v>278</v>
      </c>
      <c r="HI4" t="s">
        <v>279</v>
      </c>
      <c r="HJ4" t="s">
        <v>280</v>
      </c>
      <c r="HK4" t="s">
        <v>281</v>
      </c>
      <c r="HL4" t="s">
        <v>282</v>
      </c>
      <c r="HM4" t="s">
        <v>283</v>
      </c>
      <c r="HN4" t="s">
        <v>284</v>
      </c>
      <c r="HO4" t="s">
        <v>285</v>
      </c>
      <c r="HP4" t="s">
        <v>286</v>
      </c>
      <c r="HQ4" t="s">
        <v>287</v>
      </c>
      <c r="HR4" t="s">
        <v>288</v>
      </c>
      <c r="HS4" t="s">
        <v>289</v>
      </c>
      <c r="HT4" t="s">
        <v>290</v>
      </c>
      <c r="HU4" t="s">
        <v>291</v>
      </c>
      <c r="HV4" t="s">
        <v>292</v>
      </c>
      <c r="HW4" t="s">
        <v>293</v>
      </c>
      <c r="HX4" t="s">
        <v>294</v>
      </c>
      <c r="HY4" t="s">
        <v>295</v>
      </c>
      <c r="HZ4" t="s">
        <v>296</v>
      </c>
      <c r="IA4" t="s">
        <v>297</v>
      </c>
      <c r="IB4" t="s">
        <v>298</v>
      </c>
      <c r="IC4" t="s">
        <v>386</v>
      </c>
      <c r="ID4" t="s">
        <v>299</v>
      </c>
      <c r="IE4" t="s">
        <v>300</v>
      </c>
      <c r="IF4" t="s">
        <v>301</v>
      </c>
      <c r="IG4" t="s">
        <v>302</v>
      </c>
      <c r="IH4" t="s">
        <v>303</v>
      </c>
      <c r="II4" t="s">
        <v>304</v>
      </c>
      <c r="IJ4" t="s">
        <v>305</v>
      </c>
      <c r="IK4" t="s">
        <v>306</v>
      </c>
      <c r="IL4" t="s">
        <v>307</v>
      </c>
      <c r="IM4" t="s">
        <v>308</v>
      </c>
      <c r="IN4" t="s">
        <v>309</v>
      </c>
      <c r="IO4" t="s">
        <v>310</v>
      </c>
      <c r="IP4" t="s">
        <v>311</v>
      </c>
      <c r="IQ4" t="s">
        <v>312</v>
      </c>
      <c r="IR4" t="s">
        <v>313</v>
      </c>
      <c r="IS4" t="s">
        <v>314</v>
      </c>
      <c r="IT4" t="s">
        <v>315</v>
      </c>
      <c r="IU4" t="s">
        <v>316</v>
      </c>
      <c r="IV4" t="s">
        <v>317</v>
      </c>
      <c r="IW4" t="s">
        <v>318</v>
      </c>
      <c r="IX4" t="s">
        <v>319</v>
      </c>
      <c r="IY4" t="s">
        <v>320</v>
      </c>
      <c r="IZ4" t="s">
        <v>321</v>
      </c>
      <c r="JA4" t="s">
        <v>322</v>
      </c>
      <c r="JB4" t="s">
        <v>323</v>
      </c>
      <c r="JC4" t="s">
        <v>324</v>
      </c>
      <c r="JD4" t="s">
        <v>325</v>
      </c>
      <c r="JE4" t="s">
        <v>326</v>
      </c>
      <c r="JF4" t="s">
        <v>327</v>
      </c>
      <c r="JG4" t="s">
        <v>328</v>
      </c>
      <c r="JH4" t="s">
        <v>329</v>
      </c>
      <c r="JI4" t="s">
        <v>330</v>
      </c>
      <c r="JJ4" t="s">
        <v>331</v>
      </c>
      <c r="JK4" t="s">
        <v>332</v>
      </c>
      <c r="JL4" t="s">
        <v>333</v>
      </c>
      <c r="JM4" t="s">
        <v>334</v>
      </c>
      <c r="JN4" t="s">
        <v>335</v>
      </c>
      <c r="JO4" t="s">
        <v>336</v>
      </c>
      <c r="JP4" t="s">
        <v>337</v>
      </c>
      <c r="JQ4" t="s">
        <v>338</v>
      </c>
      <c r="JR4" t="s">
        <v>339</v>
      </c>
      <c r="JS4" t="s">
        <v>340</v>
      </c>
      <c r="JT4" t="s">
        <v>341</v>
      </c>
      <c r="JU4" t="s">
        <v>342</v>
      </c>
      <c r="JV4" t="s">
        <v>343</v>
      </c>
      <c r="JW4" t="s">
        <v>344</v>
      </c>
      <c r="JX4" t="s">
        <v>345</v>
      </c>
      <c r="JY4" t="s">
        <v>346</v>
      </c>
      <c r="JZ4" t="s">
        <v>347</v>
      </c>
      <c r="KA4" t="s">
        <v>348</v>
      </c>
      <c r="KB4" t="s">
        <v>349</v>
      </c>
      <c r="KC4" t="s">
        <v>350</v>
      </c>
      <c r="KD4" t="s">
        <v>351</v>
      </c>
      <c r="KE4" t="s">
        <v>352</v>
      </c>
      <c r="KF4" t="s">
        <v>353</v>
      </c>
      <c r="KG4" t="s">
        <v>354</v>
      </c>
      <c r="KH4" t="s">
        <v>355</v>
      </c>
      <c r="KI4" t="s">
        <v>356</v>
      </c>
      <c r="KJ4" t="s">
        <v>357</v>
      </c>
      <c r="KK4" t="s">
        <v>358</v>
      </c>
      <c r="KL4" t="s">
        <v>359</v>
      </c>
      <c r="KM4" t="s">
        <v>360</v>
      </c>
      <c r="KN4" t="s">
        <v>361</v>
      </c>
      <c r="KO4" t="s">
        <v>362</v>
      </c>
      <c r="KP4" t="s">
        <v>363</v>
      </c>
      <c r="KQ4" t="s">
        <v>364</v>
      </c>
      <c r="KR4" t="s">
        <v>365</v>
      </c>
      <c r="KS4" t="s">
        <v>366</v>
      </c>
      <c r="KT4" t="s">
        <v>387</v>
      </c>
      <c r="KU4" t="s">
        <v>388</v>
      </c>
      <c r="KV4" t="s">
        <v>389</v>
      </c>
      <c r="KW4" t="s">
        <v>390</v>
      </c>
      <c r="KX4" t="s">
        <v>391</v>
      </c>
      <c r="KY4" t="s">
        <v>392</v>
      </c>
      <c r="KZ4" t="s">
        <v>393</v>
      </c>
      <c r="LA4" t="s">
        <v>409</v>
      </c>
      <c r="LB4" t="s">
        <v>410</v>
      </c>
      <c r="LC4" t="s">
        <v>411</v>
      </c>
      <c r="LD4" t="s">
        <v>415</v>
      </c>
    </row>
    <row r="5" spans="1:316">
      <c r="A5" s="6">
        <v>1</v>
      </c>
      <c r="B5" s="6">
        <v>1</v>
      </c>
      <c r="C5" s="6">
        <v>1</v>
      </c>
      <c r="D5" s="6">
        <v>0</v>
      </c>
      <c r="E5" s="6">
        <v>113.35046</v>
      </c>
      <c r="F5" s="6">
        <v>63.3429</v>
      </c>
      <c r="G5" s="6">
        <v>53.22</v>
      </c>
      <c r="H5" s="6">
        <v>0</v>
      </c>
      <c r="I5" s="6">
        <v>0</v>
      </c>
      <c r="J5" s="6">
        <v>42.028039999999997</v>
      </c>
      <c r="K5" s="6">
        <v>0</v>
      </c>
      <c r="L5" s="6">
        <v>122</v>
      </c>
      <c r="M5" s="6">
        <v>0</v>
      </c>
      <c r="N5" s="6">
        <v>122</v>
      </c>
      <c r="O5" s="6">
        <v>0</v>
      </c>
      <c r="P5" s="6">
        <v>122</v>
      </c>
      <c r="Q5" s="6">
        <v>173.16129000000001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330</v>
      </c>
      <c r="BJ5">
        <v>0</v>
      </c>
      <c r="BK5">
        <v>0</v>
      </c>
      <c r="BL5">
        <v>0</v>
      </c>
      <c r="BM5">
        <v>0</v>
      </c>
      <c r="BN5">
        <v>0</v>
      </c>
      <c r="BO5">
        <v>40.645159999999997</v>
      </c>
      <c r="BP5">
        <v>0</v>
      </c>
      <c r="BQ5">
        <v>0</v>
      </c>
      <c r="BR5">
        <v>0</v>
      </c>
      <c r="BS5">
        <v>90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330</v>
      </c>
      <c r="DP5">
        <v>0</v>
      </c>
      <c r="DQ5">
        <v>299.25</v>
      </c>
      <c r="DR5">
        <v>0</v>
      </c>
      <c r="DS5">
        <v>285.23000999999999</v>
      </c>
      <c r="DT5">
        <v>0</v>
      </c>
      <c r="DU5">
        <v>286.38055000000003</v>
      </c>
      <c r="DV5">
        <v>390</v>
      </c>
      <c r="DW5">
        <v>0</v>
      </c>
      <c r="DX5">
        <v>0</v>
      </c>
      <c r="DY5">
        <v>0</v>
      </c>
      <c r="DZ5">
        <v>195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301</v>
      </c>
      <c r="IQ5">
        <v>316</v>
      </c>
      <c r="IR5">
        <v>226</v>
      </c>
      <c r="IS5">
        <v>226</v>
      </c>
      <c r="IT5">
        <v>19</v>
      </c>
      <c r="IU5">
        <v>21</v>
      </c>
      <c r="IV5">
        <v>24</v>
      </c>
      <c r="IW5">
        <v>42</v>
      </c>
      <c r="IX5">
        <v>0</v>
      </c>
      <c r="IY5">
        <v>0</v>
      </c>
      <c r="IZ5">
        <v>0</v>
      </c>
      <c r="JA5">
        <v>100.26</v>
      </c>
      <c r="JB5">
        <v>66.84</v>
      </c>
      <c r="JC5">
        <v>372.39999</v>
      </c>
      <c r="JD5">
        <v>0</v>
      </c>
      <c r="JE5">
        <v>0</v>
      </c>
      <c r="JF5">
        <v>0</v>
      </c>
      <c r="JG5">
        <v>169.10001</v>
      </c>
      <c r="JH5">
        <v>0</v>
      </c>
      <c r="JI5">
        <v>0</v>
      </c>
      <c r="JJ5">
        <v>121.06</v>
      </c>
      <c r="JK5">
        <v>121.06</v>
      </c>
      <c r="JL5">
        <v>93.6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14</v>
      </c>
      <c r="KQ5">
        <v>8</v>
      </c>
      <c r="KR5">
        <v>0</v>
      </c>
      <c r="KS5">
        <v>0</v>
      </c>
      <c r="KT5">
        <v>0</v>
      </c>
      <c r="KU5">
        <v>0</v>
      </c>
      <c r="KV5">
        <v>0</v>
      </c>
      <c r="KW5">
        <v>302</v>
      </c>
      <c r="KX5">
        <v>302</v>
      </c>
      <c r="KY5">
        <v>625</v>
      </c>
      <c r="KZ5">
        <v>0</v>
      </c>
      <c r="LA5">
        <v>0</v>
      </c>
      <c r="LB5">
        <v>0</v>
      </c>
      <c r="LC5">
        <v>0</v>
      </c>
      <c r="LD5">
        <v>1040</v>
      </c>
    </row>
    <row r="6" spans="1:316">
      <c r="A6" s="6">
        <v>2</v>
      </c>
      <c r="B6" s="6">
        <v>1</v>
      </c>
      <c r="C6" s="6">
        <v>1</v>
      </c>
      <c r="D6" s="6">
        <v>0</v>
      </c>
      <c r="E6" s="6">
        <v>136</v>
      </c>
      <c r="F6" s="6">
        <v>76</v>
      </c>
      <c r="G6" s="6">
        <v>57</v>
      </c>
      <c r="H6" s="6">
        <v>0</v>
      </c>
      <c r="I6" s="6">
        <v>0</v>
      </c>
      <c r="J6" s="6">
        <v>45.013120000000001</v>
      </c>
      <c r="K6" s="6">
        <v>0</v>
      </c>
      <c r="L6" s="6">
        <v>122</v>
      </c>
      <c r="M6" s="6">
        <v>0</v>
      </c>
      <c r="N6" s="6">
        <v>122</v>
      </c>
      <c r="O6" s="6">
        <v>0</v>
      </c>
      <c r="P6" s="6">
        <v>122</v>
      </c>
      <c r="Q6" s="6">
        <v>173.16129000000001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591.375</v>
      </c>
      <c r="BJ6">
        <v>0</v>
      </c>
      <c r="BK6">
        <v>0</v>
      </c>
      <c r="BL6">
        <v>0</v>
      </c>
      <c r="BM6">
        <v>0</v>
      </c>
      <c r="BN6">
        <v>0</v>
      </c>
      <c r="BO6">
        <v>40.645159999999997</v>
      </c>
      <c r="BP6">
        <v>0</v>
      </c>
      <c r="BQ6">
        <v>0</v>
      </c>
      <c r="BR6">
        <v>0</v>
      </c>
      <c r="BS6">
        <v>90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330</v>
      </c>
      <c r="DP6">
        <v>0</v>
      </c>
      <c r="DQ6">
        <v>299.25</v>
      </c>
      <c r="DR6">
        <v>0</v>
      </c>
      <c r="DS6">
        <v>285.23000999999999</v>
      </c>
      <c r="DT6">
        <v>0</v>
      </c>
      <c r="DU6">
        <v>286.38055000000003</v>
      </c>
      <c r="DV6">
        <v>390</v>
      </c>
      <c r="DW6">
        <v>0</v>
      </c>
      <c r="DX6">
        <v>0</v>
      </c>
      <c r="DY6">
        <v>0</v>
      </c>
      <c r="DZ6">
        <v>195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301</v>
      </c>
      <c r="IQ6">
        <v>316</v>
      </c>
      <c r="IR6">
        <v>226</v>
      </c>
      <c r="IS6">
        <v>226</v>
      </c>
      <c r="IT6">
        <v>19</v>
      </c>
      <c r="IU6">
        <v>21</v>
      </c>
      <c r="IV6">
        <v>24</v>
      </c>
      <c r="IW6">
        <v>42</v>
      </c>
      <c r="IX6">
        <v>0</v>
      </c>
      <c r="IY6">
        <v>0</v>
      </c>
      <c r="IZ6">
        <v>0</v>
      </c>
      <c r="JA6">
        <v>100.26</v>
      </c>
      <c r="JB6">
        <v>66.84</v>
      </c>
      <c r="JC6">
        <v>392</v>
      </c>
      <c r="JD6">
        <v>0</v>
      </c>
      <c r="JE6">
        <v>0</v>
      </c>
      <c r="JF6">
        <v>0</v>
      </c>
      <c r="JG6">
        <v>178</v>
      </c>
      <c r="JH6">
        <v>0</v>
      </c>
      <c r="JI6">
        <v>0</v>
      </c>
      <c r="JJ6">
        <v>121.06</v>
      </c>
      <c r="JK6">
        <v>121.06</v>
      </c>
      <c r="JL6">
        <v>116.88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14</v>
      </c>
      <c r="KQ6">
        <v>8</v>
      </c>
      <c r="KR6">
        <v>0</v>
      </c>
      <c r="KS6">
        <v>0</v>
      </c>
      <c r="KT6">
        <v>0</v>
      </c>
      <c r="KU6">
        <v>0</v>
      </c>
      <c r="KV6">
        <v>0</v>
      </c>
      <c r="KW6">
        <v>302</v>
      </c>
      <c r="KX6">
        <v>302</v>
      </c>
      <c r="KY6">
        <v>625</v>
      </c>
      <c r="KZ6">
        <v>0</v>
      </c>
      <c r="LA6">
        <v>0</v>
      </c>
      <c r="LB6">
        <v>0</v>
      </c>
      <c r="LC6">
        <v>0</v>
      </c>
      <c r="LD6">
        <v>1040</v>
      </c>
    </row>
    <row r="7" spans="1:316">
      <c r="A7" s="6">
        <v>3</v>
      </c>
      <c r="B7" s="6">
        <v>1</v>
      </c>
      <c r="C7" s="6">
        <v>1</v>
      </c>
      <c r="D7" s="6">
        <v>0</v>
      </c>
      <c r="E7" s="6">
        <v>136</v>
      </c>
      <c r="F7" s="6">
        <v>76</v>
      </c>
      <c r="G7" s="6">
        <v>57</v>
      </c>
      <c r="H7" s="6">
        <v>0</v>
      </c>
      <c r="I7" s="6">
        <v>0</v>
      </c>
      <c r="J7" s="6">
        <v>45.013120000000001</v>
      </c>
      <c r="K7" s="6">
        <v>0</v>
      </c>
      <c r="L7" s="6">
        <v>122</v>
      </c>
      <c r="M7" s="6">
        <v>0</v>
      </c>
      <c r="N7" s="6">
        <v>122</v>
      </c>
      <c r="O7" s="6">
        <v>0</v>
      </c>
      <c r="P7" s="6">
        <v>122</v>
      </c>
      <c r="Q7" s="6">
        <v>173.16129000000001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591.375</v>
      </c>
      <c r="BJ7">
        <v>0</v>
      </c>
      <c r="BK7">
        <v>0</v>
      </c>
      <c r="BL7">
        <v>0</v>
      </c>
      <c r="BM7">
        <v>0</v>
      </c>
      <c r="BN7">
        <v>0</v>
      </c>
      <c r="BO7">
        <v>40.645159999999997</v>
      </c>
      <c r="BP7">
        <v>0</v>
      </c>
      <c r="BQ7">
        <v>0</v>
      </c>
      <c r="BR7">
        <v>0</v>
      </c>
      <c r="BS7">
        <v>90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330</v>
      </c>
      <c r="DP7">
        <v>0</v>
      </c>
      <c r="DQ7">
        <v>299.25</v>
      </c>
      <c r="DR7">
        <v>0</v>
      </c>
      <c r="DS7">
        <v>285.23000999999999</v>
      </c>
      <c r="DT7">
        <v>0</v>
      </c>
      <c r="DU7">
        <v>286.38055000000003</v>
      </c>
      <c r="DV7">
        <v>390</v>
      </c>
      <c r="DW7">
        <v>0</v>
      </c>
      <c r="DX7">
        <v>0</v>
      </c>
      <c r="DY7">
        <v>0</v>
      </c>
      <c r="DZ7">
        <v>195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301</v>
      </c>
      <c r="IQ7">
        <v>316</v>
      </c>
      <c r="IR7">
        <v>226</v>
      </c>
      <c r="IS7">
        <v>226</v>
      </c>
      <c r="IT7">
        <v>19</v>
      </c>
      <c r="IU7">
        <v>21</v>
      </c>
      <c r="IV7">
        <v>24</v>
      </c>
      <c r="IW7">
        <v>42</v>
      </c>
      <c r="IX7">
        <v>0</v>
      </c>
      <c r="IY7">
        <v>0</v>
      </c>
      <c r="IZ7">
        <v>0</v>
      </c>
      <c r="JA7">
        <v>100.26</v>
      </c>
      <c r="JB7">
        <v>66.84</v>
      </c>
      <c r="JC7">
        <v>392</v>
      </c>
      <c r="JD7">
        <v>0</v>
      </c>
      <c r="JE7">
        <v>0</v>
      </c>
      <c r="JF7">
        <v>0</v>
      </c>
      <c r="JG7">
        <v>178</v>
      </c>
      <c r="JH7">
        <v>0</v>
      </c>
      <c r="JI7">
        <v>0</v>
      </c>
      <c r="JJ7">
        <v>121.06</v>
      </c>
      <c r="JK7">
        <v>102.9</v>
      </c>
      <c r="JL7">
        <v>116.88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14</v>
      </c>
      <c r="KQ7">
        <v>8</v>
      </c>
      <c r="KR7">
        <v>0</v>
      </c>
      <c r="KS7">
        <v>0</v>
      </c>
      <c r="KT7">
        <v>0</v>
      </c>
      <c r="KU7">
        <v>0</v>
      </c>
      <c r="KV7">
        <v>0</v>
      </c>
      <c r="KW7">
        <v>302</v>
      </c>
      <c r="KX7">
        <v>302</v>
      </c>
      <c r="KY7">
        <v>625</v>
      </c>
      <c r="KZ7">
        <v>0</v>
      </c>
      <c r="LA7">
        <v>0</v>
      </c>
      <c r="LB7">
        <v>0</v>
      </c>
      <c r="LC7">
        <v>0</v>
      </c>
      <c r="LD7">
        <v>1040</v>
      </c>
    </row>
    <row r="8" spans="1:316">
      <c r="A8" s="6">
        <v>4</v>
      </c>
      <c r="B8" s="6">
        <v>1</v>
      </c>
      <c r="C8" s="6">
        <v>1</v>
      </c>
      <c r="D8" s="6">
        <v>0</v>
      </c>
      <c r="E8" s="6">
        <v>136</v>
      </c>
      <c r="F8" s="6">
        <v>76</v>
      </c>
      <c r="G8" s="6">
        <v>57</v>
      </c>
      <c r="H8" s="6">
        <v>0</v>
      </c>
      <c r="I8" s="6">
        <v>0</v>
      </c>
      <c r="J8" s="6">
        <v>45.013120000000001</v>
      </c>
      <c r="K8" s="6">
        <v>0</v>
      </c>
      <c r="L8" s="6">
        <v>122</v>
      </c>
      <c r="M8" s="6">
        <v>0</v>
      </c>
      <c r="N8" s="6">
        <v>122</v>
      </c>
      <c r="O8" s="6">
        <v>0</v>
      </c>
      <c r="P8" s="6">
        <v>122</v>
      </c>
      <c r="Q8" s="6">
        <v>173.16129000000001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591.375</v>
      </c>
      <c r="BJ8">
        <v>0</v>
      </c>
      <c r="BK8">
        <v>0</v>
      </c>
      <c r="BL8">
        <v>0</v>
      </c>
      <c r="BM8">
        <v>0</v>
      </c>
      <c r="BN8">
        <v>0</v>
      </c>
      <c r="BO8">
        <v>40.645159999999997</v>
      </c>
      <c r="BP8">
        <v>0</v>
      </c>
      <c r="BQ8">
        <v>0</v>
      </c>
      <c r="BR8">
        <v>0</v>
      </c>
      <c r="BS8">
        <v>90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330</v>
      </c>
      <c r="DP8">
        <v>0</v>
      </c>
      <c r="DQ8">
        <v>299.25</v>
      </c>
      <c r="DR8">
        <v>0</v>
      </c>
      <c r="DS8">
        <v>285.23000999999999</v>
      </c>
      <c r="DT8">
        <v>0</v>
      </c>
      <c r="DU8">
        <v>286.38055000000003</v>
      </c>
      <c r="DV8">
        <v>390</v>
      </c>
      <c r="DW8">
        <v>0</v>
      </c>
      <c r="DX8">
        <v>0</v>
      </c>
      <c r="DY8">
        <v>0</v>
      </c>
      <c r="DZ8">
        <v>195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301</v>
      </c>
      <c r="IQ8">
        <v>316</v>
      </c>
      <c r="IR8">
        <v>226</v>
      </c>
      <c r="IS8">
        <v>226</v>
      </c>
      <c r="IT8">
        <v>19</v>
      </c>
      <c r="IU8">
        <v>21</v>
      </c>
      <c r="IV8">
        <v>24</v>
      </c>
      <c r="IW8">
        <v>42</v>
      </c>
      <c r="IX8">
        <v>0</v>
      </c>
      <c r="IY8">
        <v>0</v>
      </c>
      <c r="IZ8">
        <v>0</v>
      </c>
      <c r="JA8">
        <v>100.26</v>
      </c>
      <c r="JB8">
        <v>66.84</v>
      </c>
      <c r="JC8">
        <v>392</v>
      </c>
      <c r="JD8">
        <v>0</v>
      </c>
      <c r="JE8">
        <v>0</v>
      </c>
      <c r="JF8">
        <v>0</v>
      </c>
      <c r="JG8">
        <v>178</v>
      </c>
      <c r="JH8">
        <v>0</v>
      </c>
      <c r="JI8">
        <v>0</v>
      </c>
      <c r="JJ8">
        <v>121.06</v>
      </c>
      <c r="JK8">
        <v>121.06</v>
      </c>
      <c r="JL8">
        <v>116.88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14</v>
      </c>
      <c r="KQ8">
        <v>8</v>
      </c>
      <c r="KR8">
        <v>0</v>
      </c>
      <c r="KS8">
        <v>0</v>
      </c>
      <c r="KT8">
        <v>0</v>
      </c>
      <c r="KU8">
        <v>0</v>
      </c>
      <c r="KV8">
        <v>0</v>
      </c>
      <c r="KW8">
        <v>302</v>
      </c>
      <c r="KX8">
        <v>302</v>
      </c>
      <c r="KY8">
        <v>625</v>
      </c>
      <c r="KZ8">
        <v>0</v>
      </c>
      <c r="LA8">
        <v>0</v>
      </c>
      <c r="LB8">
        <v>0</v>
      </c>
      <c r="LC8">
        <v>0</v>
      </c>
      <c r="LD8">
        <v>1040</v>
      </c>
    </row>
    <row r="9" spans="1:316">
      <c r="A9" s="6">
        <v>5</v>
      </c>
      <c r="B9" s="6">
        <v>1</v>
      </c>
      <c r="C9" s="6">
        <v>1</v>
      </c>
      <c r="D9" s="6">
        <v>0</v>
      </c>
      <c r="E9" s="6">
        <v>136</v>
      </c>
      <c r="F9" s="6">
        <v>76</v>
      </c>
      <c r="G9" s="6">
        <v>57</v>
      </c>
      <c r="H9" s="6">
        <v>0</v>
      </c>
      <c r="I9" s="6">
        <v>0</v>
      </c>
      <c r="J9" s="6">
        <v>45.013120000000001</v>
      </c>
      <c r="K9" s="6">
        <v>0</v>
      </c>
      <c r="L9" s="6">
        <v>122</v>
      </c>
      <c r="M9" s="6">
        <v>0</v>
      </c>
      <c r="N9" s="6">
        <v>122</v>
      </c>
      <c r="O9" s="6">
        <v>0</v>
      </c>
      <c r="P9" s="6">
        <v>122</v>
      </c>
      <c r="Q9" s="6">
        <v>173.16129000000001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591.375</v>
      </c>
      <c r="BJ9">
        <v>0</v>
      </c>
      <c r="BK9">
        <v>0</v>
      </c>
      <c r="BL9">
        <v>0</v>
      </c>
      <c r="BM9">
        <v>0</v>
      </c>
      <c r="BN9">
        <v>0</v>
      </c>
      <c r="BO9">
        <v>40.645159999999997</v>
      </c>
      <c r="BP9">
        <v>0</v>
      </c>
      <c r="BQ9">
        <v>0</v>
      </c>
      <c r="BR9">
        <v>0</v>
      </c>
      <c r="BS9">
        <v>90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330</v>
      </c>
      <c r="DP9">
        <v>0</v>
      </c>
      <c r="DQ9">
        <v>299.25</v>
      </c>
      <c r="DR9">
        <v>0</v>
      </c>
      <c r="DS9">
        <v>285.23000999999999</v>
      </c>
      <c r="DT9">
        <v>0</v>
      </c>
      <c r="DU9">
        <v>286.38055000000003</v>
      </c>
      <c r="DV9">
        <v>390</v>
      </c>
      <c r="DW9">
        <v>0</v>
      </c>
      <c r="DX9">
        <v>0</v>
      </c>
      <c r="DY9">
        <v>0</v>
      </c>
      <c r="DZ9">
        <v>195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301</v>
      </c>
      <c r="IQ9">
        <v>316</v>
      </c>
      <c r="IR9">
        <v>226</v>
      </c>
      <c r="IS9">
        <v>226</v>
      </c>
      <c r="IT9">
        <v>19</v>
      </c>
      <c r="IU9">
        <v>21</v>
      </c>
      <c r="IV9">
        <v>24</v>
      </c>
      <c r="IW9">
        <v>42</v>
      </c>
      <c r="IX9">
        <v>0</v>
      </c>
      <c r="IY9">
        <v>0</v>
      </c>
      <c r="IZ9">
        <v>0</v>
      </c>
      <c r="JA9">
        <v>100.26</v>
      </c>
      <c r="JB9">
        <v>66.84</v>
      </c>
      <c r="JC9">
        <v>392</v>
      </c>
      <c r="JD9">
        <v>0</v>
      </c>
      <c r="JE9">
        <v>0</v>
      </c>
      <c r="JF9">
        <v>0</v>
      </c>
      <c r="JG9">
        <v>178</v>
      </c>
      <c r="JH9">
        <v>0</v>
      </c>
      <c r="JI9">
        <v>0</v>
      </c>
      <c r="JJ9">
        <v>121.06</v>
      </c>
      <c r="JK9">
        <v>102.9</v>
      </c>
      <c r="JL9">
        <v>116.88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14</v>
      </c>
      <c r="KQ9">
        <v>8</v>
      </c>
      <c r="KR9">
        <v>0</v>
      </c>
      <c r="KS9">
        <v>0</v>
      </c>
      <c r="KT9">
        <v>0</v>
      </c>
      <c r="KU9">
        <v>0</v>
      </c>
      <c r="KV9">
        <v>0</v>
      </c>
      <c r="KW9">
        <v>302</v>
      </c>
      <c r="KX9">
        <v>302</v>
      </c>
      <c r="KY9">
        <v>625</v>
      </c>
      <c r="KZ9">
        <v>0</v>
      </c>
      <c r="LA9">
        <v>0</v>
      </c>
      <c r="LB9">
        <v>0</v>
      </c>
      <c r="LC9">
        <v>0</v>
      </c>
      <c r="LD9">
        <v>1040</v>
      </c>
    </row>
    <row r="10" spans="1:316">
      <c r="A10" s="6">
        <v>6</v>
      </c>
      <c r="B10" s="6">
        <v>1</v>
      </c>
      <c r="C10" s="6">
        <v>1</v>
      </c>
      <c r="D10" s="6">
        <v>0</v>
      </c>
      <c r="E10" s="6">
        <v>136</v>
      </c>
      <c r="F10" s="6">
        <v>76</v>
      </c>
      <c r="G10" s="6">
        <v>57</v>
      </c>
      <c r="H10" s="6">
        <v>0</v>
      </c>
      <c r="I10" s="6">
        <v>0</v>
      </c>
      <c r="J10" s="6">
        <v>45.013120000000001</v>
      </c>
      <c r="K10" s="6">
        <v>0</v>
      </c>
      <c r="L10" s="6">
        <v>122</v>
      </c>
      <c r="M10" s="6">
        <v>0</v>
      </c>
      <c r="N10" s="6">
        <v>122</v>
      </c>
      <c r="O10" s="6">
        <v>0</v>
      </c>
      <c r="P10" s="6">
        <v>122</v>
      </c>
      <c r="Q10" s="6">
        <v>173.16129000000001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591.375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40.645159999999997</v>
      </c>
      <c r="BP10">
        <v>0</v>
      </c>
      <c r="BQ10">
        <v>0</v>
      </c>
      <c r="BR10">
        <v>0</v>
      </c>
      <c r="BS10">
        <v>90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330</v>
      </c>
      <c r="DP10">
        <v>0</v>
      </c>
      <c r="DQ10">
        <v>299.25</v>
      </c>
      <c r="DR10">
        <v>0</v>
      </c>
      <c r="DS10">
        <v>285.23000999999999</v>
      </c>
      <c r="DT10">
        <v>0</v>
      </c>
      <c r="DU10">
        <v>286.38055000000003</v>
      </c>
      <c r="DV10">
        <v>390</v>
      </c>
      <c r="DW10">
        <v>0</v>
      </c>
      <c r="DX10">
        <v>0</v>
      </c>
      <c r="DY10">
        <v>0</v>
      </c>
      <c r="DZ10">
        <v>195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301</v>
      </c>
      <c r="IQ10">
        <v>316</v>
      </c>
      <c r="IR10">
        <v>226</v>
      </c>
      <c r="IS10">
        <v>226</v>
      </c>
      <c r="IT10">
        <v>19</v>
      </c>
      <c r="IU10">
        <v>21</v>
      </c>
      <c r="IV10">
        <v>24</v>
      </c>
      <c r="IW10">
        <v>42</v>
      </c>
      <c r="IX10">
        <v>0</v>
      </c>
      <c r="IY10">
        <v>0</v>
      </c>
      <c r="IZ10">
        <v>0</v>
      </c>
      <c r="JA10">
        <v>100.26</v>
      </c>
      <c r="JB10">
        <v>66.84</v>
      </c>
      <c r="JC10">
        <v>392</v>
      </c>
      <c r="JD10">
        <v>0</v>
      </c>
      <c r="JE10">
        <v>0</v>
      </c>
      <c r="JF10">
        <v>0</v>
      </c>
      <c r="JG10">
        <v>178</v>
      </c>
      <c r="JH10">
        <v>0</v>
      </c>
      <c r="JI10">
        <v>0</v>
      </c>
      <c r="JJ10">
        <v>121.06</v>
      </c>
      <c r="JK10">
        <v>102.9</v>
      </c>
      <c r="JL10">
        <v>116.88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14</v>
      </c>
      <c r="KQ10">
        <v>8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302</v>
      </c>
      <c r="KX10">
        <v>302</v>
      </c>
      <c r="KY10">
        <v>625</v>
      </c>
      <c r="KZ10">
        <v>0</v>
      </c>
      <c r="LA10">
        <v>0</v>
      </c>
      <c r="LB10">
        <v>0</v>
      </c>
      <c r="LC10">
        <v>0</v>
      </c>
      <c r="LD10">
        <v>1040</v>
      </c>
    </row>
    <row r="11" spans="1:316">
      <c r="A11" s="6">
        <v>7</v>
      </c>
      <c r="B11" s="6">
        <v>1</v>
      </c>
      <c r="C11" s="6">
        <v>1</v>
      </c>
      <c r="D11" s="6">
        <v>0</v>
      </c>
      <c r="E11" s="6">
        <v>136</v>
      </c>
      <c r="F11" s="6">
        <v>76</v>
      </c>
      <c r="G11" s="6">
        <v>57</v>
      </c>
      <c r="H11" s="6">
        <v>0</v>
      </c>
      <c r="I11" s="6">
        <v>0</v>
      </c>
      <c r="J11" s="6">
        <v>45.013120000000001</v>
      </c>
      <c r="K11" s="6">
        <v>0</v>
      </c>
      <c r="L11" s="6">
        <v>122</v>
      </c>
      <c r="M11" s="6">
        <v>0</v>
      </c>
      <c r="N11" s="6">
        <v>122</v>
      </c>
      <c r="O11" s="6">
        <v>0</v>
      </c>
      <c r="P11" s="6">
        <v>122</v>
      </c>
      <c r="Q11" s="6">
        <v>173.16129000000001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591.375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40.645159999999997</v>
      </c>
      <c r="BP11">
        <v>0</v>
      </c>
      <c r="BQ11">
        <v>0</v>
      </c>
      <c r="BR11">
        <v>0</v>
      </c>
      <c r="BS11">
        <v>90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330</v>
      </c>
      <c r="DP11">
        <v>0</v>
      </c>
      <c r="DQ11">
        <v>299.25</v>
      </c>
      <c r="DR11">
        <v>0</v>
      </c>
      <c r="DS11">
        <v>285.23000999999999</v>
      </c>
      <c r="DT11">
        <v>0</v>
      </c>
      <c r="DU11">
        <v>286.38055000000003</v>
      </c>
      <c r="DV11">
        <v>390</v>
      </c>
      <c r="DW11">
        <v>0</v>
      </c>
      <c r="DX11">
        <v>0</v>
      </c>
      <c r="DY11">
        <v>0</v>
      </c>
      <c r="DZ11">
        <v>195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301</v>
      </c>
      <c r="IQ11">
        <v>316</v>
      </c>
      <c r="IR11">
        <v>226</v>
      </c>
      <c r="IS11">
        <v>226</v>
      </c>
      <c r="IT11">
        <v>19</v>
      </c>
      <c r="IU11">
        <v>21</v>
      </c>
      <c r="IV11">
        <v>24</v>
      </c>
      <c r="IW11">
        <v>42</v>
      </c>
      <c r="IX11">
        <v>0</v>
      </c>
      <c r="IY11">
        <v>0</v>
      </c>
      <c r="IZ11">
        <v>0</v>
      </c>
      <c r="JA11">
        <v>100.26</v>
      </c>
      <c r="JB11">
        <v>66.84</v>
      </c>
      <c r="JC11">
        <v>392</v>
      </c>
      <c r="JD11">
        <v>0</v>
      </c>
      <c r="JE11">
        <v>0</v>
      </c>
      <c r="JF11">
        <v>0</v>
      </c>
      <c r="JG11">
        <v>178</v>
      </c>
      <c r="JH11">
        <v>0</v>
      </c>
      <c r="JI11">
        <v>0</v>
      </c>
      <c r="JJ11">
        <v>121.06</v>
      </c>
      <c r="JK11">
        <v>121.06</v>
      </c>
      <c r="JL11">
        <v>116.88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14</v>
      </c>
      <c r="KQ11">
        <v>8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302</v>
      </c>
      <c r="KX11">
        <v>302</v>
      </c>
      <c r="KY11">
        <v>625</v>
      </c>
      <c r="KZ11">
        <v>0</v>
      </c>
      <c r="LA11">
        <v>0</v>
      </c>
      <c r="LB11">
        <v>0</v>
      </c>
      <c r="LC11">
        <v>0</v>
      </c>
      <c r="LD11">
        <v>1040</v>
      </c>
    </row>
    <row r="12" spans="1:316">
      <c r="A12" s="6">
        <v>8</v>
      </c>
      <c r="B12" s="6">
        <v>1</v>
      </c>
      <c r="C12" s="6">
        <v>1</v>
      </c>
      <c r="D12" s="6">
        <v>0</v>
      </c>
      <c r="E12" s="6">
        <v>136</v>
      </c>
      <c r="F12" s="6">
        <v>76</v>
      </c>
      <c r="G12" s="6">
        <v>57</v>
      </c>
      <c r="H12" s="6">
        <v>0</v>
      </c>
      <c r="I12" s="6">
        <v>0</v>
      </c>
      <c r="J12" s="6">
        <v>45.013120000000001</v>
      </c>
      <c r="K12" s="6">
        <v>0</v>
      </c>
      <c r="L12" s="6">
        <v>122</v>
      </c>
      <c r="M12" s="6">
        <v>0</v>
      </c>
      <c r="N12" s="6">
        <v>122</v>
      </c>
      <c r="O12" s="6">
        <v>0</v>
      </c>
      <c r="P12" s="6">
        <v>122</v>
      </c>
      <c r="Q12" s="6">
        <v>173.16129000000001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611.02008000000001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40.645159999999997</v>
      </c>
      <c r="BP12">
        <v>0</v>
      </c>
      <c r="BQ12">
        <v>0</v>
      </c>
      <c r="BR12">
        <v>0</v>
      </c>
      <c r="BS12">
        <v>90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330</v>
      </c>
      <c r="DP12">
        <v>0</v>
      </c>
      <c r="DQ12">
        <v>299.25</v>
      </c>
      <c r="DR12">
        <v>0</v>
      </c>
      <c r="DS12">
        <v>285.23000999999999</v>
      </c>
      <c r="DT12">
        <v>0</v>
      </c>
      <c r="DU12">
        <v>286.38055000000003</v>
      </c>
      <c r="DV12">
        <v>390</v>
      </c>
      <c r="DW12">
        <v>0</v>
      </c>
      <c r="DX12">
        <v>0</v>
      </c>
      <c r="DY12">
        <v>0</v>
      </c>
      <c r="DZ12">
        <v>195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301</v>
      </c>
      <c r="IQ12">
        <v>316</v>
      </c>
      <c r="IR12">
        <v>226</v>
      </c>
      <c r="IS12">
        <v>226</v>
      </c>
      <c r="IT12">
        <v>19</v>
      </c>
      <c r="IU12">
        <v>21</v>
      </c>
      <c r="IV12">
        <v>24</v>
      </c>
      <c r="IW12">
        <v>42</v>
      </c>
      <c r="IX12">
        <v>0</v>
      </c>
      <c r="IY12">
        <v>0</v>
      </c>
      <c r="IZ12">
        <v>0</v>
      </c>
      <c r="JA12">
        <v>100.26</v>
      </c>
      <c r="JB12">
        <v>66.84</v>
      </c>
      <c r="JC12">
        <v>392</v>
      </c>
      <c r="JD12">
        <v>0</v>
      </c>
      <c r="JE12">
        <v>0</v>
      </c>
      <c r="JF12">
        <v>0</v>
      </c>
      <c r="JG12">
        <v>178</v>
      </c>
      <c r="JH12">
        <v>0</v>
      </c>
      <c r="JI12">
        <v>0</v>
      </c>
      <c r="JJ12">
        <v>121.06</v>
      </c>
      <c r="JK12">
        <v>121.06</v>
      </c>
      <c r="JL12">
        <v>116.88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14</v>
      </c>
      <c r="KQ12">
        <v>8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302</v>
      </c>
      <c r="KX12">
        <v>302</v>
      </c>
      <c r="KY12">
        <v>625</v>
      </c>
      <c r="KZ12">
        <v>0</v>
      </c>
      <c r="LA12">
        <v>0</v>
      </c>
      <c r="LB12">
        <v>0</v>
      </c>
      <c r="LC12">
        <v>0</v>
      </c>
      <c r="LD12">
        <v>1040</v>
      </c>
    </row>
    <row r="13" spans="1:316">
      <c r="A13" s="6">
        <v>9</v>
      </c>
      <c r="B13" s="6">
        <v>1</v>
      </c>
      <c r="C13" s="6">
        <v>1</v>
      </c>
      <c r="D13" s="6">
        <v>0</v>
      </c>
      <c r="E13" s="6">
        <v>136</v>
      </c>
      <c r="F13" s="6">
        <v>76</v>
      </c>
      <c r="G13" s="6">
        <v>57</v>
      </c>
      <c r="H13" s="6">
        <v>0</v>
      </c>
      <c r="I13" s="6">
        <v>0</v>
      </c>
      <c r="J13" s="6">
        <v>45.013120000000001</v>
      </c>
      <c r="K13" s="6">
        <v>0</v>
      </c>
      <c r="L13" s="6">
        <v>122</v>
      </c>
      <c r="M13" s="6">
        <v>0</v>
      </c>
      <c r="N13" s="6">
        <v>122</v>
      </c>
      <c r="O13" s="6">
        <v>0</v>
      </c>
      <c r="P13" s="6">
        <v>122</v>
      </c>
      <c r="Q13" s="6">
        <v>173.16129000000001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591.375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40.645159999999997</v>
      </c>
      <c r="BP13">
        <v>0</v>
      </c>
      <c r="BQ13">
        <v>0</v>
      </c>
      <c r="BR13">
        <v>0</v>
      </c>
      <c r="BS13">
        <v>90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330</v>
      </c>
      <c r="DP13">
        <v>0</v>
      </c>
      <c r="DQ13">
        <v>299.25</v>
      </c>
      <c r="DR13">
        <v>0</v>
      </c>
      <c r="DS13">
        <v>285.23000999999999</v>
      </c>
      <c r="DT13">
        <v>0</v>
      </c>
      <c r="DU13">
        <v>286.38055000000003</v>
      </c>
      <c r="DV13">
        <v>390</v>
      </c>
      <c r="DW13">
        <v>0</v>
      </c>
      <c r="DX13">
        <v>0</v>
      </c>
      <c r="DY13">
        <v>0</v>
      </c>
      <c r="DZ13">
        <v>195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301</v>
      </c>
      <c r="IQ13">
        <v>316</v>
      </c>
      <c r="IR13">
        <v>226</v>
      </c>
      <c r="IS13">
        <v>226</v>
      </c>
      <c r="IT13">
        <v>19</v>
      </c>
      <c r="IU13">
        <v>21</v>
      </c>
      <c r="IV13">
        <v>24</v>
      </c>
      <c r="IW13">
        <v>42</v>
      </c>
      <c r="IX13">
        <v>0</v>
      </c>
      <c r="IY13">
        <v>0</v>
      </c>
      <c r="IZ13">
        <v>0</v>
      </c>
      <c r="JA13">
        <v>100.26</v>
      </c>
      <c r="JB13">
        <v>66.84</v>
      </c>
      <c r="JC13">
        <v>392</v>
      </c>
      <c r="JD13">
        <v>0</v>
      </c>
      <c r="JE13">
        <v>0</v>
      </c>
      <c r="JF13">
        <v>0</v>
      </c>
      <c r="JG13">
        <v>178</v>
      </c>
      <c r="JH13">
        <v>0</v>
      </c>
      <c r="JI13">
        <v>0</v>
      </c>
      <c r="JJ13">
        <v>121.06</v>
      </c>
      <c r="JK13">
        <v>121.06</v>
      </c>
      <c r="JL13">
        <v>116.88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14</v>
      </c>
      <c r="KQ13">
        <v>8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302</v>
      </c>
      <c r="KX13">
        <v>302</v>
      </c>
      <c r="KY13">
        <v>625</v>
      </c>
      <c r="KZ13">
        <v>0</v>
      </c>
      <c r="LA13">
        <v>0</v>
      </c>
      <c r="LB13">
        <v>0</v>
      </c>
      <c r="LC13">
        <v>0</v>
      </c>
      <c r="LD13">
        <v>1040</v>
      </c>
    </row>
    <row r="14" spans="1:316">
      <c r="A14" s="6">
        <v>10</v>
      </c>
      <c r="B14" s="6">
        <v>1</v>
      </c>
      <c r="C14" s="6">
        <v>1</v>
      </c>
      <c r="D14" s="6">
        <v>0</v>
      </c>
      <c r="E14" s="6">
        <v>136</v>
      </c>
      <c r="F14" s="6">
        <v>76</v>
      </c>
      <c r="G14" s="6">
        <v>57</v>
      </c>
      <c r="H14" s="6">
        <v>0</v>
      </c>
      <c r="I14" s="6">
        <v>0</v>
      </c>
      <c r="J14" s="6">
        <v>45.013120000000001</v>
      </c>
      <c r="K14" s="6">
        <v>0</v>
      </c>
      <c r="L14" s="6">
        <v>122</v>
      </c>
      <c r="M14" s="6">
        <v>0</v>
      </c>
      <c r="N14" s="6">
        <v>122</v>
      </c>
      <c r="O14" s="6">
        <v>0</v>
      </c>
      <c r="P14" s="6">
        <v>122</v>
      </c>
      <c r="Q14" s="6">
        <v>173.16129000000001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622.5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40.645159999999997</v>
      </c>
      <c r="BP14">
        <v>0</v>
      </c>
      <c r="BQ14">
        <v>0</v>
      </c>
      <c r="BR14">
        <v>0</v>
      </c>
      <c r="BS14">
        <v>90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330</v>
      </c>
      <c r="DP14">
        <v>0</v>
      </c>
      <c r="DQ14">
        <v>299.25</v>
      </c>
      <c r="DR14">
        <v>0</v>
      </c>
      <c r="DS14">
        <v>285.23000999999999</v>
      </c>
      <c r="DT14">
        <v>0</v>
      </c>
      <c r="DU14">
        <v>286.38055000000003</v>
      </c>
      <c r="DV14">
        <v>390</v>
      </c>
      <c r="DW14">
        <v>0</v>
      </c>
      <c r="DX14">
        <v>0</v>
      </c>
      <c r="DY14">
        <v>0</v>
      </c>
      <c r="DZ14">
        <v>195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301</v>
      </c>
      <c r="IQ14">
        <v>316</v>
      </c>
      <c r="IR14">
        <v>226</v>
      </c>
      <c r="IS14">
        <v>226</v>
      </c>
      <c r="IT14">
        <v>19</v>
      </c>
      <c r="IU14">
        <v>21</v>
      </c>
      <c r="IV14">
        <v>24</v>
      </c>
      <c r="IW14">
        <v>42</v>
      </c>
      <c r="IX14">
        <v>0</v>
      </c>
      <c r="IY14">
        <v>0</v>
      </c>
      <c r="IZ14">
        <v>0</v>
      </c>
      <c r="JA14">
        <v>100.26</v>
      </c>
      <c r="JB14">
        <v>66.84</v>
      </c>
      <c r="JC14">
        <v>392</v>
      </c>
      <c r="JD14">
        <v>0</v>
      </c>
      <c r="JE14">
        <v>0</v>
      </c>
      <c r="JF14">
        <v>0</v>
      </c>
      <c r="JG14">
        <v>178</v>
      </c>
      <c r="JH14">
        <v>0</v>
      </c>
      <c r="JI14">
        <v>0</v>
      </c>
      <c r="JJ14">
        <v>121.06</v>
      </c>
      <c r="JK14">
        <v>121.06</v>
      </c>
      <c r="JL14">
        <v>116.88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14</v>
      </c>
      <c r="KQ14">
        <v>8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302</v>
      </c>
      <c r="KX14">
        <v>302</v>
      </c>
      <c r="KY14">
        <v>625</v>
      </c>
      <c r="KZ14">
        <v>0</v>
      </c>
      <c r="LA14">
        <v>0</v>
      </c>
      <c r="LB14">
        <v>0</v>
      </c>
      <c r="LC14">
        <v>0</v>
      </c>
      <c r="LD14">
        <v>1040</v>
      </c>
    </row>
    <row r="15" spans="1:316">
      <c r="A15" s="6">
        <v>11</v>
      </c>
      <c r="B15" s="6">
        <v>1</v>
      </c>
      <c r="C15" s="6">
        <v>1</v>
      </c>
      <c r="D15" s="6">
        <v>0</v>
      </c>
      <c r="E15" s="6">
        <v>136</v>
      </c>
      <c r="F15" s="6">
        <v>76</v>
      </c>
      <c r="G15" s="6">
        <v>57</v>
      </c>
      <c r="H15" s="6">
        <v>0</v>
      </c>
      <c r="I15" s="6">
        <v>0</v>
      </c>
      <c r="J15" s="6">
        <v>45.013120000000001</v>
      </c>
      <c r="K15" s="6">
        <v>0</v>
      </c>
      <c r="L15" s="6">
        <v>122</v>
      </c>
      <c r="M15" s="6">
        <v>0</v>
      </c>
      <c r="N15" s="6">
        <v>122</v>
      </c>
      <c r="O15" s="6">
        <v>0</v>
      </c>
      <c r="P15" s="6">
        <v>122</v>
      </c>
      <c r="Q15" s="6">
        <v>173.16129000000001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622.5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40.645159999999997</v>
      </c>
      <c r="BP15">
        <v>0</v>
      </c>
      <c r="BQ15">
        <v>0</v>
      </c>
      <c r="BR15">
        <v>0</v>
      </c>
      <c r="BS15">
        <v>90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330</v>
      </c>
      <c r="DP15">
        <v>0</v>
      </c>
      <c r="DQ15">
        <v>299.25</v>
      </c>
      <c r="DR15">
        <v>0</v>
      </c>
      <c r="DS15">
        <v>285.23000999999999</v>
      </c>
      <c r="DT15">
        <v>0</v>
      </c>
      <c r="DU15">
        <v>286.38055000000003</v>
      </c>
      <c r="DV15">
        <v>390</v>
      </c>
      <c r="DW15">
        <v>0</v>
      </c>
      <c r="DX15">
        <v>0</v>
      </c>
      <c r="DY15">
        <v>0</v>
      </c>
      <c r="DZ15">
        <v>195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301</v>
      </c>
      <c r="IQ15">
        <v>316</v>
      </c>
      <c r="IR15">
        <v>226</v>
      </c>
      <c r="IS15">
        <v>226</v>
      </c>
      <c r="IT15">
        <v>19</v>
      </c>
      <c r="IU15">
        <v>21</v>
      </c>
      <c r="IV15">
        <v>24</v>
      </c>
      <c r="IW15">
        <v>42</v>
      </c>
      <c r="IX15">
        <v>0</v>
      </c>
      <c r="IY15">
        <v>0</v>
      </c>
      <c r="IZ15">
        <v>0</v>
      </c>
      <c r="JA15">
        <v>100.26</v>
      </c>
      <c r="JB15">
        <v>66.84</v>
      </c>
      <c r="JC15">
        <v>392</v>
      </c>
      <c r="JD15">
        <v>0</v>
      </c>
      <c r="JE15">
        <v>0</v>
      </c>
      <c r="JF15">
        <v>0</v>
      </c>
      <c r="JG15">
        <v>178</v>
      </c>
      <c r="JH15">
        <v>0</v>
      </c>
      <c r="JI15">
        <v>0</v>
      </c>
      <c r="JJ15">
        <v>121.06</v>
      </c>
      <c r="JK15">
        <v>102.9</v>
      </c>
      <c r="JL15">
        <v>116.88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14</v>
      </c>
      <c r="KQ15">
        <v>8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302</v>
      </c>
      <c r="KX15">
        <v>302</v>
      </c>
      <c r="KY15">
        <v>625</v>
      </c>
      <c r="KZ15">
        <v>0</v>
      </c>
      <c r="LA15">
        <v>0</v>
      </c>
      <c r="LB15">
        <v>0</v>
      </c>
      <c r="LC15">
        <v>0</v>
      </c>
      <c r="LD15">
        <v>1040</v>
      </c>
    </row>
    <row r="16" spans="1:316">
      <c r="A16" s="6">
        <v>12</v>
      </c>
      <c r="B16" s="6">
        <v>1</v>
      </c>
      <c r="C16" s="6">
        <v>1</v>
      </c>
      <c r="D16" s="6">
        <v>0</v>
      </c>
      <c r="E16" s="6">
        <v>136</v>
      </c>
      <c r="F16" s="6">
        <v>76</v>
      </c>
      <c r="G16" s="6">
        <v>57</v>
      </c>
      <c r="H16" s="6">
        <v>0</v>
      </c>
      <c r="I16" s="6">
        <v>0</v>
      </c>
      <c r="J16" s="6">
        <v>45.013120000000001</v>
      </c>
      <c r="K16" s="6">
        <v>0</v>
      </c>
      <c r="L16" s="6">
        <v>122</v>
      </c>
      <c r="M16" s="6">
        <v>0</v>
      </c>
      <c r="N16" s="6">
        <v>122</v>
      </c>
      <c r="O16" s="6">
        <v>0</v>
      </c>
      <c r="P16" s="6">
        <v>122</v>
      </c>
      <c r="Q16" s="6">
        <v>173.16129000000001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591.375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40.645159999999997</v>
      </c>
      <c r="BP16">
        <v>0</v>
      </c>
      <c r="BQ16">
        <v>0</v>
      </c>
      <c r="BR16">
        <v>0</v>
      </c>
      <c r="BS16">
        <v>90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330</v>
      </c>
      <c r="DP16">
        <v>0</v>
      </c>
      <c r="DQ16">
        <v>299.25</v>
      </c>
      <c r="DR16">
        <v>0</v>
      </c>
      <c r="DS16">
        <v>285.23000999999999</v>
      </c>
      <c r="DT16">
        <v>0</v>
      </c>
      <c r="DU16">
        <v>286.38055000000003</v>
      </c>
      <c r="DV16">
        <v>390</v>
      </c>
      <c r="DW16">
        <v>0</v>
      </c>
      <c r="DX16">
        <v>0</v>
      </c>
      <c r="DY16">
        <v>0</v>
      </c>
      <c r="DZ16">
        <v>195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301</v>
      </c>
      <c r="IQ16">
        <v>316</v>
      </c>
      <c r="IR16">
        <v>226</v>
      </c>
      <c r="IS16">
        <v>226</v>
      </c>
      <c r="IT16">
        <v>19</v>
      </c>
      <c r="IU16">
        <v>21</v>
      </c>
      <c r="IV16">
        <v>24</v>
      </c>
      <c r="IW16">
        <v>42</v>
      </c>
      <c r="IX16">
        <v>0</v>
      </c>
      <c r="IY16">
        <v>0</v>
      </c>
      <c r="IZ16">
        <v>0</v>
      </c>
      <c r="JA16">
        <v>100.26</v>
      </c>
      <c r="JB16">
        <v>66.84</v>
      </c>
      <c r="JC16">
        <v>392</v>
      </c>
      <c r="JD16">
        <v>0</v>
      </c>
      <c r="JE16">
        <v>0</v>
      </c>
      <c r="JF16">
        <v>0</v>
      </c>
      <c r="JG16">
        <v>178</v>
      </c>
      <c r="JH16">
        <v>0</v>
      </c>
      <c r="JI16">
        <v>0</v>
      </c>
      <c r="JJ16">
        <v>121.06</v>
      </c>
      <c r="JK16">
        <v>102.9</v>
      </c>
      <c r="JL16">
        <v>116.88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14</v>
      </c>
      <c r="KQ16">
        <v>8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302</v>
      </c>
      <c r="KX16">
        <v>302</v>
      </c>
      <c r="KY16">
        <v>625</v>
      </c>
      <c r="KZ16">
        <v>0</v>
      </c>
      <c r="LA16">
        <v>0</v>
      </c>
      <c r="LB16">
        <v>0</v>
      </c>
      <c r="LC16">
        <v>0</v>
      </c>
      <c r="LD16">
        <v>1040</v>
      </c>
    </row>
    <row r="17" spans="1:316">
      <c r="A17" s="6">
        <v>13</v>
      </c>
      <c r="B17" s="6">
        <v>1</v>
      </c>
      <c r="C17" s="6">
        <v>1</v>
      </c>
      <c r="D17" s="6">
        <v>0</v>
      </c>
      <c r="E17" s="6">
        <v>136</v>
      </c>
      <c r="F17" s="6">
        <v>76</v>
      </c>
      <c r="G17" s="6">
        <v>57</v>
      </c>
      <c r="H17" s="6">
        <v>0</v>
      </c>
      <c r="I17" s="6">
        <v>0</v>
      </c>
      <c r="J17" s="6">
        <v>45.013120000000001</v>
      </c>
      <c r="K17" s="6">
        <v>0</v>
      </c>
      <c r="L17" s="6">
        <v>122</v>
      </c>
      <c r="M17" s="6">
        <v>0</v>
      </c>
      <c r="N17" s="6">
        <v>122</v>
      </c>
      <c r="O17" s="6">
        <v>0</v>
      </c>
      <c r="P17" s="6">
        <v>122</v>
      </c>
      <c r="Q17" s="6">
        <v>173.16129000000001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591.375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40.645159999999997</v>
      </c>
      <c r="BP17">
        <v>0</v>
      </c>
      <c r="BQ17">
        <v>0</v>
      </c>
      <c r="BR17">
        <v>0</v>
      </c>
      <c r="BS17">
        <v>90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330</v>
      </c>
      <c r="DP17">
        <v>0</v>
      </c>
      <c r="DQ17">
        <v>299.25</v>
      </c>
      <c r="DR17">
        <v>0</v>
      </c>
      <c r="DS17">
        <v>285.23000999999999</v>
      </c>
      <c r="DT17">
        <v>0</v>
      </c>
      <c r="DU17">
        <v>286.38055000000003</v>
      </c>
      <c r="DV17">
        <v>390</v>
      </c>
      <c r="DW17">
        <v>0</v>
      </c>
      <c r="DX17">
        <v>0</v>
      </c>
      <c r="DY17">
        <v>0</v>
      </c>
      <c r="DZ17">
        <v>195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301</v>
      </c>
      <c r="IQ17">
        <v>316</v>
      </c>
      <c r="IR17">
        <v>226</v>
      </c>
      <c r="IS17">
        <v>226</v>
      </c>
      <c r="IT17">
        <v>19</v>
      </c>
      <c r="IU17">
        <v>21</v>
      </c>
      <c r="IV17">
        <v>24</v>
      </c>
      <c r="IW17">
        <v>42</v>
      </c>
      <c r="IX17">
        <v>0</v>
      </c>
      <c r="IY17">
        <v>0</v>
      </c>
      <c r="IZ17">
        <v>0</v>
      </c>
      <c r="JA17">
        <v>100.26</v>
      </c>
      <c r="JB17">
        <v>66.84</v>
      </c>
      <c r="JC17">
        <v>392</v>
      </c>
      <c r="JD17">
        <v>0</v>
      </c>
      <c r="JE17">
        <v>0</v>
      </c>
      <c r="JF17">
        <v>0</v>
      </c>
      <c r="JG17">
        <v>178</v>
      </c>
      <c r="JH17">
        <v>0</v>
      </c>
      <c r="JI17">
        <v>0</v>
      </c>
      <c r="JJ17">
        <v>121.06</v>
      </c>
      <c r="JK17">
        <v>121.06</v>
      </c>
      <c r="JL17">
        <v>116.88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14</v>
      </c>
      <c r="KQ17">
        <v>8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302</v>
      </c>
      <c r="KX17">
        <v>302</v>
      </c>
      <c r="KY17">
        <v>625</v>
      </c>
      <c r="KZ17">
        <v>0</v>
      </c>
      <c r="LA17">
        <v>0</v>
      </c>
      <c r="LB17">
        <v>0</v>
      </c>
      <c r="LC17">
        <v>0</v>
      </c>
      <c r="LD17">
        <v>1040</v>
      </c>
    </row>
    <row r="18" spans="1:316">
      <c r="A18" s="6">
        <v>14</v>
      </c>
      <c r="B18" s="6">
        <v>1</v>
      </c>
      <c r="C18" s="6">
        <v>1</v>
      </c>
      <c r="D18" s="6">
        <v>0</v>
      </c>
      <c r="E18" s="6">
        <v>136</v>
      </c>
      <c r="F18" s="6">
        <v>76</v>
      </c>
      <c r="G18" s="6">
        <v>57</v>
      </c>
      <c r="H18" s="6">
        <v>0</v>
      </c>
      <c r="I18" s="6">
        <v>0</v>
      </c>
      <c r="J18" s="6">
        <v>45.013120000000001</v>
      </c>
      <c r="K18" s="6">
        <v>0</v>
      </c>
      <c r="L18" s="6">
        <v>122</v>
      </c>
      <c r="M18" s="6">
        <v>0</v>
      </c>
      <c r="N18" s="6">
        <v>122</v>
      </c>
      <c r="O18" s="6">
        <v>0</v>
      </c>
      <c r="P18" s="6">
        <v>122</v>
      </c>
      <c r="Q18" s="6">
        <v>173.16129000000001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330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40.645159999999997</v>
      </c>
      <c r="BP18">
        <v>0</v>
      </c>
      <c r="BQ18">
        <v>0</v>
      </c>
      <c r="BR18">
        <v>0</v>
      </c>
      <c r="BS18">
        <v>90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330</v>
      </c>
      <c r="DP18">
        <v>0</v>
      </c>
      <c r="DQ18">
        <v>299.25</v>
      </c>
      <c r="DR18">
        <v>0</v>
      </c>
      <c r="DS18">
        <v>285.23000999999999</v>
      </c>
      <c r="DT18">
        <v>0</v>
      </c>
      <c r="DU18">
        <v>286.38055000000003</v>
      </c>
      <c r="DV18">
        <v>390</v>
      </c>
      <c r="DW18">
        <v>0</v>
      </c>
      <c r="DX18">
        <v>0</v>
      </c>
      <c r="DY18">
        <v>0</v>
      </c>
      <c r="DZ18">
        <v>195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301</v>
      </c>
      <c r="IQ18">
        <v>316</v>
      </c>
      <c r="IR18">
        <v>226</v>
      </c>
      <c r="IS18">
        <v>226</v>
      </c>
      <c r="IT18">
        <v>19</v>
      </c>
      <c r="IU18">
        <v>21</v>
      </c>
      <c r="IV18">
        <v>24</v>
      </c>
      <c r="IW18">
        <v>42</v>
      </c>
      <c r="IX18">
        <v>0</v>
      </c>
      <c r="IY18">
        <v>0</v>
      </c>
      <c r="IZ18">
        <v>0</v>
      </c>
      <c r="JA18">
        <v>100.26</v>
      </c>
      <c r="JB18">
        <v>66.84</v>
      </c>
      <c r="JC18">
        <v>392</v>
      </c>
      <c r="JD18">
        <v>0</v>
      </c>
      <c r="JE18">
        <v>0</v>
      </c>
      <c r="JF18">
        <v>0</v>
      </c>
      <c r="JG18">
        <v>178</v>
      </c>
      <c r="JH18">
        <v>0</v>
      </c>
      <c r="JI18">
        <v>0</v>
      </c>
      <c r="JJ18">
        <v>121.06</v>
      </c>
      <c r="JK18">
        <v>102.15333</v>
      </c>
      <c r="JL18">
        <v>116.88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14</v>
      </c>
      <c r="KQ18">
        <v>8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302</v>
      </c>
      <c r="KX18">
        <v>302</v>
      </c>
      <c r="KY18">
        <v>625</v>
      </c>
      <c r="KZ18">
        <v>0</v>
      </c>
      <c r="LA18">
        <v>0</v>
      </c>
      <c r="LB18">
        <v>0</v>
      </c>
      <c r="LC18">
        <v>0</v>
      </c>
      <c r="LD18">
        <v>1040</v>
      </c>
    </row>
    <row r="19" spans="1:316">
      <c r="A19" s="6">
        <v>15</v>
      </c>
      <c r="B19" s="6">
        <v>1</v>
      </c>
      <c r="C19" s="6">
        <v>1</v>
      </c>
      <c r="D19" s="6">
        <v>0</v>
      </c>
      <c r="E19" s="6">
        <v>57.73</v>
      </c>
      <c r="F19" s="6">
        <v>32.26088</v>
      </c>
      <c r="G19" s="6">
        <v>57</v>
      </c>
      <c r="H19" s="6">
        <v>0</v>
      </c>
      <c r="I19" s="6">
        <v>0</v>
      </c>
      <c r="J19" s="6">
        <v>45.013120000000001</v>
      </c>
      <c r="K19" s="6">
        <v>0</v>
      </c>
      <c r="L19" s="6">
        <v>122</v>
      </c>
      <c r="M19" s="6">
        <v>0</v>
      </c>
      <c r="N19" s="6">
        <v>122</v>
      </c>
      <c r="O19" s="6">
        <v>0</v>
      </c>
      <c r="P19" s="6">
        <v>122</v>
      </c>
      <c r="Q19" s="6">
        <v>173.16129000000001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330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40.645159999999997</v>
      </c>
      <c r="BP19">
        <v>0</v>
      </c>
      <c r="BQ19">
        <v>0</v>
      </c>
      <c r="BR19">
        <v>0</v>
      </c>
      <c r="BS19">
        <v>90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330</v>
      </c>
      <c r="DP19">
        <v>0</v>
      </c>
      <c r="DQ19">
        <v>285.23000999999999</v>
      </c>
      <c r="DR19">
        <v>0</v>
      </c>
      <c r="DS19">
        <v>285.28897000000001</v>
      </c>
      <c r="DT19">
        <v>0</v>
      </c>
      <c r="DU19">
        <v>279.54001</v>
      </c>
      <c r="DV19">
        <v>390</v>
      </c>
      <c r="DW19">
        <v>0</v>
      </c>
      <c r="DX19">
        <v>0</v>
      </c>
      <c r="DY19">
        <v>0</v>
      </c>
      <c r="DZ19">
        <v>195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301</v>
      </c>
      <c r="IQ19">
        <v>316</v>
      </c>
      <c r="IR19">
        <v>226</v>
      </c>
      <c r="IS19">
        <v>226</v>
      </c>
      <c r="IT19">
        <v>19</v>
      </c>
      <c r="IU19">
        <v>21</v>
      </c>
      <c r="IV19">
        <v>24</v>
      </c>
      <c r="IW19">
        <v>42</v>
      </c>
      <c r="IX19">
        <v>0</v>
      </c>
      <c r="IY19">
        <v>0</v>
      </c>
      <c r="IZ19">
        <v>0</v>
      </c>
      <c r="JA19">
        <v>100.26</v>
      </c>
      <c r="JB19">
        <v>66.84</v>
      </c>
      <c r="JC19">
        <v>369.97753999999998</v>
      </c>
      <c r="JD19">
        <v>0</v>
      </c>
      <c r="JE19">
        <v>0</v>
      </c>
      <c r="JF19">
        <v>0</v>
      </c>
      <c r="JG19">
        <v>168</v>
      </c>
      <c r="JH19">
        <v>0</v>
      </c>
      <c r="JI19">
        <v>0</v>
      </c>
      <c r="JJ19">
        <v>121.06</v>
      </c>
      <c r="JK19">
        <v>102.15333</v>
      </c>
      <c r="JL19">
        <v>116.88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14</v>
      </c>
      <c r="KQ19">
        <v>8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302</v>
      </c>
      <c r="KX19">
        <v>302</v>
      </c>
      <c r="KY19">
        <v>566.18732</v>
      </c>
      <c r="KZ19">
        <v>0</v>
      </c>
      <c r="LA19">
        <v>0</v>
      </c>
      <c r="LB19">
        <v>0</v>
      </c>
      <c r="LC19">
        <v>0</v>
      </c>
      <c r="LD19">
        <v>1040</v>
      </c>
    </row>
    <row r="20" spans="1:316">
      <c r="A20" s="6">
        <v>16</v>
      </c>
      <c r="B20" s="6">
        <v>1</v>
      </c>
      <c r="C20" s="6">
        <v>1</v>
      </c>
      <c r="D20" s="6">
        <v>0</v>
      </c>
      <c r="E20" s="6">
        <v>57.73</v>
      </c>
      <c r="F20" s="6">
        <v>32.26088</v>
      </c>
      <c r="G20" s="6">
        <v>50.381610000000002</v>
      </c>
      <c r="H20" s="6">
        <v>0</v>
      </c>
      <c r="I20" s="6">
        <v>0</v>
      </c>
      <c r="J20" s="6">
        <v>39.786560000000001</v>
      </c>
      <c r="K20" s="6">
        <v>0</v>
      </c>
      <c r="L20" s="6">
        <v>110.5</v>
      </c>
      <c r="M20" s="6">
        <v>0</v>
      </c>
      <c r="N20" s="6">
        <v>110.5</v>
      </c>
      <c r="O20" s="6">
        <v>0</v>
      </c>
      <c r="P20" s="6">
        <v>110.5</v>
      </c>
      <c r="Q20" s="6">
        <v>156.83870999999999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330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33.869999999999997</v>
      </c>
      <c r="BP20">
        <v>0</v>
      </c>
      <c r="BQ20">
        <v>0</v>
      </c>
      <c r="BR20">
        <v>0</v>
      </c>
      <c r="BS20">
        <v>74.997860000000003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330</v>
      </c>
      <c r="DP20">
        <v>0</v>
      </c>
      <c r="DQ20">
        <v>285.28897000000001</v>
      </c>
      <c r="DR20">
        <v>0</v>
      </c>
      <c r="DS20">
        <v>285.23000999999999</v>
      </c>
      <c r="DT20">
        <v>0</v>
      </c>
      <c r="DU20">
        <v>279.54001</v>
      </c>
      <c r="DV20">
        <v>390</v>
      </c>
      <c r="DW20">
        <v>0</v>
      </c>
      <c r="DX20">
        <v>0</v>
      </c>
      <c r="DY20">
        <v>0</v>
      </c>
      <c r="DZ20">
        <v>195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301</v>
      </c>
      <c r="IQ20">
        <v>316</v>
      </c>
      <c r="IR20">
        <v>226</v>
      </c>
      <c r="IS20">
        <v>226</v>
      </c>
      <c r="IT20">
        <v>19</v>
      </c>
      <c r="IU20">
        <v>21</v>
      </c>
      <c r="IV20">
        <v>24</v>
      </c>
      <c r="IW20">
        <v>42</v>
      </c>
      <c r="IX20">
        <v>0</v>
      </c>
      <c r="IY20">
        <v>0</v>
      </c>
      <c r="IZ20">
        <v>0</v>
      </c>
      <c r="JA20">
        <v>95.916600000000003</v>
      </c>
      <c r="JB20">
        <v>63.944400000000002</v>
      </c>
      <c r="JC20">
        <v>369.97753999999998</v>
      </c>
      <c r="JD20">
        <v>0</v>
      </c>
      <c r="JE20">
        <v>0</v>
      </c>
      <c r="JF20">
        <v>0</v>
      </c>
      <c r="JG20">
        <v>168</v>
      </c>
      <c r="JH20">
        <v>0</v>
      </c>
      <c r="JI20">
        <v>0</v>
      </c>
      <c r="JJ20">
        <v>90.8</v>
      </c>
      <c r="JK20">
        <v>88.6</v>
      </c>
      <c r="JL20">
        <v>93.93826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14</v>
      </c>
      <c r="KQ20">
        <v>8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302</v>
      </c>
      <c r="KX20">
        <v>302</v>
      </c>
      <c r="KY20">
        <v>275</v>
      </c>
      <c r="KZ20">
        <v>0</v>
      </c>
      <c r="LA20">
        <v>0</v>
      </c>
      <c r="LB20">
        <v>0</v>
      </c>
      <c r="LC20">
        <v>0</v>
      </c>
      <c r="LD20">
        <v>1040</v>
      </c>
    </row>
    <row r="21" spans="1:316">
      <c r="A21" s="6">
        <v>17</v>
      </c>
      <c r="B21" s="6">
        <v>1</v>
      </c>
      <c r="C21" s="6">
        <v>1</v>
      </c>
      <c r="D21" s="6">
        <v>0</v>
      </c>
      <c r="E21" s="6">
        <v>57.73</v>
      </c>
      <c r="F21" s="6">
        <v>32.26</v>
      </c>
      <c r="G21" s="6">
        <v>50.29</v>
      </c>
      <c r="H21" s="6">
        <v>0</v>
      </c>
      <c r="I21" s="6">
        <v>0</v>
      </c>
      <c r="J21" s="6">
        <v>39.71</v>
      </c>
      <c r="K21" s="6">
        <v>0</v>
      </c>
      <c r="L21" s="6">
        <v>110.5</v>
      </c>
      <c r="M21" s="6">
        <v>0</v>
      </c>
      <c r="N21" s="6">
        <v>110.5</v>
      </c>
      <c r="O21" s="6">
        <v>0</v>
      </c>
      <c r="P21" s="6">
        <v>110.5</v>
      </c>
      <c r="Q21" s="6">
        <v>128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330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33.869999999999997</v>
      </c>
      <c r="BP21">
        <v>0</v>
      </c>
      <c r="BQ21">
        <v>0</v>
      </c>
      <c r="BR21">
        <v>0</v>
      </c>
      <c r="BS21">
        <v>74.997860000000003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330</v>
      </c>
      <c r="DP21">
        <v>0</v>
      </c>
      <c r="DQ21">
        <v>285.28897000000001</v>
      </c>
      <c r="DR21">
        <v>0</v>
      </c>
      <c r="DS21">
        <v>285.23000999999999</v>
      </c>
      <c r="DT21">
        <v>0</v>
      </c>
      <c r="DU21">
        <v>279.54001</v>
      </c>
      <c r="DV21">
        <v>390</v>
      </c>
      <c r="DW21">
        <v>0</v>
      </c>
      <c r="DX21">
        <v>0</v>
      </c>
      <c r="DY21">
        <v>0</v>
      </c>
      <c r="DZ21">
        <v>195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301</v>
      </c>
      <c r="IQ21">
        <v>316</v>
      </c>
      <c r="IR21">
        <v>226</v>
      </c>
      <c r="IS21">
        <v>226</v>
      </c>
      <c r="IT21">
        <v>19</v>
      </c>
      <c r="IU21">
        <v>21</v>
      </c>
      <c r="IV21">
        <v>24</v>
      </c>
      <c r="IW21">
        <v>0</v>
      </c>
      <c r="IX21">
        <v>0</v>
      </c>
      <c r="IY21">
        <v>0</v>
      </c>
      <c r="IZ21">
        <v>0</v>
      </c>
      <c r="JA21">
        <v>46.351999999999997</v>
      </c>
      <c r="JB21">
        <v>30.901</v>
      </c>
      <c r="JC21">
        <v>369.97753999999998</v>
      </c>
      <c r="JD21">
        <v>0</v>
      </c>
      <c r="JE21">
        <v>0</v>
      </c>
      <c r="JF21">
        <v>0</v>
      </c>
      <c r="JG21">
        <v>168</v>
      </c>
      <c r="JH21">
        <v>0</v>
      </c>
      <c r="JI21">
        <v>0</v>
      </c>
      <c r="JJ21">
        <v>88.626189999999994</v>
      </c>
      <c r="JK21">
        <v>88.6</v>
      </c>
      <c r="JL21">
        <v>92.8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150</v>
      </c>
      <c r="KX21">
        <v>150</v>
      </c>
      <c r="KY21">
        <v>275</v>
      </c>
      <c r="KZ21">
        <v>0</v>
      </c>
      <c r="LA21">
        <v>0</v>
      </c>
      <c r="LB21">
        <v>0</v>
      </c>
      <c r="LC21">
        <v>0</v>
      </c>
      <c r="LD21">
        <v>1040</v>
      </c>
    </row>
    <row r="22" spans="1:316">
      <c r="A22" s="6">
        <v>18</v>
      </c>
      <c r="B22" s="6">
        <v>1</v>
      </c>
      <c r="C22" s="6">
        <v>1</v>
      </c>
      <c r="D22" s="6">
        <v>0</v>
      </c>
      <c r="E22" s="6">
        <v>57.73</v>
      </c>
      <c r="F22" s="6">
        <v>32.26</v>
      </c>
      <c r="G22" s="6">
        <v>50.29</v>
      </c>
      <c r="H22" s="6">
        <v>0</v>
      </c>
      <c r="I22" s="6">
        <v>0</v>
      </c>
      <c r="J22" s="6">
        <v>39.71</v>
      </c>
      <c r="K22" s="6">
        <v>0</v>
      </c>
      <c r="L22" s="6">
        <v>110.5</v>
      </c>
      <c r="M22" s="6">
        <v>0</v>
      </c>
      <c r="N22" s="6">
        <v>110.5</v>
      </c>
      <c r="O22" s="6">
        <v>0</v>
      </c>
      <c r="P22" s="6">
        <v>110.5</v>
      </c>
      <c r="Q22" s="6">
        <v>128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330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33.869999999999997</v>
      </c>
      <c r="BP22">
        <v>0</v>
      </c>
      <c r="BQ22">
        <v>0</v>
      </c>
      <c r="BR22">
        <v>0</v>
      </c>
      <c r="BS22">
        <v>74.997860000000003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330</v>
      </c>
      <c r="DP22">
        <v>0</v>
      </c>
      <c r="DQ22">
        <v>285.23000999999999</v>
      </c>
      <c r="DR22">
        <v>0</v>
      </c>
      <c r="DS22">
        <v>285.28897000000001</v>
      </c>
      <c r="DT22">
        <v>0</v>
      </c>
      <c r="DU22">
        <v>279.54001</v>
      </c>
      <c r="DV22">
        <v>390</v>
      </c>
      <c r="DW22">
        <v>0</v>
      </c>
      <c r="DX22">
        <v>0</v>
      </c>
      <c r="DY22">
        <v>0</v>
      </c>
      <c r="DZ22">
        <v>195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301</v>
      </c>
      <c r="IQ22">
        <v>316</v>
      </c>
      <c r="IR22">
        <v>226</v>
      </c>
      <c r="IS22">
        <v>226</v>
      </c>
      <c r="IT22">
        <v>19</v>
      </c>
      <c r="IU22">
        <v>21</v>
      </c>
      <c r="IV22">
        <v>24</v>
      </c>
      <c r="IW22">
        <v>0</v>
      </c>
      <c r="IX22">
        <v>0</v>
      </c>
      <c r="IY22">
        <v>0</v>
      </c>
      <c r="IZ22">
        <v>0</v>
      </c>
      <c r="JA22">
        <v>46.351999999999997</v>
      </c>
      <c r="JB22">
        <v>30.901</v>
      </c>
      <c r="JC22">
        <v>369.97753999999998</v>
      </c>
      <c r="JD22">
        <v>0</v>
      </c>
      <c r="JE22">
        <v>0</v>
      </c>
      <c r="JF22">
        <v>0</v>
      </c>
      <c r="JG22">
        <v>168</v>
      </c>
      <c r="JH22">
        <v>0</v>
      </c>
      <c r="JI22">
        <v>0</v>
      </c>
      <c r="JJ22">
        <v>88.6</v>
      </c>
      <c r="JK22">
        <v>88.626189999999994</v>
      </c>
      <c r="JL22">
        <v>92.8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150</v>
      </c>
      <c r="KX22">
        <v>150</v>
      </c>
      <c r="KY22">
        <v>275</v>
      </c>
      <c r="KZ22">
        <v>0</v>
      </c>
      <c r="LA22">
        <v>0</v>
      </c>
      <c r="LB22">
        <v>0</v>
      </c>
      <c r="LC22">
        <v>0</v>
      </c>
      <c r="LD22">
        <v>1040</v>
      </c>
    </row>
    <row r="23" spans="1:316">
      <c r="A23" s="6">
        <v>19</v>
      </c>
      <c r="B23" s="6">
        <v>1</v>
      </c>
      <c r="C23" s="6">
        <v>1</v>
      </c>
      <c r="D23" s="6">
        <v>0</v>
      </c>
      <c r="E23" s="6">
        <v>57.73</v>
      </c>
      <c r="F23" s="6">
        <v>32.26</v>
      </c>
      <c r="G23" s="6">
        <v>50.29</v>
      </c>
      <c r="H23" s="6">
        <v>0</v>
      </c>
      <c r="I23" s="6">
        <v>0</v>
      </c>
      <c r="J23" s="6">
        <v>39.71</v>
      </c>
      <c r="K23" s="6">
        <v>0</v>
      </c>
      <c r="L23" s="6">
        <v>110.5</v>
      </c>
      <c r="M23" s="6">
        <v>0</v>
      </c>
      <c r="N23" s="6">
        <v>110.5</v>
      </c>
      <c r="O23" s="6">
        <v>0</v>
      </c>
      <c r="P23" s="6">
        <v>110.5</v>
      </c>
      <c r="Q23" s="6">
        <v>128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330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33.869999999999997</v>
      </c>
      <c r="BP23">
        <v>0</v>
      </c>
      <c r="BQ23">
        <v>0</v>
      </c>
      <c r="BR23">
        <v>0</v>
      </c>
      <c r="BS23">
        <v>74.997860000000003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330</v>
      </c>
      <c r="DP23">
        <v>0</v>
      </c>
      <c r="DQ23">
        <v>285.23000999999999</v>
      </c>
      <c r="DR23">
        <v>0</v>
      </c>
      <c r="DS23">
        <v>285.28897000000001</v>
      </c>
      <c r="DT23">
        <v>0</v>
      </c>
      <c r="DU23">
        <v>279.54001</v>
      </c>
      <c r="DV23">
        <v>390</v>
      </c>
      <c r="DW23">
        <v>0</v>
      </c>
      <c r="DX23">
        <v>0</v>
      </c>
      <c r="DY23">
        <v>0</v>
      </c>
      <c r="DZ23">
        <v>195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301</v>
      </c>
      <c r="IQ23">
        <v>316</v>
      </c>
      <c r="IR23">
        <v>226</v>
      </c>
      <c r="IS23">
        <v>226</v>
      </c>
      <c r="IT23">
        <v>19</v>
      </c>
      <c r="IU23">
        <v>21</v>
      </c>
      <c r="IV23">
        <v>24</v>
      </c>
      <c r="IW23">
        <v>0</v>
      </c>
      <c r="IX23">
        <v>0</v>
      </c>
      <c r="IY23">
        <v>0</v>
      </c>
      <c r="IZ23">
        <v>0</v>
      </c>
      <c r="JA23">
        <v>46.351999999999997</v>
      </c>
      <c r="JB23">
        <v>30.901</v>
      </c>
      <c r="JC23">
        <v>369.97753999999998</v>
      </c>
      <c r="JD23">
        <v>0</v>
      </c>
      <c r="JE23">
        <v>0</v>
      </c>
      <c r="JF23">
        <v>0</v>
      </c>
      <c r="JG23">
        <v>168</v>
      </c>
      <c r="JH23">
        <v>0</v>
      </c>
      <c r="JI23">
        <v>0</v>
      </c>
      <c r="JJ23">
        <v>88.626189999999994</v>
      </c>
      <c r="JK23">
        <v>88.6</v>
      </c>
      <c r="JL23">
        <v>92.8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150</v>
      </c>
      <c r="KX23">
        <v>150</v>
      </c>
      <c r="KY23">
        <v>275</v>
      </c>
      <c r="KZ23">
        <v>0</v>
      </c>
      <c r="LA23">
        <v>0</v>
      </c>
      <c r="LB23">
        <v>0</v>
      </c>
      <c r="LC23">
        <v>0</v>
      </c>
      <c r="LD23">
        <v>1040</v>
      </c>
    </row>
    <row r="24" spans="1:316">
      <c r="A24" s="6">
        <v>20</v>
      </c>
      <c r="B24" s="6">
        <v>1</v>
      </c>
      <c r="C24" s="6">
        <v>1</v>
      </c>
      <c r="D24" s="6">
        <v>0</v>
      </c>
      <c r="E24" s="6">
        <v>57.73</v>
      </c>
      <c r="F24" s="6">
        <v>32.26</v>
      </c>
      <c r="G24" s="6">
        <v>50.29</v>
      </c>
      <c r="H24" s="6">
        <v>0</v>
      </c>
      <c r="I24" s="6">
        <v>0</v>
      </c>
      <c r="J24" s="6">
        <v>39.71</v>
      </c>
      <c r="K24" s="6">
        <v>0</v>
      </c>
      <c r="L24" s="6">
        <v>110.5</v>
      </c>
      <c r="M24" s="6">
        <v>0</v>
      </c>
      <c r="N24" s="6">
        <v>110.5</v>
      </c>
      <c r="O24" s="6">
        <v>0</v>
      </c>
      <c r="P24" s="6">
        <v>110.5</v>
      </c>
      <c r="Q24" s="6">
        <v>128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330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33.869999999999997</v>
      </c>
      <c r="BP24">
        <v>0</v>
      </c>
      <c r="BQ24">
        <v>0</v>
      </c>
      <c r="BR24">
        <v>0</v>
      </c>
      <c r="BS24">
        <v>74.997860000000003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330</v>
      </c>
      <c r="DP24">
        <v>0</v>
      </c>
      <c r="DQ24">
        <v>285.28897000000001</v>
      </c>
      <c r="DR24">
        <v>0</v>
      </c>
      <c r="DS24">
        <v>285.23000999999999</v>
      </c>
      <c r="DT24">
        <v>0</v>
      </c>
      <c r="DU24">
        <v>279.54001</v>
      </c>
      <c r="DV24">
        <v>390</v>
      </c>
      <c r="DW24">
        <v>0</v>
      </c>
      <c r="DX24">
        <v>0</v>
      </c>
      <c r="DY24">
        <v>0</v>
      </c>
      <c r="DZ24">
        <v>195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301</v>
      </c>
      <c r="IQ24">
        <v>316</v>
      </c>
      <c r="IR24">
        <v>226</v>
      </c>
      <c r="IS24">
        <v>226</v>
      </c>
      <c r="IT24">
        <v>19</v>
      </c>
      <c r="IU24">
        <v>21</v>
      </c>
      <c r="IV24">
        <v>24</v>
      </c>
      <c r="IW24">
        <v>0</v>
      </c>
      <c r="IX24">
        <v>0</v>
      </c>
      <c r="IY24">
        <v>0</v>
      </c>
      <c r="IZ24">
        <v>0</v>
      </c>
      <c r="JA24">
        <v>46.351999999999997</v>
      </c>
      <c r="JB24">
        <v>30.901</v>
      </c>
      <c r="JC24">
        <v>369.97753999999998</v>
      </c>
      <c r="JD24">
        <v>0</v>
      </c>
      <c r="JE24">
        <v>0</v>
      </c>
      <c r="JF24">
        <v>0</v>
      </c>
      <c r="JG24">
        <v>168</v>
      </c>
      <c r="JH24">
        <v>0</v>
      </c>
      <c r="JI24">
        <v>0</v>
      </c>
      <c r="JJ24">
        <v>88.626189999999994</v>
      </c>
      <c r="JK24">
        <v>88.6</v>
      </c>
      <c r="JL24">
        <v>92.8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150</v>
      </c>
      <c r="KX24">
        <v>150</v>
      </c>
      <c r="KY24">
        <v>275</v>
      </c>
      <c r="KZ24">
        <v>0</v>
      </c>
      <c r="LA24">
        <v>0</v>
      </c>
      <c r="LB24">
        <v>0</v>
      </c>
      <c r="LC24">
        <v>0</v>
      </c>
      <c r="LD24">
        <v>1040</v>
      </c>
    </row>
    <row r="25" spans="1:316">
      <c r="A25" s="6">
        <v>21</v>
      </c>
      <c r="B25" s="6">
        <v>1</v>
      </c>
      <c r="C25" s="6">
        <v>1</v>
      </c>
      <c r="D25" s="6">
        <v>0</v>
      </c>
      <c r="E25" s="6">
        <v>57.73</v>
      </c>
      <c r="F25" s="6">
        <v>32.26</v>
      </c>
      <c r="G25" s="6">
        <v>50.29</v>
      </c>
      <c r="H25" s="6">
        <v>0</v>
      </c>
      <c r="I25" s="6">
        <v>0</v>
      </c>
      <c r="J25" s="6">
        <v>39.71</v>
      </c>
      <c r="K25" s="6">
        <v>0</v>
      </c>
      <c r="L25" s="6">
        <v>110.5</v>
      </c>
      <c r="M25" s="6">
        <v>0</v>
      </c>
      <c r="N25" s="6">
        <v>110.5</v>
      </c>
      <c r="O25" s="6">
        <v>0</v>
      </c>
      <c r="P25" s="6">
        <v>110.5</v>
      </c>
      <c r="Q25" s="6">
        <v>128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330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33.869999999999997</v>
      </c>
      <c r="BP25">
        <v>0</v>
      </c>
      <c r="BQ25">
        <v>0</v>
      </c>
      <c r="BR25">
        <v>0</v>
      </c>
      <c r="BS25">
        <v>74.997860000000003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330</v>
      </c>
      <c r="DP25">
        <v>0</v>
      </c>
      <c r="DQ25">
        <v>285.28897000000001</v>
      </c>
      <c r="DR25">
        <v>0</v>
      </c>
      <c r="DS25">
        <v>285.23000999999999</v>
      </c>
      <c r="DT25">
        <v>0</v>
      </c>
      <c r="DU25">
        <v>279.54001</v>
      </c>
      <c r="DV25">
        <v>390</v>
      </c>
      <c r="DW25">
        <v>0</v>
      </c>
      <c r="DX25">
        <v>0</v>
      </c>
      <c r="DY25">
        <v>0</v>
      </c>
      <c r="DZ25">
        <v>195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301</v>
      </c>
      <c r="IQ25">
        <v>316</v>
      </c>
      <c r="IR25">
        <v>226</v>
      </c>
      <c r="IS25">
        <v>226</v>
      </c>
      <c r="IT25">
        <v>19</v>
      </c>
      <c r="IU25">
        <v>21</v>
      </c>
      <c r="IV25">
        <v>24</v>
      </c>
      <c r="IW25">
        <v>0</v>
      </c>
      <c r="IX25">
        <v>0</v>
      </c>
      <c r="IY25">
        <v>0</v>
      </c>
      <c r="IZ25">
        <v>0</v>
      </c>
      <c r="JA25">
        <v>46.351999999999997</v>
      </c>
      <c r="JB25">
        <v>30.901</v>
      </c>
      <c r="JC25">
        <v>369.97753999999998</v>
      </c>
      <c r="JD25">
        <v>0</v>
      </c>
      <c r="JE25">
        <v>0</v>
      </c>
      <c r="JF25">
        <v>0</v>
      </c>
      <c r="JG25">
        <v>168</v>
      </c>
      <c r="JH25">
        <v>0</v>
      </c>
      <c r="JI25">
        <v>0</v>
      </c>
      <c r="JJ25">
        <v>88.626189999999994</v>
      </c>
      <c r="JK25">
        <v>88.6</v>
      </c>
      <c r="JL25">
        <v>92.8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150</v>
      </c>
      <c r="KX25">
        <v>150</v>
      </c>
      <c r="KY25">
        <v>275</v>
      </c>
      <c r="KZ25">
        <v>0</v>
      </c>
      <c r="LA25">
        <v>0</v>
      </c>
      <c r="LB25">
        <v>0</v>
      </c>
      <c r="LC25">
        <v>0</v>
      </c>
      <c r="LD25">
        <v>1040</v>
      </c>
    </row>
    <row r="26" spans="1:316">
      <c r="A26" s="6">
        <v>22</v>
      </c>
      <c r="B26" s="6">
        <v>1</v>
      </c>
      <c r="C26" s="6">
        <v>1</v>
      </c>
      <c r="D26" s="6">
        <v>0</v>
      </c>
      <c r="E26" s="6">
        <v>57.73</v>
      </c>
      <c r="F26" s="6">
        <v>32.26</v>
      </c>
      <c r="G26" s="6">
        <v>50.29</v>
      </c>
      <c r="H26" s="6">
        <v>0</v>
      </c>
      <c r="I26" s="6">
        <v>0</v>
      </c>
      <c r="J26" s="6">
        <v>39.71</v>
      </c>
      <c r="K26" s="6">
        <v>0</v>
      </c>
      <c r="L26" s="6">
        <v>110.5</v>
      </c>
      <c r="M26" s="6">
        <v>0</v>
      </c>
      <c r="N26" s="6">
        <v>110.5</v>
      </c>
      <c r="O26" s="6">
        <v>0</v>
      </c>
      <c r="P26" s="6">
        <v>110.5</v>
      </c>
      <c r="Q26" s="6">
        <v>128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330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33.869999999999997</v>
      </c>
      <c r="BP26">
        <v>0</v>
      </c>
      <c r="BQ26">
        <v>0</v>
      </c>
      <c r="BR26">
        <v>0</v>
      </c>
      <c r="BS26">
        <v>74.997860000000003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330</v>
      </c>
      <c r="DP26">
        <v>0</v>
      </c>
      <c r="DQ26">
        <v>285.23000999999999</v>
      </c>
      <c r="DR26">
        <v>0</v>
      </c>
      <c r="DS26">
        <v>285.28897000000001</v>
      </c>
      <c r="DT26">
        <v>0</v>
      </c>
      <c r="DU26">
        <v>279.54001</v>
      </c>
      <c r="DV26">
        <v>390</v>
      </c>
      <c r="DW26">
        <v>0</v>
      </c>
      <c r="DX26">
        <v>0</v>
      </c>
      <c r="DY26">
        <v>0</v>
      </c>
      <c r="DZ26">
        <v>195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301</v>
      </c>
      <c r="IQ26">
        <v>316</v>
      </c>
      <c r="IR26">
        <v>226</v>
      </c>
      <c r="IS26">
        <v>226</v>
      </c>
      <c r="IT26">
        <v>19</v>
      </c>
      <c r="IU26">
        <v>21</v>
      </c>
      <c r="IV26">
        <v>24</v>
      </c>
      <c r="IW26">
        <v>0</v>
      </c>
      <c r="IX26">
        <v>0</v>
      </c>
      <c r="IY26">
        <v>0</v>
      </c>
      <c r="IZ26">
        <v>0</v>
      </c>
      <c r="JA26">
        <v>46.351999999999997</v>
      </c>
      <c r="JB26">
        <v>30.901</v>
      </c>
      <c r="JC26">
        <v>369.97753999999998</v>
      </c>
      <c r="JD26">
        <v>0</v>
      </c>
      <c r="JE26">
        <v>0</v>
      </c>
      <c r="JF26">
        <v>0</v>
      </c>
      <c r="JG26">
        <v>168</v>
      </c>
      <c r="JH26">
        <v>0</v>
      </c>
      <c r="JI26">
        <v>0</v>
      </c>
      <c r="JJ26">
        <v>88.626189999999994</v>
      </c>
      <c r="JK26">
        <v>88.6</v>
      </c>
      <c r="JL26">
        <v>92.8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150</v>
      </c>
      <c r="KX26">
        <v>150</v>
      </c>
      <c r="KY26">
        <v>275</v>
      </c>
      <c r="KZ26">
        <v>0</v>
      </c>
      <c r="LA26">
        <v>0</v>
      </c>
      <c r="LB26">
        <v>0</v>
      </c>
      <c r="LC26">
        <v>0</v>
      </c>
      <c r="LD26">
        <v>1040</v>
      </c>
    </row>
    <row r="27" spans="1:316">
      <c r="A27" s="6">
        <v>23</v>
      </c>
      <c r="B27" s="6">
        <v>1</v>
      </c>
      <c r="C27" s="6">
        <v>1</v>
      </c>
      <c r="D27" s="6">
        <v>0</v>
      </c>
      <c r="E27" s="6">
        <v>57.73</v>
      </c>
      <c r="F27" s="6">
        <v>32.26</v>
      </c>
      <c r="G27" s="6">
        <v>50.29</v>
      </c>
      <c r="H27" s="6">
        <v>0</v>
      </c>
      <c r="I27" s="6">
        <v>0</v>
      </c>
      <c r="J27" s="6">
        <v>39.71</v>
      </c>
      <c r="K27" s="6">
        <v>0</v>
      </c>
      <c r="L27" s="6">
        <v>110.5</v>
      </c>
      <c r="M27" s="6">
        <v>0</v>
      </c>
      <c r="N27" s="6">
        <v>110.5</v>
      </c>
      <c r="O27" s="6">
        <v>0</v>
      </c>
      <c r="P27" s="6">
        <v>110.5</v>
      </c>
      <c r="Q27" s="6">
        <v>128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330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33.869999999999997</v>
      </c>
      <c r="BP27">
        <v>0</v>
      </c>
      <c r="BQ27">
        <v>0</v>
      </c>
      <c r="BR27">
        <v>0</v>
      </c>
      <c r="BS27">
        <v>74.997860000000003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330</v>
      </c>
      <c r="DP27">
        <v>0</v>
      </c>
      <c r="DQ27">
        <v>285.23000999999999</v>
      </c>
      <c r="DR27">
        <v>0</v>
      </c>
      <c r="DS27">
        <v>285.28897000000001</v>
      </c>
      <c r="DT27">
        <v>0</v>
      </c>
      <c r="DU27">
        <v>279.54001</v>
      </c>
      <c r="DV27">
        <v>390</v>
      </c>
      <c r="DW27">
        <v>0</v>
      </c>
      <c r="DX27">
        <v>0</v>
      </c>
      <c r="DY27">
        <v>0</v>
      </c>
      <c r="DZ27">
        <v>195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301</v>
      </c>
      <c r="IQ27">
        <v>316</v>
      </c>
      <c r="IR27">
        <v>226</v>
      </c>
      <c r="IS27">
        <v>226</v>
      </c>
      <c r="IT27">
        <v>19</v>
      </c>
      <c r="IU27">
        <v>21</v>
      </c>
      <c r="IV27">
        <v>24</v>
      </c>
      <c r="IW27">
        <v>0</v>
      </c>
      <c r="IX27">
        <v>0</v>
      </c>
      <c r="IY27">
        <v>0</v>
      </c>
      <c r="IZ27">
        <v>0</v>
      </c>
      <c r="JA27">
        <v>46.351999999999997</v>
      </c>
      <c r="JB27">
        <v>30.901</v>
      </c>
      <c r="JC27">
        <v>369.97753999999998</v>
      </c>
      <c r="JD27">
        <v>0</v>
      </c>
      <c r="JE27">
        <v>0</v>
      </c>
      <c r="JF27">
        <v>0</v>
      </c>
      <c r="JG27">
        <v>168</v>
      </c>
      <c r="JH27">
        <v>0</v>
      </c>
      <c r="JI27">
        <v>0</v>
      </c>
      <c r="JJ27">
        <v>88.6</v>
      </c>
      <c r="JK27">
        <v>88.626189999999994</v>
      </c>
      <c r="JL27">
        <v>92.8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150</v>
      </c>
      <c r="KX27">
        <v>150</v>
      </c>
      <c r="KY27">
        <v>275</v>
      </c>
      <c r="KZ27">
        <v>0</v>
      </c>
      <c r="LA27">
        <v>0</v>
      </c>
      <c r="LB27">
        <v>0</v>
      </c>
      <c r="LC27">
        <v>0</v>
      </c>
      <c r="LD27">
        <v>1040</v>
      </c>
    </row>
    <row r="28" spans="1:316">
      <c r="A28" s="6">
        <v>24</v>
      </c>
      <c r="B28" s="6">
        <v>1</v>
      </c>
      <c r="C28" s="6">
        <v>1</v>
      </c>
      <c r="D28" s="6">
        <v>0</v>
      </c>
      <c r="E28" s="6">
        <v>57.73</v>
      </c>
      <c r="F28" s="6">
        <v>32.26</v>
      </c>
      <c r="G28" s="6">
        <v>50.29</v>
      </c>
      <c r="H28" s="6">
        <v>0</v>
      </c>
      <c r="I28" s="6">
        <v>0</v>
      </c>
      <c r="J28" s="6">
        <v>39.71</v>
      </c>
      <c r="K28" s="6">
        <v>0</v>
      </c>
      <c r="L28" s="6">
        <v>110.5</v>
      </c>
      <c r="M28" s="6">
        <v>0</v>
      </c>
      <c r="N28" s="6">
        <v>110.5</v>
      </c>
      <c r="O28" s="6">
        <v>0</v>
      </c>
      <c r="P28" s="6">
        <v>110.5</v>
      </c>
      <c r="Q28" s="6">
        <v>128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330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33.869999999999997</v>
      </c>
      <c r="BP28">
        <v>0</v>
      </c>
      <c r="BQ28">
        <v>0</v>
      </c>
      <c r="BR28">
        <v>0</v>
      </c>
      <c r="BS28">
        <v>74.997860000000003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330</v>
      </c>
      <c r="DP28">
        <v>0</v>
      </c>
      <c r="DQ28">
        <v>285.23000999999999</v>
      </c>
      <c r="DR28">
        <v>0</v>
      </c>
      <c r="DS28">
        <v>285.28897000000001</v>
      </c>
      <c r="DT28">
        <v>0</v>
      </c>
      <c r="DU28">
        <v>279.54001</v>
      </c>
      <c r="DV28">
        <v>390</v>
      </c>
      <c r="DW28">
        <v>0</v>
      </c>
      <c r="DX28">
        <v>0</v>
      </c>
      <c r="DY28">
        <v>0</v>
      </c>
      <c r="DZ28">
        <v>195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301</v>
      </c>
      <c r="IQ28">
        <v>316</v>
      </c>
      <c r="IR28">
        <v>226</v>
      </c>
      <c r="IS28">
        <v>226</v>
      </c>
      <c r="IT28">
        <v>19</v>
      </c>
      <c r="IU28">
        <v>21</v>
      </c>
      <c r="IV28">
        <v>24</v>
      </c>
      <c r="IW28">
        <v>0</v>
      </c>
      <c r="IX28">
        <v>0</v>
      </c>
      <c r="IY28">
        <v>0</v>
      </c>
      <c r="IZ28">
        <v>0</v>
      </c>
      <c r="JA28">
        <v>46.351999999999997</v>
      </c>
      <c r="JB28">
        <v>30.901</v>
      </c>
      <c r="JC28">
        <v>369.97753999999998</v>
      </c>
      <c r="JD28">
        <v>0</v>
      </c>
      <c r="JE28">
        <v>0</v>
      </c>
      <c r="JF28">
        <v>0</v>
      </c>
      <c r="JG28">
        <v>168</v>
      </c>
      <c r="JH28">
        <v>0</v>
      </c>
      <c r="JI28">
        <v>0</v>
      </c>
      <c r="JJ28">
        <v>88.6</v>
      </c>
      <c r="JK28">
        <v>88.626189999999994</v>
      </c>
      <c r="JL28">
        <v>92.8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150</v>
      </c>
      <c r="KX28">
        <v>150</v>
      </c>
      <c r="KY28">
        <v>275</v>
      </c>
      <c r="KZ28">
        <v>0</v>
      </c>
      <c r="LA28">
        <v>0</v>
      </c>
      <c r="LB28">
        <v>0</v>
      </c>
      <c r="LC28">
        <v>0</v>
      </c>
      <c r="LD28">
        <v>1040</v>
      </c>
    </row>
    <row r="29" spans="1:316">
      <c r="A29" s="6"/>
      <c r="B29" s="6"/>
      <c r="C29" s="6"/>
      <c r="D29" s="6" t="s">
        <v>91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</row>
    <row r="30" spans="1:316">
      <c r="A30" s="6"/>
      <c r="B30" s="6"/>
      <c r="C30" s="6"/>
      <c r="D30" s="6" t="s">
        <v>92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316">
      <c r="A31" s="6"/>
      <c r="B31" s="6"/>
      <c r="C31" s="6"/>
      <c r="D31" s="6" t="s">
        <v>93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</row>
    <row r="32" spans="1:316">
      <c r="A32" s="6"/>
      <c r="B32" s="6"/>
      <c r="C32" s="6"/>
      <c r="D32" s="6" t="s">
        <v>94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</row>
    <row r="33" spans="1:28">
      <c r="A33" s="6"/>
      <c r="B33" s="6"/>
      <c r="C33" s="6"/>
      <c r="D33" s="6" t="s">
        <v>95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</row>
    <row r="34" spans="1:28">
      <c r="A34" s="6"/>
      <c r="B34" s="6"/>
      <c r="C34" s="6"/>
      <c r="D34" s="6" t="s">
        <v>96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>
      <c r="A35" s="6"/>
      <c r="B35" s="6"/>
      <c r="C35" s="6"/>
      <c r="D35" s="6" t="s">
        <v>97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</row>
    <row r="36" spans="1:28">
      <c r="A36" s="6"/>
      <c r="B36" s="6"/>
      <c r="C36" s="6"/>
      <c r="D36" s="6" t="s">
        <v>98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</row>
    <row r="37" spans="1:28">
      <c r="A37" s="6"/>
      <c r="B37" s="6"/>
      <c r="C37" s="6"/>
      <c r="D37" s="6" t="s">
        <v>99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</row>
    <row r="38" spans="1:28">
      <c r="A38" s="6"/>
      <c r="B38" s="6"/>
      <c r="C38" s="6"/>
      <c r="D38" s="6" t="s">
        <v>100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</row>
    <row r="39" spans="1:28">
      <c r="A39" s="6"/>
      <c r="B39" s="6"/>
      <c r="C39" s="6"/>
      <c r="D39" s="6" t="s">
        <v>101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</row>
    <row r="40" spans="1:28">
      <c r="A40" s="6"/>
      <c r="B40" s="6"/>
      <c r="C40" s="6"/>
      <c r="D40" s="6" t="s">
        <v>102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</row>
    <row r="41" spans="1:28">
      <c r="A41" s="6"/>
      <c r="B41" s="6"/>
      <c r="C41" s="6"/>
      <c r="D41" s="6" t="s">
        <v>103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</row>
    <row r="42" spans="1:28">
      <c r="A42" s="6"/>
      <c r="B42" s="6"/>
      <c r="C42" s="6"/>
      <c r="D42" s="6" t="s">
        <v>104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</row>
    <row r="43" spans="1:28">
      <c r="A43" s="6"/>
      <c r="B43" s="6"/>
      <c r="C43" s="6"/>
      <c r="D43" s="6" t="s">
        <v>105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</row>
    <row r="44" spans="1:28">
      <c r="A44" s="6"/>
      <c r="B44" s="6"/>
      <c r="C44" s="6"/>
      <c r="D44" s="6" t="s">
        <v>106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</row>
    <row r="45" spans="1:28">
      <c r="A45" s="6"/>
      <c r="B45" s="6"/>
      <c r="C45" s="6"/>
      <c r="D45" s="6" t="s">
        <v>107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</row>
    <row r="46" spans="1:28">
      <c r="A46" s="6"/>
      <c r="B46" s="6"/>
      <c r="C46" s="6"/>
      <c r="D46" s="6" t="s">
        <v>108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</row>
    <row r="47" spans="1:28">
      <c r="A47" s="6"/>
      <c r="B47" s="6"/>
      <c r="C47" s="6"/>
      <c r="D47" s="6" t="s">
        <v>109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</row>
    <row r="48" spans="1:28">
      <c r="A48" s="6"/>
      <c r="B48" s="6"/>
      <c r="C48" s="6"/>
      <c r="D48" s="6" t="s">
        <v>110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</row>
    <row r="49" spans="1:28">
      <c r="A49" s="6"/>
      <c r="B49" s="6"/>
      <c r="C49" s="6"/>
      <c r="D49" s="6" t="s">
        <v>111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</row>
    <row r="50" spans="1:28">
      <c r="A50" s="6"/>
      <c r="B50" s="6"/>
      <c r="C50" s="6"/>
      <c r="D50" s="6" t="s">
        <v>112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</row>
    <row r="51" spans="1:28">
      <c r="A51" s="6"/>
      <c r="B51" s="6"/>
      <c r="C51" s="6"/>
      <c r="D51" s="6" t="s">
        <v>113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</row>
    <row r="52" spans="1:28">
      <c r="A52" s="6"/>
      <c r="B52" s="6"/>
      <c r="C52" s="6"/>
      <c r="D52" s="6" t="s">
        <v>114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</row>
    <row r="53" spans="1:28">
      <c r="A53" s="6"/>
      <c r="B53" s="6"/>
      <c r="C53" s="6"/>
      <c r="D53" s="6" t="s">
        <v>115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</row>
    <row r="54" spans="1:28">
      <c r="A54" s="6"/>
      <c r="B54" s="6"/>
      <c r="C54" s="6"/>
      <c r="D54" s="6" t="s">
        <v>116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</row>
    <row r="55" spans="1:28">
      <c r="A55" s="6"/>
      <c r="B55" s="6"/>
      <c r="C55" s="6"/>
      <c r="D55" s="6" t="s">
        <v>117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</row>
    <row r="56" spans="1:28">
      <c r="A56" s="6"/>
      <c r="B56" s="6"/>
      <c r="C56" s="6"/>
      <c r="D56" s="6" t="s">
        <v>118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</row>
    <row r="57" spans="1:28">
      <c r="A57" s="6"/>
      <c r="B57" s="6"/>
      <c r="C57" s="6"/>
      <c r="D57" s="6" t="s">
        <v>119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</row>
    <row r="58" spans="1:28">
      <c r="A58" s="6"/>
      <c r="B58" s="6"/>
      <c r="C58" s="6"/>
      <c r="D58" s="6" t="s">
        <v>120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</row>
    <row r="59" spans="1:28">
      <c r="A59" s="6"/>
      <c r="B59" s="6"/>
      <c r="C59" s="6"/>
      <c r="D59" s="6" t="s">
        <v>121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</row>
    <row r="60" spans="1:28">
      <c r="A60" s="6"/>
      <c r="B60" s="6"/>
      <c r="C60" s="6"/>
      <c r="D60" s="6" t="s">
        <v>122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</row>
    <row r="61" spans="1:28">
      <c r="A61" s="6"/>
      <c r="B61" s="6"/>
      <c r="C61" s="6"/>
      <c r="D61" s="6" t="s">
        <v>123</v>
      </c>
      <c r="E61" s="6">
        <v>373.5</v>
      </c>
      <c r="F61" s="6">
        <v>591.375</v>
      </c>
      <c r="G61" s="6">
        <v>591.375</v>
      </c>
      <c r="H61" s="6">
        <v>591.375</v>
      </c>
      <c r="I61" s="6">
        <v>591.375</v>
      </c>
      <c r="J61" s="6">
        <v>591.375</v>
      </c>
      <c r="K61" s="6">
        <v>591.375</v>
      </c>
      <c r="L61" s="6">
        <v>591.375</v>
      </c>
      <c r="M61" s="6">
        <v>591.375</v>
      </c>
      <c r="N61" s="6">
        <v>591.375</v>
      </c>
      <c r="O61" s="6">
        <v>591.375</v>
      </c>
      <c r="P61" s="6">
        <v>591.375</v>
      </c>
      <c r="Q61" s="6">
        <v>591.375</v>
      </c>
      <c r="R61" s="6">
        <v>342.375</v>
      </c>
      <c r="S61" s="6">
        <v>330</v>
      </c>
      <c r="T61" s="6">
        <v>330</v>
      </c>
      <c r="U61" s="6">
        <v>330</v>
      </c>
      <c r="V61" s="6">
        <v>330</v>
      </c>
      <c r="W61" s="6">
        <v>330</v>
      </c>
      <c r="X61" s="6">
        <v>330</v>
      </c>
      <c r="Y61" s="6">
        <v>330</v>
      </c>
      <c r="Z61" s="6">
        <v>330</v>
      </c>
      <c r="AA61" s="6">
        <v>330</v>
      </c>
      <c r="AB61" s="6">
        <v>330</v>
      </c>
    </row>
    <row r="62" spans="1:28">
      <c r="A62" s="6"/>
      <c r="B62" s="6"/>
      <c r="C62" s="6"/>
      <c r="D62" s="6" t="s">
        <v>124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</row>
    <row r="63" spans="1:28">
      <c r="A63" s="6"/>
      <c r="B63" s="6"/>
      <c r="C63" s="6"/>
      <c r="D63" s="6" t="s">
        <v>125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</row>
    <row r="64" spans="1:28">
      <c r="A64" s="6"/>
      <c r="B64" s="6"/>
      <c r="C64" s="6"/>
      <c r="D64" s="6" t="s">
        <v>126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</row>
    <row r="65" spans="1:28">
      <c r="A65" s="6"/>
      <c r="B65" s="6"/>
      <c r="C65" s="6"/>
      <c r="D65" s="6" t="s">
        <v>127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</row>
    <row r="66" spans="1:28">
      <c r="A66" s="6"/>
      <c r="B66" s="6"/>
      <c r="C66" s="6"/>
      <c r="D66" s="6" t="s">
        <v>128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</row>
    <row r="67" spans="1:28">
      <c r="A67" s="6"/>
      <c r="B67" s="6"/>
      <c r="C67" s="6"/>
      <c r="D67" s="6" t="s">
        <v>129</v>
      </c>
      <c r="E67" s="6">
        <v>40.645159999999997</v>
      </c>
      <c r="F67" s="6">
        <v>40.645159999999997</v>
      </c>
      <c r="G67" s="6">
        <v>40.645159999999997</v>
      </c>
      <c r="H67" s="6">
        <v>40.645159999999997</v>
      </c>
      <c r="I67" s="6">
        <v>40.645159999999997</v>
      </c>
      <c r="J67" s="6">
        <v>40.645159999999997</v>
      </c>
      <c r="K67" s="6">
        <v>40.645159999999997</v>
      </c>
      <c r="L67" s="6">
        <v>40.645159999999997</v>
      </c>
      <c r="M67" s="6">
        <v>40.645159999999997</v>
      </c>
      <c r="N67" s="6">
        <v>40.645159999999997</v>
      </c>
      <c r="O67" s="6">
        <v>40.645159999999997</v>
      </c>
      <c r="P67" s="6">
        <v>40.645159999999997</v>
      </c>
      <c r="Q67" s="6">
        <v>40.645159999999997</v>
      </c>
      <c r="R67" s="6">
        <v>40.645159999999997</v>
      </c>
      <c r="S67" s="6">
        <v>40.645159999999997</v>
      </c>
      <c r="T67" s="6">
        <v>33.869999999999997</v>
      </c>
      <c r="U67" s="6">
        <v>33.869999999999997</v>
      </c>
      <c r="V67" s="6">
        <v>33.869999999999997</v>
      </c>
      <c r="W67" s="6">
        <v>33.869999999999997</v>
      </c>
      <c r="X67" s="6">
        <v>33.869999999999997</v>
      </c>
      <c r="Y67" s="6">
        <v>33.869999999999997</v>
      </c>
      <c r="Z67" s="6">
        <v>33.869999999999997</v>
      </c>
      <c r="AA67" s="6">
        <v>33.869999999999997</v>
      </c>
      <c r="AB67" s="6">
        <v>33.869999999999997</v>
      </c>
    </row>
    <row r="68" spans="1:28">
      <c r="A68" s="6"/>
      <c r="B68" s="6"/>
      <c r="C68" s="6"/>
      <c r="D68" s="6" t="s">
        <v>130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</row>
    <row r="69" spans="1:28">
      <c r="A69" s="6"/>
      <c r="B69" s="6"/>
      <c r="C69" s="6"/>
      <c r="D69" s="6" t="s">
        <v>131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</row>
    <row r="70" spans="1:28">
      <c r="A70" s="6"/>
      <c r="B70" s="6"/>
      <c r="C70" s="6"/>
      <c r="D70" s="6" t="s">
        <v>132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</row>
    <row r="71" spans="1:28">
      <c r="A71" s="6"/>
      <c r="B71" s="6"/>
      <c r="C71" s="6"/>
      <c r="D71" s="6" t="s">
        <v>133</v>
      </c>
      <c r="E71" s="6">
        <v>90</v>
      </c>
      <c r="F71" s="6">
        <v>90</v>
      </c>
      <c r="G71" s="6">
        <v>90</v>
      </c>
      <c r="H71" s="6">
        <v>90</v>
      </c>
      <c r="I71" s="6">
        <v>90</v>
      </c>
      <c r="J71" s="6">
        <v>90</v>
      </c>
      <c r="K71" s="6">
        <v>90</v>
      </c>
      <c r="L71" s="6">
        <v>90</v>
      </c>
      <c r="M71" s="6">
        <v>90</v>
      </c>
      <c r="N71" s="6">
        <v>90</v>
      </c>
      <c r="O71" s="6">
        <v>90</v>
      </c>
      <c r="P71" s="6">
        <v>90</v>
      </c>
      <c r="Q71" s="6">
        <v>90</v>
      </c>
      <c r="R71" s="6">
        <v>90</v>
      </c>
      <c r="S71" s="6">
        <v>90</v>
      </c>
      <c r="T71" s="6">
        <v>74.997860000000003</v>
      </c>
      <c r="U71" s="6">
        <v>74.997860000000003</v>
      </c>
      <c r="V71" s="6">
        <v>74.997860000000003</v>
      </c>
      <c r="W71" s="6">
        <v>74.997860000000003</v>
      </c>
      <c r="X71" s="6">
        <v>74.997860000000003</v>
      </c>
      <c r="Y71" s="6">
        <v>74.997860000000003</v>
      </c>
      <c r="Z71" s="6">
        <v>74.997860000000003</v>
      </c>
      <c r="AA71" s="6">
        <v>74.997860000000003</v>
      </c>
      <c r="AB71" s="6">
        <v>74.997860000000003</v>
      </c>
    </row>
    <row r="72" spans="1:28">
      <c r="A72" s="6"/>
      <c r="B72" s="6"/>
      <c r="C72" s="6"/>
      <c r="D72" s="6" t="s">
        <v>134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</row>
    <row r="73" spans="1:28">
      <c r="A73" s="6"/>
      <c r="B73" s="6"/>
      <c r="C73" s="6"/>
      <c r="D73" s="6" t="s">
        <v>135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</row>
    <row r="74" spans="1:28">
      <c r="A74" s="6"/>
      <c r="B74" s="6"/>
      <c r="C74" s="6"/>
      <c r="D74" s="6" t="s">
        <v>136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</row>
    <row r="75" spans="1:28">
      <c r="A75" s="6"/>
      <c r="B75" s="6"/>
      <c r="C75" s="6"/>
      <c r="D75" s="6" t="s">
        <v>137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</row>
    <row r="76" spans="1:28">
      <c r="A76" s="6"/>
      <c r="B76" s="6"/>
      <c r="C76" s="6"/>
      <c r="D76" s="6" t="s">
        <v>138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</row>
    <row r="77" spans="1:28">
      <c r="A77" s="6"/>
      <c r="B77" s="6"/>
      <c r="C77" s="6"/>
      <c r="D77" s="6" t="s">
        <v>139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</row>
    <row r="78" spans="1:28">
      <c r="A78" s="6"/>
      <c r="B78" s="6"/>
      <c r="C78" s="6"/>
      <c r="D78" s="6" t="s">
        <v>140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</row>
    <row r="79" spans="1:28">
      <c r="A79" s="6"/>
      <c r="B79" s="6"/>
      <c r="C79" s="6"/>
      <c r="D79" s="6" t="s">
        <v>141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</row>
    <row r="80" spans="1:28">
      <c r="A80" s="6"/>
      <c r="B80" s="6"/>
      <c r="C80" s="6"/>
      <c r="D80" s="6" t="s">
        <v>142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</row>
    <row r="81" spans="1:28">
      <c r="A81" s="6"/>
      <c r="B81" s="6"/>
      <c r="C81" s="6"/>
      <c r="D81" s="6" t="s">
        <v>143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</row>
    <row r="82" spans="1:28">
      <c r="A82" s="6"/>
      <c r="B82" s="6"/>
      <c r="C82" s="6"/>
      <c r="D82" s="6" t="s">
        <v>144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</row>
    <row r="83" spans="1:28">
      <c r="A83" s="6"/>
      <c r="B83" s="6"/>
      <c r="C83" s="6"/>
      <c r="D83" s="6" t="s">
        <v>145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</row>
    <row r="84" spans="1:28">
      <c r="A84" s="6"/>
      <c r="B84" s="6"/>
      <c r="C84" s="6"/>
      <c r="D84" s="6" t="s">
        <v>146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</row>
    <row r="85" spans="1:28">
      <c r="A85" s="6"/>
      <c r="B85" s="6"/>
      <c r="C85" s="6"/>
      <c r="D85" s="6" t="s">
        <v>147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</row>
    <row r="86" spans="1:28">
      <c r="A86" s="6"/>
      <c r="B86" s="6"/>
      <c r="C86" s="6"/>
      <c r="D86" s="6" t="s">
        <v>148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</row>
    <row r="87" spans="1:28">
      <c r="A87" s="6"/>
      <c r="B87" s="6"/>
      <c r="C87" s="6"/>
      <c r="D87" s="6" t="s">
        <v>149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</row>
    <row r="88" spans="1:28">
      <c r="A88" s="6"/>
      <c r="B88" s="6"/>
      <c r="C88" s="6"/>
      <c r="D88" s="6" t="s">
        <v>150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</row>
    <row r="89" spans="1:28">
      <c r="A89" s="6"/>
      <c r="B89" s="6"/>
      <c r="C89" s="6"/>
      <c r="D89" s="6" t="s">
        <v>151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</row>
    <row r="90" spans="1:28">
      <c r="A90" s="6"/>
      <c r="B90" s="6"/>
      <c r="C90" s="6"/>
      <c r="D90" s="6" t="s">
        <v>152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</row>
    <row r="91" spans="1:28">
      <c r="A91" s="6"/>
      <c r="B91" s="6"/>
      <c r="C91" s="6"/>
      <c r="D91" s="6" t="s">
        <v>153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</row>
    <row r="92" spans="1:28">
      <c r="A92" s="6"/>
      <c r="B92" s="6"/>
      <c r="C92" s="6"/>
      <c r="D92" s="6" t="s">
        <v>154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</row>
    <row r="93" spans="1:28">
      <c r="A93" s="6"/>
      <c r="B93" s="6"/>
      <c r="C93" s="6"/>
      <c r="D93" s="6" t="s">
        <v>155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</row>
    <row r="94" spans="1:28">
      <c r="A94" s="6"/>
      <c r="B94" s="6"/>
      <c r="C94" s="6"/>
      <c r="D94" s="6" t="s">
        <v>156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</row>
    <row r="95" spans="1:28">
      <c r="A95" s="6"/>
      <c r="B95" s="6"/>
      <c r="C95" s="6"/>
      <c r="D95" s="6" t="s">
        <v>157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</row>
    <row r="96" spans="1:28">
      <c r="A96" s="6"/>
      <c r="B96" s="6"/>
      <c r="C96" s="6"/>
      <c r="D96" s="6" t="s">
        <v>158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</row>
    <row r="97" spans="1:28">
      <c r="A97" s="6"/>
      <c r="B97" s="6"/>
      <c r="C97" s="6"/>
      <c r="D97" s="6" t="s">
        <v>159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</row>
    <row r="98" spans="1:28">
      <c r="A98" s="6"/>
      <c r="B98" s="6"/>
      <c r="C98" s="6"/>
      <c r="D98" s="6" t="s">
        <v>160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</row>
    <row r="99" spans="1:28">
      <c r="A99" s="6"/>
      <c r="B99" s="6"/>
      <c r="C99" s="6"/>
      <c r="D99" s="6" t="s">
        <v>161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</row>
    <row r="100" spans="1:28">
      <c r="A100" s="6"/>
      <c r="B100" s="6"/>
      <c r="C100" s="6"/>
      <c r="D100" s="6" t="s">
        <v>162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</row>
    <row r="101" spans="1:28">
      <c r="A101" s="6"/>
      <c r="B101" s="6"/>
      <c r="C101" s="6"/>
      <c r="D101" s="6" t="s">
        <v>163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</row>
    <row r="102" spans="1:28">
      <c r="A102" s="6"/>
      <c r="B102" s="6"/>
      <c r="C102" s="6"/>
      <c r="D102" s="6" t="s">
        <v>164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</row>
    <row r="103" spans="1:28">
      <c r="A103" s="6"/>
      <c r="B103" s="6"/>
      <c r="C103" s="6"/>
      <c r="D103" s="6" t="s">
        <v>165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</row>
    <row r="104" spans="1:28">
      <c r="A104" s="6"/>
      <c r="B104" s="6"/>
      <c r="C104" s="6"/>
      <c r="D104" s="6" t="s">
        <v>166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</row>
    <row r="105" spans="1:28">
      <c r="A105" s="6"/>
      <c r="B105" s="6"/>
      <c r="C105" s="6"/>
      <c r="D105" s="6" t="s">
        <v>167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</row>
    <row r="106" spans="1:28">
      <c r="A106" s="6"/>
      <c r="B106" s="6"/>
      <c r="C106" s="6"/>
      <c r="D106" s="6" t="s">
        <v>168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</row>
    <row r="107" spans="1:28">
      <c r="A107" s="6"/>
      <c r="B107" s="6"/>
      <c r="C107" s="6"/>
      <c r="D107" s="6" t="s">
        <v>169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</row>
    <row r="108" spans="1:28">
      <c r="A108" s="6"/>
      <c r="B108" s="6"/>
      <c r="C108" s="6"/>
      <c r="D108" s="6" t="s">
        <v>170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</row>
    <row r="109" spans="1:28">
      <c r="A109" s="6"/>
      <c r="B109" s="6"/>
      <c r="C109" s="6"/>
      <c r="D109" s="6" t="s">
        <v>171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</row>
    <row r="110" spans="1:28">
      <c r="A110" s="6"/>
      <c r="B110" s="6"/>
      <c r="C110" s="6"/>
      <c r="D110" s="6" t="s">
        <v>172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</row>
    <row r="111" spans="1:28">
      <c r="A111" s="6"/>
      <c r="B111" s="6"/>
      <c r="C111" s="6"/>
      <c r="D111" s="6" t="s">
        <v>173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</row>
    <row r="112" spans="1:28">
      <c r="A112" s="6"/>
      <c r="B112" s="6"/>
      <c r="C112" s="6"/>
      <c r="D112" s="6" t="s">
        <v>174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</row>
    <row r="113" spans="1:28">
      <c r="A113" s="6"/>
      <c r="B113" s="6"/>
      <c r="C113" s="6"/>
      <c r="D113" s="6" t="s">
        <v>175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</row>
    <row r="114" spans="1:28">
      <c r="A114" s="6"/>
      <c r="B114" s="6"/>
      <c r="C114" s="6"/>
      <c r="D114" s="6" t="s">
        <v>176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</row>
    <row r="115" spans="1:28">
      <c r="A115" s="6"/>
      <c r="B115" s="6"/>
      <c r="C115" s="6"/>
      <c r="D115" s="6" t="s">
        <v>177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</row>
    <row r="116" spans="1:28">
      <c r="A116" s="6"/>
      <c r="B116" s="6"/>
      <c r="C116" s="6"/>
      <c r="D116" s="6" t="s">
        <v>178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</row>
    <row r="117" spans="1:28">
      <c r="A117" s="6"/>
      <c r="B117" s="6"/>
      <c r="C117" s="6"/>
      <c r="D117" s="6" t="s">
        <v>179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</row>
    <row r="118" spans="1:28">
      <c r="A118" s="6"/>
      <c r="B118" s="6"/>
      <c r="C118" s="6"/>
      <c r="D118" s="6" t="s">
        <v>180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</row>
    <row r="119" spans="1:28">
      <c r="A119" s="6"/>
      <c r="B119" s="6"/>
      <c r="C119" s="6"/>
      <c r="D119" s="6" t="s">
        <v>181</v>
      </c>
      <c r="E119" s="6">
        <v>330</v>
      </c>
      <c r="F119" s="6">
        <v>590.74798999999996</v>
      </c>
      <c r="G119" s="6">
        <v>590.74798999999996</v>
      </c>
      <c r="H119" s="6">
        <v>590.74798999999996</v>
      </c>
      <c r="I119" s="6">
        <v>590.74798999999996</v>
      </c>
      <c r="J119" s="6">
        <v>590.74798999999996</v>
      </c>
      <c r="K119" s="6">
        <v>590.74798999999996</v>
      </c>
      <c r="L119" s="6">
        <v>590.74798999999996</v>
      </c>
      <c r="M119" s="6">
        <v>590.74798999999996</v>
      </c>
      <c r="N119" s="6">
        <v>590.74798999999996</v>
      </c>
      <c r="O119" s="6">
        <v>590.74798999999996</v>
      </c>
      <c r="P119" s="6">
        <v>590.74798999999996</v>
      </c>
      <c r="Q119" s="6">
        <v>373.10399999999998</v>
      </c>
      <c r="R119" s="6">
        <v>330</v>
      </c>
      <c r="S119" s="6">
        <v>330</v>
      </c>
      <c r="T119" s="6">
        <v>330</v>
      </c>
      <c r="U119" s="6">
        <v>330</v>
      </c>
      <c r="V119" s="6">
        <v>330</v>
      </c>
      <c r="W119" s="6">
        <v>330</v>
      </c>
      <c r="X119" s="6">
        <v>330</v>
      </c>
      <c r="Y119" s="6">
        <v>330</v>
      </c>
      <c r="Z119" s="6">
        <v>330</v>
      </c>
      <c r="AA119" s="6">
        <v>330</v>
      </c>
      <c r="AB119" s="6">
        <v>330</v>
      </c>
    </row>
    <row r="120" spans="1:28">
      <c r="A120" s="6"/>
      <c r="B120" s="6"/>
      <c r="C120" s="6"/>
      <c r="D120" s="6" t="s">
        <v>182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</row>
    <row r="121" spans="1:28">
      <c r="A121" s="6"/>
      <c r="B121" s="6"/>
      <c r="C121" s="6"/>
      <c r="D121" s="6" t="s">
        <v>183</v>
      </c>
      <c r="E121" s="6">
        <v>285.28897000000001</v>
      </c>
      <c r="F121" s="6">
        <v>285.28897000000001</v>
      </c>
      <c r="G121" s="6">
        <v>285.28897000000001</v>
      </c>
      <c r="H121" s="6">
        <v>285.28897000000001</v>
      </c>
      <c r="I121" s="6">
        <v>285.28897000000001</v>
      </c>
      <c r="J121" s="6">
        <v>285.28897000000001</v>
      </c>
      <c r="K121" s="6">
        <v>285.28897000000001</v>
      </c>
      <c r="L121" s="6">
        <v>285.28897000000001</v>
      </c>
      <c r="M121" s="6">
        <v>285.28897000000001</v>
      </c>
      <c r="N121" s="6">
        <v>285.28897000000001</v>
      </c>
      <c r="O121" s="6">
        <v>359.10001</v>
      </c>
      <c r="P121" s="6">
        <v>285.28897000000001</v>
      </c>
      <c r="Q121" s="6">
        <v>285.28897000000001</v>
      </c>
      <c r="R121" s="6">
        <v>285.28897000000001</v>
      </c>
      <c r="S121" s="6">
        <v>285.28897000000001</v>
      </c>
      <c r="T121" s="6">
        <v>285.28897000000001</v>
      </c>
      <c r="U121" s="6">
        <v>285.28897000000001</v>
      </c>
      <c r="V121" s="6">
        <v>285.28897000000001</v>
      </c>
      <c r="W121" s="6">
        <v>285.28897000000001</v>
      </c>
      <c r="X121" s="6">
        <v>285.28897000000001</v>
      </c>
      <c r="Y121" s="6">
        <v>285.28897000000001</v>
      </c>
      <c r="Z121" s="6">
        <v>285.28897000000001</v>
      </c>
      <c r="AA121" s="6">
        <v>285.28897000000001</v>
      </c>
      <c r="AB121" s="6">
        <v>285.28897000000001</v>
      </c>
    </row>
    <row r="122" spans="1:28">
      <c r="A122" s="6"/>
      <c r="B122" s="6"/>
      <c r="C122" s="6"/>
      <c r="D122" s="6" t="s">
        <v>184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</row>
    <row r="123" spans="1:28">
      <c r="A123" s="6"/>
      <c r="B123" s="6"/>
      <c r="C123" s="6"/>
      <c r="D123" s="6" t="s">
        <v>185</v>
      </c>
      <c r="E123" s="6">
        <v>285.23000999999999</v>
      </c>
      <c r="F123" s="6">
        <v>285.23000999999999</v>
      </c>
      <c r="G123" s="6">
        <v>285.23000999999999</v>
      </c>
      <c r="H123" s="6">
        <v>285.23000999999999</v>
      </c>
      <c r="I123" s="6">
        <v>285.23000999999999</v>
      </c>
      <c r="J123" s="6">
        <v>285.23000999999999</v>
      </c>
      <c r="K123" s="6">
        <v>285.23000999999999</v>
      </c>
      <c r="L123" s="6">
        <v>285.23000999999999</v>
      </c>
      <c r="M123" s="6">
        <v>285.23000999999999</v>
      </c>
      <c r="N123" s="6">
        <v>285.23000999999999</v>
      </c>
      <c r="O123" s="6">
        <v>285.23000999999999</v>
      </c>
      <c r="P123" s="6">
        <v>285.23000999999999</v>
      </c>
      <c r="Q123" s="6">
        <v>285.23000999999999</v>
      </c>
      <c r="R123" s="6">
        <v>285.23000999999999</v>
      </c>
      <c r="S123" s="6">
        <v>285.23000999999999</v>
      </c>
      <c r="T123" s="6">
        <v>285.23000999999999</v>
      </c>
      <c r="U123" s="6">
        <v>285.23000999999999</v>
      </c>
      <c r="V123" s="6">
        <v>285.23000999999999</v>
      </c>
      <c r="W123" s="6">
        <v>285.23000999999999</v>
      </c>
      <c r="X123" s="6">
        <v>285.23000999999999</v>
      </c>
      <c r="Y123" s="6">
        <v>285.23000999999999</v>
      </c>
      <c r="Z123" s="6">
        <v>285.23000999999999</v>
      </c>
      <c r="AA123" s="6">
        <v>285.23000999999999</v>
      </c>
      <c r="AB123" s="6">
        <v>285.23000999999999</v>
      </c>
    </row>
    <row r="124" spans="1:28">
      <c r="A124" s="6"/>
      <c r="B124" s="6"/>
      <c r="C124" s="6"/>
      <c r="D124" s="6" t="s">
        <v>186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</row>
    <row r="125" spans="1:28">
      <c r="A125" s="6"/>
      <c r="B125" s="6"/>
      <c r="C125" s="6"/>
      <c r="D125" s="6" t="s">
        <v>187</v>
      </c>
      <c r="E125" s="6">
        <v>279.54001</v>
      </c>
      <c r="F125" s="6">
        <v>279.54001</v>
      </c>
      <c r="G125" s="6">
        <v>279.54001</v>
      </c>
      <c r="H125" s="6">
        <v>279.54001</v>
      </c>
      <c r="I125" s="6">
        <v>279.54001</v>
      </c>
      <c r="J125" s="6">
        <v>279.54001</v>
      </c>
      <c r="K125" s="6">
        <v>279.54001</v>
      </c>
      <c r="L125" s="6">
        <v>279.54001</v>
      </c>
      <c r="M125" s="6">
        <v>279.54001</v>
      </c>
      <c r="N125" s="6">
        <v>279.54001</v>
      </c>
      <c r="O125" s="6">
        <v>315.70557000000002</v>
      </c>
      <c r="P125" s="6">
        <v>279.54001</v>
      </c>
      <c r="Q125" s="6">
        <v>279.54001</v>
      </c>
      <c r="R125" s="6">
        <v>279.54001</v>
      </c>
      <c r="S125" s="6">
        <v>279.54001</v>
      </c>
      <c r="T125" s="6">
        <v>279.54001</v>
      </c>
      <c r="U125" s="6">
        <v>279.54001</v>
      </c>
      <c r="V125" s="6">
        <v>279.54001</v>
      </c>
      <c r="W125" s="6">
        <v>279.54001</v>
      </c>
      <c r="X125" s="6">
        <v>279.54001</v>
      </c>
      <c r="Y125" s="6">
        <v>279.54001</v>
      </c>
      <c r="Z125" s="6">
        <v>279.54001</v>
      </c>
      <c r="AA125" s="6">
        <v>279.54001</v>
      </c>
      <c r="AB125" s="6">
        <v>279.54001</v>
      </c>
    </row>
    <row r="126" spans="1:28">
      <c r="A126" s="6"/>
      <c r="B126" s="6"/>
      <c r="C126" s="6"/>
      <c r="D126" s="6" t="s">
        <v>188</v>
      </c>
      <c r="E126" s="6">
        <v>390</v>
      </c>
      <c r="F126" s="6">
        <v>390</v>
      </c>
      <c r="G126" s="6">
        <v>390</v>
      </c>
      <c r="H126" s="6">
        <v>390</v>
      </c>
      <c r="I126" s="6">
        <v>390</v>
      </c>
      <c r="J126" s="6">
        <v>390</v>
      </c>
      <c r="K126" s="6">
        <v>390</v>
      </c>
      <c r="L126" s="6">
        <v>390</v>
      </c>
      <c r="M126" s="6">
        <v>390</v>
      </c>
      <c r="N126" s="6">
        <v>390</v>
      </c>
      <c r="O126" s="6">
        <v>390</v>
      </c>
      <c r="P126" s="6">
        <v>390</v>
      </c>
      <c r="Q126" s="6">
        <v>390</v>
      </c>
      <c r="R126" s="6">
        <v>390</v>
      </c>
      <c r="S126" s="6">
        <v>390</v>
      </c>
      <c r="T126" s="6">
        <v>390</v>
      </c>
      <c r="U126" s="6">
        <v>390</v>
      </c>
      <c r="V126" s="6">
        <v>390</v>
      </c>
      <c r="W126" s="6">
        <v>390</v>
      </c>
      <c r="X126" s="6">
        <v>390</v>
      </c>
      <c r="Y126" s="6">
        <v>390</v>
      </c>
      <c r="Z126" s="6">
        <v>390</v>
      </c>
      <c r="AA126" s="6">
        <v>390</v>
      </c>
      <c r="AB126" s="6">
        <v>390</v>
      </c>
    </row>
    <row r="127" spans="1:28">
      <c r="A127" s="6"/>
      <c r="B127" s="6"/>
      <c r="C127" s="6"/>
      <c r="D127" s="6" t="s">
        <v>189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</row>
    <row r="128" spans="1:28">
      <c r="A128" s="6"/>
      <c r="B128" s="6"/>
      <c r="C128" s="6"/>
      <c r="D128" s="6" t="s">
        <v>190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</row>
    <row r="129" spans="1:28">
      <c r="A129" s="6"/>
      <c r="B129" s="6"/>
      <c r="C129" s="6"/>
      <c r="D129" s="6" t="s">
        <v>191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</row>
    <row r="130" spans="1:28">
      <c r="A130" s="6"/>
      <c r="B130" s="6"/>
      <c r="C130" s="6"/>
      <c r="D130" s="6" t="s">
        <v>192</v>
      </c>
      <c r="E130" s="6">
        <v>195</v>
      </c>
      <c r="F130" s="6">
        <v>195</v>
      </c>
      <c r="G130" s="6">
        <v>195</v>
      </c>
      <c r="H130" s="6">
        <v>195</v>
      </c>
      <c r="I130" s="6">
        <v>195</v>
      </c>
      <c r="J130" s="6">
        <v>195</v>
      </c>
      <c r="K130" s="6">
        <v>195</v>
      </c>
      <c r="L130" s="6">
        <v>195</v>
      </c>
      <c r="M130" s="6">
        <v>195</v>
      </c>
      <c r="N130" s="6">
        <v>195</v>
      </c>
      <c r="O130" s="6">
        <v>195</v>
      </c>
      <c r="P130" s="6">
        <v>195</v>
      </c>
      <c r="Q130" s="6">
        <v>195</v>
      </c>
      <c r="R130" s="6">
        <v>195</v>
      </c>
      <c r="S130" s="6">
        <v>195</v>
      </c>
      <c r="T130" s="6">
        <v>195</v>
      </c>
      <c r="U130" s="6">
        <v>195</v>
      </c>
      <c r="V130" s="6">
        <v>195</v>
      </c>
      <c r="W130" s="6">
        <v>195</v>
      </c>
      <c r="X130" s="6">
        <v>195</v>
      </c>
      <c r="Y130" s="6">
        <v>195</v>
      </c>
      <c r="Z130" s="6">
        <v>195</v>
      </c>
      <c r="AA130" s="6">
        <v>195</v>
      </c>
      <c r="AB130" s="6">
        <v>195</v>
      </c>
    </row>
    <row r="131" spans="1:28">
      <c r="A131" s="6"/>
      <c r="B131" s="6"/>
      <c r="C131" s="6"/>
      <c r="D131" s="6" t="s">
        <v>193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</row>
    <row r="132" spans="1:28">
      <c r="A132" s="6"/>
      <c r="B132" s="6"/>
      <c r="C132" s="6"/>
      <c r="D132" s="6" t="s">
        <v>194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</row>
    <row r="133" spans="1:28">
      <c r="A133" s="6"/>
      <c r="B133" s="6"/>
      <c r="C133" s="6"/>
      <c r="D133" s="6" t="s">
        <v>195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</row>
    <row r="134" spans="1:28">
      <c r="A134" s="6"/>
      <c r="B134" s="6"/>
      <c r="C134" s="6"/>
      <c r="D134" s="6" t="s">
        <v>196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</row>
    <row r="135" spans="1:28">
      <c r="A135" s="6"/>
      <c r="B135" s="6"/>
      <c r="C135" s="6"/>
      <c r="D135" s="6" t="s">
        <v>197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</row>
    <row r="136" spans="1:28">
      <c r="A136" s="6"/>
      <c r="B136" s="6"/>
      <c r="C136" s="6"/>
      <c r="D136" s="6" t="s">
        <v>198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</row>
    <row r="137" spans="1:28">
      <c r="A137" s="6"/>
      <c r="B137" s="6"/>
      <c r="C137" s="6"/>
      <c r="D137" s="6" t="s">
        <v>199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</row>
    <row r="138" spans="1:28">
      <c r="A138" s="6"/>
      <c r="B138" s="6"/>
      <c r="C138" s="6"/>
      <c r="D138" s="6" t="s">
        <v>200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</row>
    <row r="139" spans="1:28">
      <c r="A139" s="6"/>
      <c r="B139" s="6"/>
      <c r="C139" s="6"/>
      <c r="D139" s="6" t="s">
        <v>201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</row>
    <row r="140" spans="1:28">
      <c r="A140" s="6"/>
      <c r="B140" s="6"/>
      <c r="C140" s="6"/>
      <c r="D140" s="6" t="s">
        <v>202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</row>
    <row r="141" spans="1:28">
      <c r="A141" s="6"/>
      <c r="B141" s="6"/>
      <c r="C141" s="6"/>
      <c r="D141" s="6" t="s">
        <v>203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</row>
    <row r="142" spans="1:28">
      <c r="A142" s="6"/>
      <c r="B142" s="6"/>
      <c r="C142" s="6"/>
      <c r="D142" s="6" t="s">
        <v>204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</row>
    <row r="143" spans="1:28">
      <c r="A143" s="6"/>
      <c r="B143" s="6"/>
      <c r="C143" s="6"/>
      <c r="D143" s="6" t="s">
        <v>205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</row>
    <row r="144" spans="1:28">
      <c r="A144" s="6"/>
      <c r="B144" s="6"/>
      <c r="C144" s="6"/>
      <c r="D144" s="6" t="s">
        <v>206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</row>
    <row r="145" spans="1:28">
      <c r="A145" s="6"/>
      <c r="B145" s="6"/>
      <c r="C145" s="6"/>
      <c r="D145" s="6" t="s">
        <v>207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</row>
    <row r="146" spans="1:28">
      <c r="A146" s="6"/>
      <c r="B146" s="6"/>
      <c r="C146" s="6"/>
      <c r="D146" s="6" t="s">
        <v>208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</row>
    <row r="147" spans="1:28">
      <c r="A147" s="6"/>
      <c r="B147" s="6"/>
      <c r="C147" s="6"/>
      <c r="D147" s="6" t="s">
        <v>209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</row>
    <row r="148" spans="1:28">
      <c r="A148" s="6"/>
      <c r="B148" s="6"/>
      <c r="C148" s="6"/>
      <c r="D148" s="6" t="s">
        <v>210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</row>
    <row r="149" spans="1:28">
      <c r="A149" s="6"/>
      <c r="B149" s="6"/>
      <c r="C149" s="6"/>
      <c r="D149" s="6" t="s">
        <v>211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</row>
    <row r="150" spans="1:28">
      <c r="A150" s="6"/>
      <c r="B150" s="6"/>
      <c r="C150" s="6"/>
      <c r="D150" s="6" t="s">
        <v>212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</row>
    <row r="151" spans="1:28">
      <c r="A151" s="6"/>
      <c r="B151" s="6"/>
      <c r="C151" s="6"/>
      <c r="D151" s="6" t="s">
        <v>213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</row>
    <row r="152" spans="1:28">
      <c r="A152" s="6"/>
      <c r="B152" s="6"/>
      <c r="C152" s="6"/>
      <c r="D152" s="6" t="s">
        <v>214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</row>
    <row r="153" spans="1:28">
      <c r="A153" s="6"/>
      <c r="B153" s="6"/>
      <c r="C153" s="6"/>
      <c r="D153" s="6" t="s">
        <v>215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</row>
    <row r="154" spans="1:28">
      <c r="A154" s="6"/>
      <c r="B154" s="6"/>
      <c r="C154" s="6"/>
      <c r="D154" s="6" t="s">
        <v>216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</row>
    <row r="155" spans="1:28">
      <c r="A155" s="6"/>
      <c r="B155" s="6"/>
      <c r="C155" s="6"/>
      <c r="D155" s="6" t="s">
        <v>217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</row>
    <row r="156" spans="1:28">
      <c r="A156" s="6"/>
      <c r="B156" s="6"/>
      <c r="C156" s="6"/>
      <c r="D156" s="6" t="s">
        <v>218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</row>
    <row r="157" spans="1:28">
      <c r="A157" s="6"/>
      <c r="B157" s="6"/>
      <c r="C157" s="6"/>
      <c r="D157" s="6" t="s">
        <v>219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</row>
    <row r="158" spans="1:28">
      <c r="A158" s="6"/>
      <c r="B158" s="6"/>
      <c r="C158" s="6"/>
      <c r="D158" s="6" t="s">
        <v>220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</row>
    <row r="159" spans="1:28">
      <c r="A159" s="6"/>
      <c r="B159" s="6"/>
      <c r="C159" s="6"/>
      <c r="D159" s="6" t="s">
        <v>221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</row>
    <row r="160" spans="1:28">
      <c r="A160" s="6"/>
      <c r="B160" s="6"/>
      <c r="C160" s="6"/>
      <c r="D160" s="6" t="s">
        <v>222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</row>
    <row r="161" spans="1:28">
      <c r="A161" s="6"/>
      <c r="B161" s="6"/>
      <c r="C161" s="6"/>
      <c r="D161" s="6" t="s">
        <v>223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</row>
    <row r="162" spans="1:28">
      <c r="A162" s="6"/>
      <c r="B162" s="6"/>
      <c r="C162" s="6"/>
      <c r="D162" s="6" t="s">
        <v>224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</row>
    <row r="163" spans="1:28">
      <c r="A163" s="6"/>
      <c r="B163" s="6"/>
      <c r="C163" s="6"/>
      <c r="D163" s="6" t="s">
        <v>225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</row>
    <row r="164" spans="1:28">
      <c r="A164" s="6"/>
      <c r="B164" s="6"/>
      <c r="C164" s="6"/>
      <c r="D164" s="6" t="s">
        <v>226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</row>
    <row r="165" spans="1:28">
      <c r="A165" s="6"/>
      <c r="B165" s="6"/>
      <c r="C165" s="6"/>
      <c r="D165" s="6" t="s">
        <v>227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</row>
    <row r="166" spans="1:28">
      <c r="A166" s="6"/>
      <c r="B166" s="6"/>
      <c r="C166" s="6"/>
      <c r="D166" s="6" t="s">
        <v>228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</row>
    <row r="167" spans="1:28">
      <c r="A167" s="6"/>
      <c r="B167" s="6"/>
      <c r="C167" s="6"/>
      <c r="D167" s="6" t="s">
        <v>229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</row>
    <row r="168" spans="1:28">
      <c r="A168" s="6"/>
      <c r="B168" s="6"/>
      <c r="C168" s="6"/>
      <c r="D168" s="6" t="s">
        <v>230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</row>
    <row r="169" spans="1:28">
      <c r="A169" s="6"/>
      <c r="B169" s="6"/>
      <c r="C169" s="6"/>
      <c r="D169" s="6" t="s">
        <v>231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</row>
    <row r="170" spans="1:28">
      <c r="A170" s="6"/>
      <c r="B170" s="6"/>
      <c r="C170" s="6"/>
      <c r="D170" s="6" t="s">
        <v>232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</row>
    <row r="171" spans="1:28">
      <c r="A171" s="6"/>
      <c r="B171" s="6"/>
      <c r="C171" s="6"/>
      <c r="D171" s="6" t="s">
        <v>233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</row>
    <row r="172" spans="1:28">
      <c r="A172" s="6"/>
      <c r="B172" s="6"/>
      <c r="C172" s="6"/>
      <c r="D172" s="6" t="s">
        <v>234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</row>
    <row r="173" spans="1:28">
      <c r="A173" s="6"/>
      <c r="B173" s="6"/>
      <c r="C173" s="6"/>
      <c r="D173" s="6" t="s">
        <v>235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</row>
    <row r="174" spans="1:28">
      <c r="A174" s="6"/>
      <c r="B174" s="6"/>
      <c r="C174" s="6"/>
      <c r="D174" s="6" t="s">
        <v>236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</row>
    <row r="175" spans="1:28">
      <c r="A175" s="6"/>
      <c r="B175" s="6"/>
      <c r="C175" s="6"/>
      <c r="D175" s="6" t="s">
        <v>237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</row>
    <row r="176" spans="1:28">
      <c r="A176" s="6"/>
      <c r="B176" s="6"/>
      <c r="C176" s="6"/>
      <c r="D176" s="6" t="s">
        <v>238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</row>
    <row r="177" spans="1:28">
      <c r="A177" s="6"/>
      <c r="B177" s="6"/>
      <c r="C177" s="6"/>
      <c r="D177" s="6" t="s">
        <v>239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</row>
    <row r="178" spans="1:28">
      <c r="A178" s="6"/>
      <c r="B178" s="6"/>
      <c r="C178" s="6"/>
      <c r="D178" s="6" t="s">
        <v>240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</row>
    <row r="179" spans="1:28">
      <c r="A179" s="6"/>
      <c r="B179" s="6"/>
      <c r="C179" s="6"/>
      <c r="D179" s="6" t="s">
        <v>241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</row>
    <row r="180" spans="1:28">
      <c r="A180" s="6"/>
      <c r="B180" s="6"/>
      <c r="C180" s="6"/>
      <c r="D180" s="6" t="s">
        <v>242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</row>
    <row r="181" spans="1:28">
      <c r="A181" s="6"/>
      <c r="B181" s="6"/>
      <c r="C181" s="6"/>
      <c r="D181" s="6" t="s">
        <v>243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</row>
    <row r="182" spans="1:28">
      <c r="A182" s="6"/>
      <c r="B182" s="6"/>
      <c r="C182" s="6"/>
      <c r="D182" s="6" t="s">
        <v>244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</row>
    <row r="183" spans="1:28">
      <c r="A183" s="6"/>
      <c r="B183" s="6"/>
      <c r="C183" s="6"/>
      <c r="D183" s="6" t="s">
        <v>245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</row>
    <row r="184" spans="1:28">
      <c r="A184" s="6"/>
      <c r="B184" s="6"/>
      <c r="C184" s="6"/>
      <c r="D184" s="6" t="s">
        <v>246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</row>
    <row r="185" spans="1:28">
      <c r="A185" s="6"/>
      <c r="B185" s="6"/>
      <c r="C185" s="6"/>
      <c r="D185" s="6" t="s">
        <v>247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</row>
    <row r="186" spans="1:28">
      <c r="A186" s="6"/>
      <c r="B186" s="6"/>
      <c r="C186" s="6"/>
      <c r="D186" s="6" t="s">
        <v>248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</row>
    <row r="187" spans="1:28">
      <c r="A187" s="6"/>
      <c r="B187" s="6"/>
      <c r="C187" s="6"/>
      <c r="D187" s="6" t="s">
        <v>249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</row>
    <row r="188" spans="1:28">
      <c r="A188" s="6"/>
      <c r="B188" s="6"/>
      <c r="C188" s="6"/>
      <c r="D188" s="6" t="s">
        <v>250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</row>
    <row r="189" spans="1:28">
      <c r="A189" s="6"/>
      <c r="B189" s="6"/>
      <c r="C189" s="6"/>
      <c r="D189" s="6" t="s">
        <v>251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</row>
    <row r="190" spans="1:28">
      <c r="A190" s="6"/>
      <c r="B190" s="6"/>
      <c r="C190" s="6"/>
      <c r="D190" s="6" t="s">
        <v>252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</row>
    <row r="191" spans="1:28">
      <c r="A191" s="6"/>
      <c r="B191" s="6"/>
      <c r="C191" s="6"/>
      <c r="D191" s="6" t="s">
        <v>253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</row>
    <row r="192" spans="1:28">
      <c r="A192" s="6"/>
      <c r="B192" s="6"/>
      <c r="C192" s="6"/>
      <c r="D192" s="6" t="s">
        <v>254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</row>
    <row r="193" spans="1:28">
      <c r="A193" s="6"/>
      <c r="B193" s="6"/>
      <c r="C193" s="6"/>
      <c r="D193" s="6" t="s">
        <v>255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</row>
    <row r="194" spans="1:28">
      <c r="A194" s="6"/>
      <c r="B194" s="6"/>
      <c r="C194" s="6"/>
      <c r="D194" s="6" t="s">
        <v>256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</row>
    <row r="195" spans="1:28">
      <c r="A195" s="6"/>
      <c r="B195" s="6"/>
      <c r="C195" s="6"/>
      <c r="D195" s="6" t="s">
        <v>257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</row>
    <row r="196" spans="1:28">
      <c r="A196" s="6"/>
      <c r="B196" s="6"/>
      <c r="C196" s="6"/>
      <c r="D196" s="6" t="s">
        <v>258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</row>
    <row r="197" spans="1:28">
      <c r="A197" s="6"/>
      <c r="B197" s="6"/>
      <c r="C197" s="6"/>
      <c r="D197" s="6" t="s">
        <v>259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</row>
    <row r="198" spans="1:28">
      <c r="A198" s="6"/>
      <c r="B198" s="6"/>
      <c r="C198" s="6"/>
      <c r="D198" s="6" t="s">
        <v>260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</row>
    <row r="199" spans="1:28">
      <c r="A199" s="6"/>
      <c r="B199" s="6"/>
      <c r="C199" s="6"/>
      <c r="D199" s="6" t="s">
        <v>261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</row>
    <row r="200" spans="1:28">
      <c r="A200" s="6"/>
      <c r="B200" s="6"/>
      <c r="C200" s="6"/>
      <c r="D200" s="6" t="s">
        <v>262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</row>
    <row r="201" spans="1:28">
      <c r="A201" s="6"/>
      <c r="B201" s="6"/>
      <c r="C201" s="6"/>
      <c r="D201" s="6" t="s">
        <v>263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</row>
    <row r="202" spans="1:28">
      <c r="A202" s="6"/>
      <c r="B202" s="6"/>
      <c r="C202" s="6"/>
      <c r="D202" s="6" t="s">
        <v>264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</row>
    <row r="203" spans="1:28">
      <c r="A203" s="6"/>
      <c r="B203" s="6"/>
      <c r="C203" s="6"/>
      <c r="D203" s="6" t="s">
        <v>265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</row>
    <row r="204" spans="1:28">
      <c r="A204" s="6"/>
      <c r="B204" s="6"/>
      <c r="C204" s="6"/>
      <c r="D204" s="6" t="s">
        <v>266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</row>
    <row r="205" spans="1:28">
      <c r="A205" s="6"/>
      <c r="B205" s="6"/>
      <c r="C205" s="6"/>
      <c r="D205" s="6" t="s">
        <v>267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</row>
    <row r="206" spans="1:28">
      <c r="A206" s="6"/>
      <c r="B206" s="6"/>
      <c r="C206" s="6"/>
      <c r="D206" s="6" t="s">
        <v>268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</row>
    <row r="207" spans="1:28">
      <c r="A207" s="6"/>
      <c r="B207" s="6"/>
      <c r="C207" s="6"/>
      <c r="D207" s="6" t="s">
        <v>269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</row>
    <row r="208" spans="1:28">
      <c r="A208" s="6"/>
      <c r="B208" s="6"/>
      <c r="C208" s="6"/>
      <c r="D208" s="6" t="s">
        <v>270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</row>
    <row r="209" spans="1:28">
      <c r="A209" s="6"/>
      <c r="B209" s="6"/>
      <c r="C209" s="6"/>
      <c r="D209" s="6" t="s">
        <v>271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</row>
    <row r="210" spans="1:28">
      <c r="A210" s="6"/>
      <c r="B210" s="6"/>
      <c r="C210" s="6"/>
      <c r="D210" s="6" t="s">
        <v>272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</row>
    <row r="211" spans="1:28">
      <c r="A211" s="6"/>
      <c r="B211" s="6"/>
      <c r="C211" s="6"/>
      <c r="D211" s="6" t="s">
        <v>273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</row>
    <row r="212" spans="1:28">
      <c r="A212" s="6"/>
      <c r="B212" s="6"/>
      <c r="C212" s="6"/>
      <c r="D212" s="6" t="s">
        <v>274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</row>
    <row r="213" spans="1:28">
      <c r="A213" s="6"/>
      <c r="B213" s="6"/>
      <c r="C213" s="6"/>
      <c r="D213" s="6" t="s">
        <v>275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</row>
    <row r="214" spans="1:28">
      <c r="A214" s="6"/>
      <c r="B214" s="6"/>
      <c r="C214" s="6"/>
      <c r="D214" s="6" t="s">
        <v>276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</row>
    <row r="215" spans="1:28">
      <c r="A215" s="6"/>
      <c r="B215" s="6"/>
      <c r="C215" s="6"/>
      <c r="D215" s="6" t="s">
        <v>277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</row>
    <row r="216" spans="1:28">
      <c r="A216" s="6"/>
      <c r="B216" s="6"/>
      <c r="C216" s="6"/>
      <c r="D216" s="6" t="s">
        <v>278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</row>
    <row r="217" spans="1:28">
      <c r="A217" s="6"/>
      <c r="B217" s="6"/>
      <c r="C217" s="6"/>
      <c r="D217" s="6" t="s">
        <v>279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</row>
    <row r="218" spans="1:28">
      <c r="A218" s="6"/>
      <c r="B218" s="6"/>
      <c r="C218" s="6"/>
      <c r="D218" s="6" t="s">
        <v>280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</row>
    <row r="219" spans="1:28">
      <c r="A219" s="6"/>
      <c r="B219" s="6"/>
      <c r="C219" s="6"/>
      <c r="D219" s="6" t="s">
        <v>281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</row>
    <row r="220" spans="1:28">
      <c r="A220" s="6"/>
      <c r="B220" s="6"/>
      <c r="C220" s="6"/>
      <c r="D220" s="6" t="s">
        <v>282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</row>
    <row r="221" spans="1:28">
      <c r="A221" s="6"/>
      <c r="B221" s="6"/>
      <c r="C221" s="6"/>
      <c r="D221" s="6" t="s">
        <v>283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</row>
    <row r="222" spans="1:28">
      <c r="A222" s="6"/>
      <c r="B222" s="6"/>
      <c r="C222" s="6"/>
      <c r="D222" s="6" t="s">
        <v>284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</row>
    <row r="223" spans="1:28">
      <c r="A223" s="6"/>
      <c r="B223" s="6"/>
      <c r="C223" s="6"/>
      <c r="D223" s="6" t="s">
        <v>285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</row>
    <row r="224" spans="1:28">
      <c r="A224" s="6"/>
      <c r="B224" s="6"/>
      <c r="C224" s="6"/>
      <c r="D224" s="6" t="s">
        <v>286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</row>
    <row r="225" spans="1:28">
      <c r="A225" s="6"/>
      <c r="B225" s="6"/>
      <c r="C225" s="6"/>
      <c r="D225" s="6" t="s">
        <v>287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</row>
    <row r="226" spans="1:28">
      <c r="A226" s="6"/>
      <c r="B226" s="6"/>
      <c r="C226" s="6"/>
      <c r="D226" s="6" t="s">
        <v>288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</row>
    <row r="227" spans="1:28">
      <c r="A227" s="6"/>
      <c r="B227" s="6"/>
      <c r="C227" s="6"/>
      <c r="D227" s="6" t="s">
        <v>289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</row>
    <row r="228" spans="1:28">
      <c r="A228" s="6"/>
      <c r="B228" s="6"/>
      <c r="C228" s="6"/>
      <c r="D228" s="6" t="s">
        <v>290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</row>
    <row r="229" spans="1:28">
      <c r="A229" s="6"/>
      <c r="B229" s="6"/>
      <c r="C229" s="6"/>
      <c r="D229" s="6" t="s">
        <v>291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</row>
    <row r="230" spans="1:28">
      <c r="A230" s="6"/>
      <c r="B230" s="6"/>
      <c r="C230" s="6"/>
      <c r="D230" s="6" t="s">
        <v>292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</row>
    <row r="231" spans="1:28">
      <c r="A231" s="6"/>
      <c r="B231" s="6"/>
      <c r="C231" s="6"/>
      <c r="D231" s="6" t="s">
        <v>293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</row>
    <row r="232" spans="1:28">
      <c r="A232" s="6"/>
      <c r="B232" s="6"/>
      <c r="C232" s="6"/>
      <c r="D232" s="6" t="s">
        <v>294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</row>
    <row r="233" spans="1:28">
      <c r="A233" s="6"/>
      <c r="B233" s="6"/>
      <c r="C233" s="6"/>
      <c r="D233" s="6" t="s">
        <v>295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</row>
    <row r="234" spans="1:28">
      <c r="A234" s="6"/>
      <c r="B234" s="6"/>
      <c r="C234" s="6"/>
      <c r="D234" s="6" t="s">
        <v>296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</row>
    <row r="235" spans="1:28">
      <c r="A235" s="6"/>
      <c r="B235" s="6"/>
      <c r="C235" s="6"/>
      <c r="D235" s="6" t="s">
        <v>297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</row>
    <row r="236" spans="1:28">
      <c r="A236" s="6"/>
      <c r="B236" s="6"/>
      <c r="C236" s="6"/>
      <c r="D236" s="6" t="s">
        <v>298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</row>
    <row r="237" spans="1:28">
      <c r="A237" s="6"/>
      <c r="B237" s="6"/>
      <c r="C237" s="6"/>
      <c r="D237" s="6" t="s">
        <v>386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</row>
    <row r="238" spans="1:28">
      <c r="A238" s="6"/>
      <c r="B238" s="6"/>
      <c r="C238" s="6"/>
      <c r="D238" s="6" t="s">
        <v>299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</row>
    <row r="239" spans="1:28">
      <c r="A239" s="6"/>
      <c r="B239" s="6"/>
      <c r="C239" s="6"/>
      <c r="D239" s="6" t="s">
        <v>300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</row>
    <row r="240" spans="1:28">
      <c r="A240" s="6"/>
      <c r="B240" s="6"/>
      <c r="C240" s="6"/>
      <c r="D240" s="6" t="s">
        <v>301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</row>
    <row r="241" spans="1:28">
      <c r="A241" s="6"/>
      <c r="B241" s="6"/>
      <c r="C241" s="6"/>
      <c r="D241" s="6" t="s">
        <v>302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</row>
    <row r="242" spans="1:28">
      <c r="A242" s="6"/>
      <c r="B242" s="6"/>
      <c r="C242" s="6"/>
      <c r="D242" s="6" t="s">
        <v>303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</row>
    <row r="243" spans="1:28">
      <c r="A243" s="6"/>
      <c r="B243" s="6"/>
      <c r="C243" s="6"/>
      <c r="D243" s="6" t="s">
        <v>304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</row>
    <row r="244" spans="1:28">
      <c r="A244" s="6"/>
      <c r="B244" s="6"/>
      <c r="C244" s="6"/>
      <c r="D244" s="6" t="s">
        <v>305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</row>
    <row r="245" spans="1:28">
      <c r="A245" s="6"/>
      <c r="B245" s="6"/>
      <c r="C245" s="6"/>
      <c r="D245" s="6" t="s">
        <v>306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</row>
    <row r="246" spans="1:28">
      <c r="A246" s="6"/>
      <c r="B246" s="6"/>
      <c r="C246" s="6"/>
      <c r="D246" s="6" t="s">
        <v>307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</row>
    <row r="247" spans="1:28">
      <c r="A247" s="6"/>
      <c r="B247" s="6"/>
      <c r="C247" s="6"/>
      <c r="D247" s="6" t="s">
        <v>308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</row>
    <row r="248" spans="1:28">
      <c r="A248" s="6"/>
      <c r="B248" s="6"/>
      <c r="C248" s="6"/>
      <c r="D248" s="6" t="s">
        <v>309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</row>
    <row r="249" spans="1:28">
      <c r="A249" s="6"/>
      <c r="B249" s="6"/>
      <c r="C249" s="6"/>
      <c r="D249" s="6" t="s">
        <v>310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</row>
    <row r="250" spans="1:28">
      <c r="A250" s="6"/>
      <c r="B250" s="6"/>
      <c r="C250" s="6"/>
      <c r="D250" s="6" t="s">
        <v>311</v>
      </c>
      <c r="E250" s="6">
        <v>301</v>
      </c>
      <c r="F250" s="6">
        <v>301</v>
      </c>
      <c r="G250" s="6">
        <v>301</v>
      </c>
      <c r="H250" s="6">
        <v>301</v>
      </c>
      <c r="I250" s="6">
        <v>301</v>
      </c>
      <c r="J250" s="6">
        <v>301</v>
      </c>
      <c r="K250" s="6">
        <v>301</v>
      </c>
      <c r="L250" s="6">
        <v>301</v>
      </c>
      <c r="M250" s="6">
        <v>301</v>
      </c>
      <c r="N250" s="6">
        <v>301</v>
      </c>
      <c r="O250" s="6">
        <v>301</v>
      </c>
      <c r="P250" s="6">
        <v>301</v>
      </c>
      <c r="Q250" s="6">
        <v>301</v>
      </c>
      <c r="R250" s="6">
        <v>301</v>
      </c>
      <c r="S250" s="6">
        <v>301</v>
      </c>
      <c r="T250" s="6">
        <v>301</v>
      </c>
      <c r="U250" s="6">
        <v>301</v>
      </c>
      <c r="V250" s="6">
        <v>301</v>
      </c>
      <c r="W250" s="6">
        <v>301</v>
      </c>
      <c r="X250" s="6">
        <v>301</v>
      </c>
      <c r="Y250" s="6">
        <v>301</v>
      </c>
      <c r="Z250" s="6">
        <v>301</v>
      </c>
      <c r="AA250" s="6">
        <v>301</v>
      </c>
      <c r="AB250" s="6">
        <v>301</v>
      </c>
    </row>
    <row r="251" spans="1:28">
      <c r="A251" s="6"/>
      <c r="B251" s="6"/>
      <c r="C251" s="6"/>
      <c r="D251" s="6" t="s">
        <v>312</v>
      </c>
      <c r="E251" s="6">
        <v>316</v>
      </c>
      <c r="F251" s="6">
        <v>316</v>
      </c>
      <c r="G251" s="6">
        <v>316</v>
      </c>
      <c r="H251" s="6">
        <v>316</v>
      </c>
      <c r="I251" s="6">
        <v>316</v>
      </c>
      <c r="J251" s="6">
        <v>316</v>
      </c>
      <c r="K251" s="6">
        <v>316</v>
      </c>
      <c r="L251" s="6">
        <v>316</v>
      </c>
      <c r="M251" s="6">
        <v>316</v>
      </c>
      <c r="N251" s="6">
        <v>316</v>
      </c>
      <c r="O251" s="6">
        <v>316</v>
      </c>
      <c r="P251" s="6">
        <v>316</v>
      </c>
      <c r="Q251" s="6">
        <v>316</v>
      </c>
      <c r="R251" s="6">
        <v>316</v>
      </c>
      <c r="S251" s="6">
        <v>316</v>
      </c>
      <c r="T251" s="6">
        <v>316</v>
      </c>
      <c r="U251" s="6">
        <v>316</v>
      </c>
      <c r="V251" s="6">
        <v>316</v>
      </c>
      <c r="W251" s="6">
        <v>316</v>
      </c>
      <c r="X251" s="6">
        <v>316</v>
      </c>
      <c r="Y251" s="6">
        <v>316</v>
      </c>
      <c r="Z251" s="6">
        <v>316</v>
      </c>
      <c r="AA251" s="6">
        <v>316</v>
      </c>
      <c r="AB251" s="6">
        <v>316</v>
      </c>
    </row>
    <row r="252" spans="1:28">
      <c r="A252" s="6"/>
      <c r="B252" s="6"/>
      <c r="C252" s="6"/>
      <c r="D252" s="6" t="s">
        <v>313</v>
      </c>
      <c r="E252" s="6">
        <v>226</v>
      </c>
      <c r="F252" s="6">
        <v>226</v>
      </c>
      <c r="G252" s="6">
        <v>226</v>
      </c>
      <c r="H252" s="6">
        <v>226</v>
      </c>
      <c r="I252" s="6">
        <v>226</v>
      </c>
      <c r="J252" s="6">
        <v>226</v>
      </c>
      <c r="K252" s="6">
        <v>226</v>
      </c>
      <c r="L252" s="6">
        <v>226</v>
      </c>
      <c r="M252" s="6">
        <v>226</v>
      </c>
      <c r="N252" s="6">
        <v>226</v>
      </c>
      <c r="O252" s="6">
        <v>226</v>
      </c>
      <c r="P252" s="6">
        <v>226</v>
      </c>
      <c r="Q252" s="6">
        <v>226</v>
      </c>
      <c r="R252" s="6">
        <v>226</v>
      </c>
      <c r="S252" s="6">
        <v>226</v>
      </c>
      <c r="T252" s="6">
        <v>226</v>
      </c>
      <c r="U252" s="6">
        <v>226</v>
      </c>
      <c r="V252" s="6">
        <v>226</v>
      </c>
      <c r="W252" s="6">
        <v>226</v>
      </c>
      <c r="X252" s="6">
        <v>226</v>
      </c>
      <c r="Y252" s="6">
        <v>226</v>
      </c>
      <c r="Z252" s="6">
        <v>226</v>
      </c>
      <c r="AA252" s="6">
        <v>226</v>
      </c>
      <c r="AB252" s="6">
        <v>226</v>
      </c>
    </row>
    <row r="253" spans="1:28">
      <c r="A253" s="6"/>
      <c r="B253" s="6"/>
      <c r="C253" s="6"/>
      <c r="D253" s="6" t="s">
        <v>314</v>
      </c>
      <c r="E253" s="6">
        <v>226</v>
      </c>
      <c r="F253" s="6">
        <v>226</v>
      </c>
      <c r="G253" s="6">
        <v>226</v>
      </c>
      <c r="H253" s="6">
        <v>226</v>
      </c>
      <c r="I253" s="6">
        <v>226</v>
      </c>
      <c r="J253" s="6">
        <v>226</v>
      </c>
      <c r="K253" s="6">
        <v>226</v>
      </c>
      <c r="L253" s="6">
        <v>226</v>
      </c>
      <c r="M253" s="6">
        <v>226</v>
      </c>
      <c r="N253" s="6">
        <v>226</v>
      </c>
      <c r="O253" s="6">
        <v>226</v>
      </c>
      <c r="P253" s="6">
        <v>226</v>
      </c>
      <c r="Q253" s="6">
        <v>226</v>
      </c>
      <c r="R253" s="6">
        <v>226</v>
      </c>
      <c r="S253" s="6">
        <v>226</v>
      </c>
      <c r="T253" s="6">
        <v>226</v>
      </c>
      <c r="U253" s="6">
        <v>226</v>
      </c>
      <c r="V253" s="6">
        <v>226</v>
      </c>
      <c r="W253" s="6">
        <v>226</v>
      </c>
      <c r="X253" s="6">
        <v>226</v>
      </c>
      <c r="Y253" s="6">
        <v>226</v>
      </c>
      <c r="Z253" s="6">
        <v>226</v>
      </c>
      <c r="AA253" s="6">
        <v>226</v>
      </c>
      <c r="AB253" s="6">
        <v>226</v>
      </c>
    </row>
    <row r="254" spans="1:28">
      <c r="A254" s="6"/>
      <c r="B254" s="6"/>
      <c r="C254" s="6"/>
      <c r="D254" s="6" t="s">
        <v>315</v>
      </c>
      <c r="E254" s="6">
        <v>19</v>
      </c>
      <c r="F254" s="6">
        <v>19</v>
      </c>
      <c r="G254" s="6">
        <v>19</v>
      </c>
      <c r="H254" s="6">
        <v>19</v>
      </c>
      <c r="I254" s="6">
        <v>19</v>
      </c>
      <c r="J254" s="6">
        <v>19</v>
      </c>
      <c r="K254" s="6">
        <v>19</v>
      </c>
      <c r="L254" s="6">
        <v>19</v>
      </c>
      <c r="M254" s="6">
        <v>19</v>
      </c>
      <c r="N254" s="6">
        <v>19</v>
      </c>
      <c r="O254" s="6">
        <v>19</v>
      </c>
      <c r="P254" s="6">
        <v>19</v>
      </c>
      <c r="Q254" s="6">
        <v>19</v>
      </c>
      <c r="R254" s="6">
        <v>19</v>
      </c>
      <c r="S254" s="6">
        <v>19</v>
      </c>
      <c r="T254" s="6">
        <v>19</v>
      </c>
      <c r="U254" s="6">
        <v>19</v>
      </c>
      <c r="V254" s="6">
        <v>19</v>
      </c>
      <c r="W254" s="6">
        <v>19</v>
      </c>
      <c r="X254" s="6">
        <v>19</v>
      </c>
      <c r="Y254" s="6">
        <v>19</v>
      </c>
      <c r="Z254" s="6">
        <v>19</v>
      </c>
      <c r="AA254" s="6">
        <v>19</v>
      </c>
      <c r="AB254" s="6">
        <v>19</v>
      </c>
    </row>
    <row r="255" spans="1:28">
      <c r="A255" s="6"/>
      <c r="B255" s="6"/>
      <c r="C255" s="6"/>
      <c r="D255" s="6" t="s">
        <v>316</v>
      </c>
      <c r="E255" s="6">
        <v>21</v>
      </c>
      <c r="F255" s="6">
        <v>21</v>
      </c>
      <c r="G255" s="6">
        <v>21</v>
      </c>
      <c r="H255" s="6">
        <v>21</v>
      </c>
      <c r="I255" s="6">
        <v>21</v>
      </c>
      <c r="J255" s="6">
        <v>21</v>
      </c>
      <c r="K255" s="6">
        <v>21</v>
      </c>
      <c r="L255" s="6">
        <v>21</v>
      </c>
      <c r="M255" s="6">
        <v>21</v>
      </c>
      <c r="N255" s="6">
        <v>21</v>
      </c>
      <c r="O255" s="6">
        <v>21</v>
      </c>
      <c r="P255" s="6">
        <v>21</v>
      </c>
      <c r="Q255" s="6">
        <v>21</v>
      </c>
      <c r="R255" s="6">
        <v>21</v>
      </c>
      <c r="S255" s="6">
        <v>21</v>
      </c>
      <c r="T255" s="6">
        <v>21</v>
      </c>
      <c r="U255" s="6">
        <v>21</v>
      </c>
      <c r="V255" s="6">
        <v>21</v>
      </c>
      <c r="W255" s="6">
        <v>21</v>
      </c>
      <c r="X255" s="6">
        <v>21</v>
      </c>
      <c r="Y255" s="6">
        <v>21</v>
      </c>
      <c r="Z255" s="6">
        <v>21</v>
      </c>
      <c r="AA255" s="6">
        <v>21</v>
      </c>
      <c r="AB255" s="6">
        <v>21</v>
      </c>
    </row>
    <row r="256" spans="1:28">
      <c r="A256" s="6"/>
      <c r="B256" s="6"/>
      <c r="C256" s="6"/>
      <c r="D256" s="6" t="s">
        <v>317</v>
      </c>
      <c r="E256" s="6">
        <v>24</v>
      </c>
      <c r="F256" s="6">
        <v>24</v>
      </c>
      <c r="G256" s="6">
        <v>24</v>
      </c>
      <c r="H256" s="6">
        <v>24</v>
      </c>
      <c r="I256" s="6">
        <v>24</v>
      </c>
      <c r="J256" s="6">
        <v>24</v>
      </c>
      <c r="K256" s="6">
        <v>24</v>
      </c>
      <c r="L256" s="6">
        <v>24</v>
      </c>
      <c r="M256" s="6">
        <v>24</v>
      </c>
      <c r="N256" s="6">
        <v>24</v>
      </c>
      <c r="O256" s="6">
        <v>24</v>
      </c>
      <c r="P256" s="6">
        <v>24</v>
      </c>
      <c r="Q256" s="6">
        <v>24</v>
      </c>
      <c r="R256" s="6">
        <v>24</v>
      </c>
      <c r="S256" s="6">
        <v>24</v>
      </c>
      <c r="T256" s="6">
        <v>24</v>
      </c>
      <c r="U256" s="6">
        <v>24</v>
      </c>
      <c r="V256" s="6">
        <v>24</v>
      </c>
      <c r="W256" s="6">
        <v>24</v>
      </c>
      <c r="X256" s="6">
        <v>24</v>
      </c>
      <c r="Y256" s="6">
        <v>24</v>
      </c>
      <c r="Z256" s="6">
        <v>24</v>
      </c>
      <c r="AA256" s="6">
        <v>24</v>
      </c>
      <c r="AB256" s="6">
        <v>24</v>
      </c>
    </row>
    <row r="257" spans="1:28">
      <c r="A257" s="6"/>
      <c r="B257" s="6"/>
      <c r="C257" s="6"/>
      <c r="D257" s="6" t="s">
        <v>318</v>
      </c>
      <c r="E257" s="6">
        <v>42</v>
      </c>
      <c r="F257" s="6">
        <v>42</v>
      </c>
      <c r="G257" s="6">
        <v>42</v>
      </c>
      <c r="H257" s="6">
        <v>42</v>
      </c>
      <c r="I257" s="6">
        <v>42</v>
      </c>
      <c r="J257" s="6">
        <v>42</v>
      </c>
      <c r="K257" s="6">
        <v>42</v>
      </c>
      <c r="L257" s="6">
        <v>42</v>
      </c>
      <c r="M257" s="6">
        <v>42</v>
      </c>
      <c r="N257" s="6">
        <v>42</v>
      </c>
      <c r="O257" s="6">
        <v>42</v>
      </c>
      <c r="P257" s="6">
        <v>42</v>
      </c>
      <c r="Q257" s="6">
        <v>42</v>
      </c>
      <c r="R257" s="6">
        <v>42</v>
      </c>
      <c r="S257" s="6">
        <v>42</v>
      </c>
      <c r="T257" s="6">
        <v>42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</row>
    <row r="258" spans="1:28">
      <c r="A258" s="6"/>
      <c r="B258" s="6"/>
      <c r="C258" s="6"/>
      <c r="D258" s="6" t="s">
        <v>319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</row>
    <row r="259" spans="1:28">
      <c r="A259" s="6"/>
      <c r="B259" s="6"/>
      <c r="C259" s="6"/>
      <c r="D259" s="6" t="s">
        <v>320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</row>
    <row r="260" spans="1:28">
      <c r="A260" s="6"/>
      <c r="B260" s="6"/>
      <c r="C260" s="6"/>
      <c r="D260" s="6" t="s">
        <v>321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</row>
    <row r="261" spans="1:28">
      <c r="A261" s="6"/>
      <c r="B261" s="6"/>
      <c r="C261" s="6"/>
      <c r="D261" s="6" t="s">
        <v>322</v>
      </c>
      <c r="E261" s="6">
        <v>100.26</v>
      </c>
      <c r="F261" s="6">
        <v>100.26</v>
      </c>
      <c r="G261" s="6">
        <v>100.26</v>
      </c>
      <c r="H261" s="6">
        <v>100.26</v>
      </c>
      <c r="I261" s="6">
        <v>100.26</v>
      </c>
      <c r="J261" s="6">
        <v>100.26</v>
      </c>
      <c r="K261" s="6">
        <v>100.26</v>
      </c>
      <c r="L261" s="6">
        <v>100.26</v>
      </c>
      <c r="M261" s="6">
        <v>100.26</v>
      </c>
      <c r="N261" s="6">
        <v>100.26</v>
      </c>
      <c r="O261" s="6">
        <v>100.26</v>
      </c>
      <c r="P261" s="6">
        <v>100.26</v>
      </c>
      <c r="Q261" s="6">
        <v>100.26</v>
      </c>
      <c r="R261" s="6">
        <v>100.26</v>
      </c>
      <c r="S261" s="6">
        <v>100.26</v>
      </c>
      <c r="T261" s="6">
        <v>50.602739999999997</v>
      </c>
      <c r="U261" s="6">
        <v>46.351999999999997</v>
      </c>
      <c r="V261" s="6">
        <v>46.351999999999997</v>
      </c>
      <c r="W261" s="6">
        <v>46.351999999999997</v>
      </c>
      <c r="X261" s="6">
        <v>46.351999999999997</v>
      </c>
      <c r="Y261" s="6">
        <v>46.351999999999997</v>
      </c>
      <c r="Z261" s="6">
        <v>46.351999999999997</v>
      </c>
      <c r="AA261" s="6">
        <v>46.351999999999997</v>
      </c>
      <c r="AB261" s="6">
        <v>46.351999999999997</v>
      </c>
    </row>
    <row r="262" spans="1:28">
      <c r="A262" s="6"/>
      <c r="B262" s="6"/>
      <c r="C262" s="6"/>
      <c r="D262" s="6" t="s">
        <v>323</v>
      </c>
      <c r="E262" s="6">
        <v>66.84</v>
      </c>
      <c r="F262" s="6">
        <v>66.84</v>
      </c>
      <c r="G262" s="6">
        <v>66.84</v>
      </c>
      <c r="H262" s="6">
        <v>66.84</v>
      </c>
      <c r="I262" s="6">
        <v>66.84</v>
      </c>
      <c r="J262" s="6">
        <v>66.84</v>
      </c>
      <c r="K262" s="6">
        <v>66.84</v>
      </c>
      <c r="L262" s="6">
        <v>66.84</v>
      </c>
      <c r="M262" s="6">
        <v>66.84</v>
      </c>
      <c r="N262" s="6">
        <v>66.84</v>
      </c>
      <c r="O262" s="6">
        <v>66.84</v>
      </c>
      <c r="P262" s="6">
        <v>66.84</v>
      </c>
      <c r="Q262" s="6">
        <v>66.84</v>
      </c>
      <c r="R262" s="6">
        <v>66.84</v>
      </c>
      <c r="S262" s="6">
        <v>66.84</v>
      </c>
      <c r="T262" s="6">
        <v>33.73516</v>
      </c>
      <c r="U262" s="6">
        <v>30.901</v>
      </c>
      <c r="V262" s="6">
        <v>30.901</v>
      </c>
      <c r="W262" s="6">
        <v>30.901</v>
      </c>
      <c r="X262" s="6">
        <v>30.901</v>
      </c>
      <c r="Y262" s="6">
        <v>30.901</v>
      </c>
      <c r="Z262" s="6">
        <v>30.901</v>
      </c>
      <c r="AA262" s="6">
        <v>30.901</v>
      </c>
      <c r="AB262" s="6">
        <v>30.901</v>
      </c>
    </row>
    <row r="263" spans="1:28">
      <c r="A263" s="6"/>
      <c r="B263" s="6"/>
      <c r="C263" s="6"/>
      <c r="D263" s="6" t="s">
        <v>324</v>
      </c>
      <c r="E263" s="6">
        <v>372.39999</v>
      </c>
      <c r="F263" s="6">
        <v>372.39999</v>
      </c>
      <c r="G263" s="6">
        <v>372.39999</v>
      </c>
      <c r="H263" s="6">
        <v>372.39999</v>
      </c>
      <c r="I263" s="6">
        <v>372.39999</v>
      </c>
      <c r="J263" s="6">
        <v>372.39999</v>
      </c>
      <c r="K263" s="6">
        <v>372.39999</v>
      </c>
      <c r="L263" s="6">
        <v>372.39999</v>
      </c>
      <c r="M263" s="6">
        <v>372.39999</v>
      </c>
      <c r="N263" s="6">
        <v>372.39999</v>
      </c>
      <c r="O263" s="6">
        <v>372.39999</v>
      </c>
      <c r="P263" s="6">
        <v>372.39999</v>
      </c>
      <c r="Q263" s="6">
        <v>372.39999</v>
      </c>
      <c r="R263" s="6">
        <v>372.39999</v>
      </c>
      <c r="S263" s="6">
        <v>369.97753999999998</v>
      </c>
      <c r="T263" s="6">
        <v>369.97753999999998</v>
      </c>
      <c r="U263" s="6">
        <v>369.97753999999998</v>
      </c>
      <c r="V263" s="6">
        <v>369.97753999999998</v>
      </c>
      <c r="W263" s="6">
        <v>369.97753999999998</v>
      </c>
      <c r="X263" s="6">
        <v>369.97753999999998</v>
      </c>
      <c r="Y263" s="6">
        <v>369.97753999999998</v>
      </c>
      <c r="Z263" s="6">
        <v>369.97753999999998</v>
      </c>
      <c r="AA263" s="6">
        <v>369.97753999999998</v>
      </c>
      <c r="AB263" s="6">
        <v>369.97753999999998</v>
      </c>
    </row>
    <row r="264" spans="1:28">
      <c r="A264" s="6"/>
      <c r="B264" s="6"/>
      <c r="C264" s="6"/>
      <c r="D264" s="6" t="s">
        <v>325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</row>
    <row r="265" spans="1:28">
      <c r="A265" s="6"/>
      <c r="B265" s="6"/>
      <c r="C265" s="6"/>
      <c r="D265" s="6" t="s">
        <v>326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</row>
    <row r="266" spans="1:28">
      <c r="A266" s="6"/>
      <c r="B266" s="6"/>
      <c r="C266" s="6"/>
      <c r="D266" s="6" t="s">
        <v>327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</row>
    <row r="267" spans="1:28">
      <c r="A267" s="6"/>
      <c r="B267" s="6"/>
      <c r="C267" s="6"/>
      <c r="D267" s="6" t="s">
        <v>328</v>
      </c>
      <c r="E267" s="6">
        <v>169.10001</v>
      </c>
      <c r="F267" s="6">
        <v>169.10001</v>
      </c>
      <c r="G267" s="6">
        <v>169.10001</v>
      </c>
      <c r="H267" s="6">
        <v>169.10001</v>
      </c>
      <c r="I267" s="6">
        <v>169.10001</v>
      </c>
      <c r="J267" s="6">
        <v>169.10001</v>
      </c>
      <c r="K267" s="6">
        <v>169.10001</v>
      </c>
      <c r="L267" s="6">
        <v>169.10001</v>
      </c>
      <c r="M267" s="6">
        <v>169.10001</v>
      </c>
      <c r="N267" s="6">
        <v>169.10001</v>
      </c>
      <c r="O267" s="6">
        <v>169.10001</v>
      </c>
      <c r="P267" s="6">
        <v>169.10001</v>
      </c>
      <c r="Q267" s="6">
        <v>169.10001</v>
      </c>
      <c r="R267" s="6">
        <v>169.10001</v>
      </c>
      <c r="S267" s="6">
        <v>168</v>
      </c>
      <c r="T267" s="6">
        <v>168</v>
      </c>
      <c r="U267" s="6">
        <v>168</v>
      </c>
      <c r="V267" s="6">
        <v>168</v>
      </c>
      <c r="W267" s="6">
        <v>168</v>
      </c>
      <c r="X267" s="6">
        <v>168</v>
      </c>
      <c r="Y267" s="6">
        <v>168</v>
      </c>
      <c r="Z267" s="6">
        <v>168</v>
      </c>
      <c r="AA267" s="6">
        <v>168</v>
      </c>
      <c r="AB267" s="6">
        <v>168</v>
      </c>
    </row>
    <row r="268" spans="1:28">
      <c r="A268" s="6"/>
      <c r="B268" s="6"/>
      <c r="C268" s="6"/>
      <c r="D268" s="6" t="s">
        <v>329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</row>
    <row r="269" spans="1:28">
      <c r="A269" s="6"/>
      <c r="B269" s="6"/>
      <c r="C269" s="6"/>
      <c r="D269" s="6" t="s">
        <v>330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</row>
    <row r="270" spans="1:28">
      <c r="A270" s="6"/>
      <c r="B270" s="6"/>
      <c r="C270" s="6"/>
      <c r="D270" s="6" t="s">
        <v>331</v>
      </c>
      <c r="E270" s="6">
        <v>121.06</v>
      </c>
      <c r="F270" s="6">
        <v>102.9</v>
      </c>
      <c r="G270" s="6">
        <v>121.06</v>
      </c>
      <c r="H270" s="6">
        <v>102.9</v>
      </c>
      <c r="I270" s="6">
        <v>121.06</v>
      </c>
      <c r="J270" s="6">
        <v>121.06</v>
      </c>
      <c r="K270" s="6">
        <v>121.06</v>
      </c>
      <c r="L270" s="6">
        <v>121.06</v>
      </c>
      <c r="M270" s="6">
        <v>121.06</v>
      </c>
      <c r="N270" s="6">
        <v>102.9</v>
      </c>
      <c r="O270" s="6">
        <v>121.06</v>
      </c>
      <c r="P270" s="6">
        <v>121.06</v>
      </c>
      <c r="Q270" s="6">
        <v>121.06</v>
      </c>
      <c r="R270" s="6">
        <v>121.06</v>
      </c>
      <c r="S270" s="6">
        <v>121.06</v>
      </c>
      <c r="T270" s="6">
        <v>115.01</v>
      </c>
      <c r="U270" s="6">
        <v>88.6</v>
      </c>
      <c r="V270" s="6">
        <v>88.6</v>
      </c>
      <c r="W270" s="6">
        <v>88.6</v>
      </c>
      <c r="X270" s="6">
        <v>88.6</v>
      </c>
      <c r="Y270" s="6">
        <v>88.6</v>
      </c>
      <c r="Z270" s="6">
        <v>88.6</v>
      </c>
      <c r="AA270" s="6">
        <v>88.6</v>
      </c>
      <c r="AB270" s="6">
        <v>88.6</v>
      </c>
    </row>
    <row r="271" spans="1:28">
      <c r="A271" s="6"/>
      <c r="B271" s="6"/>
      <c r="C271" s="6"/>
      <c r="D271" s="6" t="s">
        <v>332</v>
      </c>
      <c r="E271" s="6">
        <v>88.6</v>
      </c>
      <c r="F271" s="6">
        <v>121.06</v>
      </c>
      <c r="G271" s="6">
        <v>121.06</v>
      </c>
      <c r="H271" s="6">
        <v>121.06</v>
      </c>
      <c r="I271" s="6">
        <v>121.06</v>
      </c>
      <c r="J271" s="6">
        <v>121.06</v>
      </c>
      <c r="K271" s="6">
        <v>121.06</v>
      </c>
      <c r="L271" s="6">
        <v>121.06</v>
      </c>
      <c r="M271" s="6">
        <v>121.06</v>
      </c>
      <c r="N271" s="6">
        <v>121.06</v>
      </c>
      <c r="O271" s="6">
        <v>121.06</v>
      </c>
      <c r="P271" s="6">
        <v>121.06</v>
      </c>
      <c r="Q271" s="6">
        <v>121.06</v>
      </c>
      <c r="R271" s="6">
        <v>121.06</v>
      </c>
      <c r="S271" s="6">
        <v>121.06</v>
      </c>
      <c r="T271" s="6">
        <v>115.01</v>
      </c>
      <c r="U271" s="6">
        <v>88.626189999999994</v>
      </c>
      <c r="V271" s="6">
        <v>88.626189999999994</v>
      </c>
      <c r="W271" s="6">
        <v>88.626189999999994</v>
      </c>
      <c r="X271" s="6">
        <v>88.626189999999994</v>
      </c>
      <c r="Y271" s="6">
        <v>88.626189999999994</v>
      </c>
      <c r="Z271" s="6">
        <v>88.626189999999994</v>
      </c>
      <c r="AA271" s="6">
        <v>88.626189999999994</v>
      </c>
      <c r="AB271" s="6">
        <v>88.626189999999994</v>
      </c>
    </row>
    <row r="272" spans="1:28">
      <c r="A272" s="6"/>
      <c r="B272" s="6"/>
      <c r="C272" s="6"/>
      <c r="D272" s="6" t="s">
        <v>333</v>
      </c>
      <c r="E272" s="6">
        <v>93.6</v>
      </c>
      <c r="F272" s="6">
        <v>116.88</v>
      </c>
      <c r="G272" s="6">
        <v>116.88</v>
      </c>
      <c r="H272" s="6">
        <v>116.88</v>
      </c>
      <c r="I272" s="6">
        <v>116.88</v>
      </c>
      <c r="J272" s="6">
        <v>116.88</v>
      </c>
      <c r="K272" s="6">
        <v>116.88</v>
      </c>
      <c r="L272" s="6">
        <v>116.88</v>
      </c>
      <c r="M272" s="6">
        <v>116.88</v>
      </c>
      <c r="N272" s="6">
        <v>116.88</v>
      </c>
      <c r="O272" s="6">
        <v>116.88</v>
      </c>
      <c r="P272" s="6">
        <v>116.88</v>
      </c>
      <c r="Q272" s="6">
        <v>116.88</v>
      </c>
      <c r="R272" s="6">
        <v>116.88</v>
      </c>
      <c r="S272" s="6">
        <v>116.88</v>
      </c>
      <c r="T272" s="6">
        <v>116.88</v>
      </c>
      <c r="U272" s="6">
        <v>92.8</v>
      </c>
      <c r="V272" s="6">
        <v>92.8</v>
      </c>
      <c r="W272" s="6">
        <v>92.8</v>
      </c>
      <c r="X272" s="6">
        <v>92.8</v>
      </c>
      <c r="Y272" s="6">
        <v>92.8</v>
      </c>
      <c r="Z272" s="6">
        <v>92.8</v>
      </c>
      <c r="AA272" s="6">
        <v>92.8</v>
      </c>
      <c r="AB272" s="6">
        <v>92.8</v>
      </c>
    </row>
    <row r="273" spans="1:28">
      <c r="A273" s="6"/>
      <c r="B273" s="6"/>
      <c r="C273" s="6"/>
      <c r="D273" s="6" t="s">
        <v>334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</row>
    <row r="274" spans="1:28">
      <c r="A274" s="6"/>
      <c r="B274" s="6"/>
      <c r="C274" s="6"/>
      <c r="D274" s="6" t="s">
        <v>335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</row>
    <row r="275" spans="1:28">
      <c r="A275" s="6"/>
      <c r="B275" s="6"/>
      <c r="C275" s="6"/>
      <c r="D275" s="6" t="s">
        <v>336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</row>
    <row r="276" spans="1:28">
      <c r="A276" s="6"/>
      <c r="B276" s="6"/>
      <c r="C276" s="6"/>
      <c r="D276" s="6" t="s">
        <v>337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</row>
    <row r="277" spans="1:28">
      <c r="A277" s="6"/>
      <c r="B277" s="6"/>
      <c r="C277" s="6"/>
      <c r="D277" s="6" t="s">
        <v>338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</row>
    <row r="278" spans="1:28">
      <c r="A278" s="6"/>
      <c r="B278" s="6"/>
      <c r="C278" s="6"/>
      <c r="D278" s="6" t="s">
        <v>339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</row>
    <row r="279" spans="1:28">
      <c r="A279" s="6"/>
      <c r="B279" s="6"/>
      <c r="C279" s="6"/>
      <c r="D279" s="6" t="s">
        <v>340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</row>
    <row r="280" spans="1:28">
      <c r="A280" s="6"/>
      <c r="B280" s="6"/>
      <c r="C280" s="6"/>
      <c r="D280" s="6" t="s">
        <v>341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</row>
    <row r="281" spans="1:28">
      <c r="A281" s="6"/>
      <c r="B281" s="6"/>
      <c r="C281" s="6"/>
      <c r="D281" s="6" t="s">
        <v>342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</row>
    <row r="282" spans="1:28">
      <c r="A282" s="6"/>
      <c r="B282" s="6"/>
      <c r="C282" s="6"/>
      <c r="D282" s="6" t="s">
        <v>343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</row>
    <row r="283" spans="1:28">
      <c r="A283" s="6"/>
      <c r="B283" s="6"/>
      <c r="C283" s="6"/>
      <c r="D283" s="6" t="s">
        <v>344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</row>
    <row r="284" spans="1:28">
      <c r="A284" s="6"/>
      <c r="B284" s="6"/>
      <c r="C284" s="6"/>
      <c r="D284" s="6" t="s">
        <v>345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</row>
    <row r="285" spans="1:28">
      <c r="A285" s="6"/>
      <c r="B285" s="6"/>
      <c r="C285" s="6"/>
      <c r="D285" s="6" t="s">
        <v>346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</row>
    <row r="286" spans="1:28">
      <c r="A286" s="6"/>
      <c r="B286" s="6"/>
      <c r="C286" s="6"/>
      <c r="D286" s="6" t="s">
        <v>347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</row>
    <row r="287" spans="1:28">
      <c r="A287" s="6"/>
      <c r="B287" s="6"/>
      <c r="C287" s="6"/>
      <c r="D287" s="6" t="s">
        <v>348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</row>
    <row r="288" spans="1:28">
      <c r="A288" s="6"/>
      <c r="B288" s="6"/>
      <c r="C288" s="6"/>
      <c r="D288" s="6" t="s">
        <v>349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</row>
    <row r="289" spans="1:28">
      <c r="A289" s="6"/>
      <c r="B289" s="6"/>
      <c r="C289" s="6"/>
      <c r="D289" s="6" t="s">
        <v>350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</row>
    <row r="290" spans="1:28">
      <c r="A290" s="6"/>
      <c r="B290" s="6"/>
      <c r="C290" s="6"/>
      <c r="D290" s="6" t="s">
        <v>351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</row>
    <row r="291" spans="1:28">
      <c r="A291" s="6"/>
      <c r="B291" s="6"/>
      <c r="C291" s="6"/>
      <c r="D291" s="6" t="s">
        <v>352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</row>
    <row r="292" spans="1:28">
      <c r="A292" s="6"/>
      <c r="B292" s="6"/>
      <c r="C292" s="6"/>
      <c r="D292" s="6" t="s">
        <v>353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</row>
    <row r="293" spans="1:28">
      <c r="A293" s="6"/>
      <c r="B293" s="6"/>
      <c r="C293" s="6"/>
      <c r="D293" s="6" t="s">
        <v>354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</row>
    <row r="294" spans="1:28">
      <c r="A294" s="6"/>
      <c r="B294" s="6"/>
      <c r="C294" s="6"/>
      <c r="D294" s="6" t="s">
        <v>355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</row>
    <row r="295" spans="1:28">
      <c r="A295" s="6"/>
      <c r="B295" s="6"/>
      <c r="C295" s="6"/>
      <c r="D295" s="6" t="s">
        <v>356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</row>
    <row r="296" spans="1:28">
      <c r="A296" s="6"/>
      <c r="B296" s="6"/>
      <c r="C296" s="6"/>
      <c r="D296" s="6" t="s">
        <v>357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</row>
    <row r="297" spans="1:28">
      <c r="A297" s="6"/>
      <c r="B297" s="6"/>
      <c r="C297" s="6"/>
      <c r="D297" s="6" t="s">
        <v>358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</row>
    <row r="298" spans="1:28">
      <c r="A298" s="6"/>
      <c r="B298" s="6"/>
      <c r="C298" s="6"/>
      <c r="D298" s="6" t="s">
        <v>359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</row>
    <row r="299" spans="1:28">
      <c r="A299" s="6"/>
      <c r="B299" s="6"/>
      <c r="C299" s="6"/>
      <c r="D299" s="6" t="s">
        <v>360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</row>
    <row r="300" spans="1:28">
      <c r="A300" s="6"/>
      <c r="B300" s="6"/>
      <c r="C300" s="6"/>
      <c r="D300" s="6" t="s">
        <v>361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</row>
    <row r="301" spans="1:28">
      <c r="A301" s="6"/>
      <c r="B301" s="6"/>
      <c r="C301" s="6"/>
      <c r="D301" s="6" t="s">
        <v>362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</row>
    <row r="302" spans="1:28">
      <c r="A302" s="6"/>
      <c r="B302" s="6"/>
      <c r="C302" s="6"/>
      <c r="D302" s="6" t="s">
        <v>363</v>
      </c>
      <c r="E302" s="6">
        <v>14</v>
      </c>
      <c r="F302" s="6">
        <v>14</v>
      </c>
      <c r="G302" s="6">
        <v>14</v>
      </c>
      <c r="H302" s="6">
        <v>14</v>
      </c>
      <c r="I302" s="6">
        <v>14</v>
      </c>
      <c r="J302" s="6">
        <v>14</v>
      </c>
      <c r="K302" s="6">
        <v>14</v>
      </c>
      <c r="L302" s="6">
        <v>14</v>
      </c>
      <c r="M302" s="6">
        <v>14</v>
      </c>
      <c r="N302" s="6">
        <v>14</v>
      </c>
      <c r="O302" s="6">
        <v>14</v>
      </c>
      <c r="P302" s="6">
        <v>14</v>
      </c>
      <c r="Q302" s="6">
        <v>14</v>
      </c>
      <c r="R302" s="6">
        <v>14</v>
      </c>
      <c r="S302" s="6">
        <v>14</v>
      </c>
      <c r="T302" s="6">
        <v>14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</row>
    <row r="303" spans="1:28">
      <c r="A303" s="6"/>
      <c r="B303" s="6"/>
      <c r="C303" s="6"/>
      <c r="D303" s="6" t="s">
        <v>364</v>
      </c>
      <c r="E303" s="6">
        <v>8</v>
      </c>
      <c r="F303" s="6">
        <v>8</v>
      </c>
      <c r="G303" s="6">
        <v>8</v>
      </c>
      <c r="H303" s="6">
        <v>8</v>
      </c>
      <c r="I303" s="6">
        <v>8</v>
      </c>
      <c r="J303" s="6">
        <v>8</v>
      </c>
      <c r="K303" s="6">
        <v>8</v>
      </c>
      <c r="L303" s="6">
        <v>8</v>
      </c>
      <c r="M303" s="6">
        <v>8</v>
      </c>
      <c r="N303" s="6">
        <v>8</v>
      </c>
      <c r="O303" s="6">
        <v>8</v>
      </c>
      <c r="P303" s="6">
        <v>8</v>
      </c>
      <c r="Q303" s="6">
        <v>8</v>
      </c>
      <c r="R303" s="6">
        <v>8</v>
      </c>
      <c r="S303" s="6">
        <v>8</v>
      </c>
      <c r="T303" s="6">
        <v>8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</row>
    <row r="304" spans="1:28">
      <c r="A304" s="6"/>
      <c r="B304" s="6"/>
      <c r="C304" s="6"/>
      <c r="D304" s="6" t="s">
        <v>365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</row>
    <row r="305" spans="1:28">
      <c r="A305" s="6"/>
      <c r="B305" s="6"/>
      <c r="C305" s="6"/>
      <c r="D305" s="6" t="s">
        <v>366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</row>
    <row r="306" spans="1:28">
      <c r="A306" s="6"/>
      <c r="B306" s="6"/>
      <c r="C306" s="6"/>
      <c r="D306" s="6" t="s">
        <v>387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</row>
    <row r="307" spans="1:28">
      <c r="A307" s="6"/>
      <c r="B307" s="6"/>
      <c r="C307" s="6"/>
      <c r="D307" s="6" t="s">
        <v>388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</row>
    <row r="308" spans="1:28">
      <c r="A308" s="6"/>
      <c r="B308" s="6"/>
      <c r="C308" s="6"/>
      <c r="D308" s="6" t="s">
        <v>389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</row>
    <row r="309" spans="1:28">
      <c r="A309" s="6"/>
      <c r="B309" s="6"/>
      <c r="C309" s="6"/>
      <c r="D309" s="6" t="s">
        <v>390</v>
      </c>
      <c r="E309" s="6">
        <v>302</v>
      </c>
      <c r="F309" s="6">
        <v>302</v>
      </c>
      <c r="G309" s="6">
        <v>302</v>
      </c>
      <c r="H309" s="6">
        <v>302</v>
      </c>
      <c r="I309" s="6">
        <v>302</v>
      </c>
      <c r="J309" s="6">
        <v>302</v>
      </c>
      <c r="K309" s="6">
        <v>302</v>
      </c>
      <c r="L309" s="6">
        <v>302</v>
      </c>
      <c r="M309" s="6">
        <v>302</v>
      </c>
      <c r="N309" s="6">
        <v>302</v>
      </c>
      <c r="O309" s="6">
        <v>302</v>
      </c>
      <c r="P309" s="6">
        <v>302</v>
      </c>
      <c r="Q309" s="6">
        <v>302</v>
      </c>
      <c r="R309" s="6">
        <v>302</v>
      </c>
      <c r="S309" s="6">
        <v>302</v>
      </c>
      <c r="T309" s="6">
        <v>302</v>
      </c>
      <c r="U309" s="6">
        <v>150</v>
      </c>
      <c r="V309" s="6">
        <v>150</v>
      </c>
      <c r="W309" s="6">
        <v>150</v>
      </c>
      <c r="X309" s="6">
        <v>150</v>
      </c>
      <c r="Y309" s="6">
        <v>150</v>
      </c>
      <c r="Z309" s="6">
        <v>150</v>
      </c>
      <c r="AA309" s="6">
        <v>150</v>
      </c>
      <c r="AB309" s="6">
        <v>150</v>
      </c>
    </row>
    <row r="310" spans="1:28">
      <c r="A310" s="6"/>
      <c r="B310" s="6"/>
      <c r="C310" s="6"/>
      <c r="D310" s="6" t="s">
        <v>391</v>
      </c>
      <c r="E310" s="6">
        <v>302</v>
      </c>
      <c r="F310" s="6">
        <v>302</v>
      </c>
      <c r="G310" s="6">
        <v>302</v>
      </c>
      <c r="H310" s="6">
        <v>302</v>
      </c>
      <c r="I310" s="6">
        <v>302</v>
      </c>
      <c r="J310" s="6">
        <v>302</v>
      </c>
      <c r="K310" s="6">
        <v>302</v>
      </c>
      <c r="L310" s="6">
        <v>302</v>
      </c>
      <c r="M310" s="6">
        <v>302</v>
      </c>
      <c r="N310" s="6">
        <v>302</v>
      </c>
      <c r="O310" s="6">
        <v>302</v>
      </c>
      <c r="P310" s="6">
        <v>302</v>
      </c>
      <c r="Q310" s="6">
        <v>302</v>
      </c>
      <c r="R310" s="6">
        <v>302</v>
      </c>
      <c r="S310" s="6">
        <v>302</v>
      </c>
      <c r="T310" s="6">
        <v>302</v>
      </c>
      <c r="U310" s="6">
        <v>150</v>
      </c>
      <c r="V310" s="6">
        <v>150</v>
      </c>
      <c r="W310" s="6">
        <v>150</v>
      </c>
      <c r="X310" s="6">
        <v>150</v>
      </c>
      <c r="Y310" s="6">
        <v>150</v>
      </c>
      <c r="Z310" s="6">
        <v>150</v>
      </c>
      <c r="AA310" s="6">
        <v>150</v>
      </c>
      <c r="AB310" s="6">
        <v>150</v>
      </c>
    </row>
    <row r="311" spans="1:28">
      <c r="A311" s="6"/>
      <c r="B311" s="6"/>
      <c r="C311" s="6"/>
      <c r="D311" s="6" t="s">
        <v>392</v>
      </c>
      <c r="E311" s="6">
        <v>625</v>
      </c>
      <c r="F311" s="6">
        <v>625</v>
      </c>
      <c r="G311" s="6">
        <v>625</v>
      </c>
      <c r="H311" s="6">
        <v>625</v>
      </c>
      <c r="I311" s="6">
        <v>625</v>
      </c>
      <c r="J311" s="6">
        <v>625</v>
      </c>
      <c r="K311" s="6">
        <v>625</v>
      </c>
      <c r="L311" s="6">
        <v>625</v>
      </c>
      <c r="M311" s="6">
        <v>625</v>
      </c>
      <c r="N311" s="6">
        <v>625</v>
      </c>
      <c r="O311" s="6">
        <v>625</v>
      </c>
      <c r="P311" s="6">
        <v>625</v>
      </c>
      <c r="Q311" s="6">
        <v>625</v>
      </c>
      <c r="R311" s="6">
        <v>625</v>
      </c>
      <c r="S311" s="6">
        <v>562.5</v>
      </c>
      <c r="T311" s="6">
        <v>275</v>
      </c>
      <c r="U311" s="6">
        <v>275</v>
      </c>
      <c r="V311" s="6">
        <v>275</v>
      </c>
      <c r="W311" s="6">
        <v>275</v>
      </c>
      <c r="X311" s="6">
        <v>275</v>
      </c>
      <c r="Y311" s="6">
        <v>275</v>
      </c>
      <c r="Z311" s="6">
        <v>275</v>
      </c>
      <c r="AA311" s="6">
        <v>275</v>
      </c>
      <c r="AB311" s="6">
        <v>275</v>
      </c>
    </row>
    <row r="312" spans="1:28">
      <c r="A312" s="6"/>
      <c r="B312" s="6"/>
      <c r="C312" s="6"/>
      <c r="D312" s="6" t="s">
        <v>393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</row>
    <row r="313" spans="1:28">
      <c r="D313" t="s">
        <v>409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>
      <c r="D314" t="s">
        <v>410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>
      <c r="D315" t="s">
        <v>411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>
      <c r="D316" t="s">
        <v>415</v>
      </c>
      <c r="E316">
        <v>1040</v>
      </c>
      <c r="F316">
        <v>1040</v>
      </c>
      <c r="G316">
        <v>1040</v>
      </c>
      <c r="H316">
        <v>1040</v>
      </c>
      <c r="I316">
        <v>1040</v>
      </c>
      <c r="J316">
        <v>1040</v>
      </c>
      <c r="K316">
        <v>1040</v>
      </c>
      <c r="L316">
        <v>1040</v>
      </c>
      <c r="M316">
        <v>1040</v>
      </c>
      <c r="N316">
        <v>1040</v>
      </c>
      <c r="O316">
        <v>1040</v>
      </c>
      <c r="P316">
        <v>1040</v>
      </c>
      <c r="Q316">
        <v>1040</v>
      </c>
      <c r="R316">
        <v>1040</v>
      </c>
      <c r="S316">
        <v>1040</v>
      </c>
      <c r="T316">
        <v>1040</v>
      </c>
      <c r="U316">
        <v>1040</v>
      </c>
      <c r="V316">
        <v>1040</v>
      </c>
      <c r="W316">
        <v>1040</v>
      </c>
      <c r="X316">
        <v>1040</v>
      </c>
      <c r="Y316">
        <v>1040</v>
      </c>
      <c r="Z316">
        <v>1040</v>
      </c>
      <c r="AA316">
        <v>1040</v>
      </c>
      <c r="AB316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8"/>
  <sheetViews>
    <sheetView workbookViewId="0">
      <selection sqref="A1:F28"/>
    </sheetView>
  </sheetViews>
  <sheetFormatPr defaultColWidth="8.88671875" defaultRowHeight="14.25"/>
  <cols>
    <col min="1" max="16384" width="8.88671875" style="57"/>
  </cols>
  <sheetData>
    <row r="1" spans="1:6" ht="15">
      <c r="A1" s="6" t="s">
        <v>58</v>
      </c>
      <c r="B1" s="6">
        <v>0</v>
      </c>
      <c r="C1" s="6" t="s">
        <v>63</v>
      </c>
      <c r="D1" s="6" t="s">
        <v>65</v>
      </c>
      <c r="E1" s="6"/>
      <c r="F1" s="6"/>
    </row>
    <row r="2" spans="1:6" ht="15">
      <c r="A2" s="6" t="s">
        <v>59</v>
      </c>
      <c r="B2" s="6">
        <v>0</v>
      </c>
      <c r="C2" s="6"/>
      <c r="D2" s="6"/>
      <c r="E2" s="6"/>
      <c r="F2" s="6"/>
    </row>
    <row r="3" spans="1:6" ht="15">
      <c r="A3" s="6" t="s">
        <v>60</v>
      </c>
      <c r="B3" s="6">
        <v>3</v>
      </c>
      <c r="C3" s="6"/>
      <c r="D3" s="6"/>
      <c r="E3" s="6"/>
      <c r="F3" s="6"/>
    </row>
    <row r="4" spans="1:6" ht="15">
      <c r="A4" s="6" t="s">
        <v>61</v>
      </c>
      <c r="B4" s="6" t="s">
        <v>62</v>
      </c>
      <c r="C4" s="6" t="s">
        <v>64</v>
      </c>
      <c r="D4" s="6" t="s">
        <v>399</v>
      </c>
      <c r="E4" s="6" t="s">
        <v>400</v>
      </c>
      <c r="F4" s="6" t="s">
        <v>401</v>
      </c>
    </row>
    <row r="5" spans="1:6" ht="15">
      <c r="A5" s="6">
        <v>1</v>
      </c>
      <c r="B5" s="6">
        <v>1</v>
      </c>
      <c r="C5" s="6">
        <v>1</v>
      </c>
      <c r="D5" s="6">
        <v>0.98</v>
      </c>
      <c r="E5" s="6">
        <v>0</v>
      </c>
      <c r="F5" s="6">
        <v>15.63</v>
      </c>
    </row>
    <row r="6" spans="1:6" ht="15">
      <c r="A6" s="6">
        <v>2</v>
      </c>
      <c r="B6" s="6">
        <v>1</v>
      </c>
      <c r="C6" s="6">
        <v>1</v>
      </c>
      <c r="D6" s="6">
        <v>1.46</v>
      </c>
      <c r="E6" s="6">
        <v>5</v>
      </c>
      <c r="F6" s="6">
        <v>15.17</v>
      </c>
    </row>
    <row r="7" spans="1:6" ht="15">
      <c r="A7" s="6">
        <v>3</v>
      </c>
      <c r="B7" s="6">
        <v>1</v>
      </c>
      <c r="C7" s="6">
        <v>1</v>
      </c>
      <c r="D7" s="6">
        <v>2.0699999999999998</v>
      </c>
      <c r="E7" s="6">
        <v>90</v>
      </c>
      <c r="F7" s="6">
        <v>21.71</v>
      </c>
    </row>
    <row r="8" spans="1:6" ht="15">
      <c r="A8" s="6">
        <v>4</v>
      </c>
      <c r="B8" s="6">
        <v>1</v>
      </c>
      <c r="C8" s="6">
        <v>1</v>
      </c>
      <c r="D8" s="6">
        <v>2.35</v>
      </c>
      <c r="E8" s="6">
        <v>197</v>
      </c>
      <c r="F8" s="6">
        <v>40.799999999999997</v>
      </c>
    </row>
    <row r="9" spans="1:6" ht="15">
      <c r="A9" s="6">
        <v>5</v>
      </c>
      <c r="B9" s="6">
        <v>1</v>
      </c>
      <c r="C9" s="6">
        <v>1</v>
      </c>
      <c r="D9" s="6">
        <v>1.94</v>
      </c>
      <c r="E9" s="6">
        <v>258</v>
      </c>
      <c r="F9" s="6">
        <v>70.16</v>
      </c>
    </row>
    <row r="10" spans="1:6" ht="15">
      <c r="A10" s="6">
        <v>6</v>
      </c>
      <c r="B10" s="6">
        <v>1</v>
      </c>
      <c r="C10" s="6">
        <v>1</v>
      </c>
      <c r="D10" s="6">
        <v>1.64</v>
      </c>
      <c r="E10" s="6">
        <v>291</v>
      </c>
      <c r="F10" s="6">
        <v>108.45</v>
      </c>
    </row>
    <row r="11" spans="1:6" ht="15">
      <c r="A11" s="6">
        <v>7</v>
      </c>
      <c r="B11" s="6">
        <v>1</v>
      </c>
      <c r="C11" s="6">
        <v>1</v>
      </c>
      <c r="D11" s="6">
        <v>2.84</v>
      </c>
      <c r="E11" s="6">
        <v>302</v>
      </c>
      <c r="F11" s="6">
        <v>145.47</v>
      </c>
    </row>
    <row r="12" spans="1:6" ht="15">
      <c r="A12" s="6">
        <v>8</v>
      </c>
      <c r="B12" s="6">
        <v>1</v>
      </c>
      <c r="C12" s="6">
        <v>1</v>
      </c>
      <c r="D12" s="6">
        <v>4.76</v>
      </c>
      <c r="E12" s="6">
        <v>288</v>
      </c>
      <c r="F12" s="6">
        <v>169.87</v>
      </c>
    </row>
    <row r="13" spans="1:6" ht="15">
      <c r="A13" s="6">
        <v>9</v>
      </c>
      <c r="B13" s="6">
        <v>1</v>
      </c>
      <c r="C13" s="6">
        <v>1</v>
      </c>
      <c r="D13" s="6">
        <v>6.97</v>
      </c>
      <c r="E13" s="6">
        <v>251</v>
      </c>
      <c r="F13" s="6">
        <v>188.29</v>
      </c>
    </row>
    <row r="14" spans="1:6" ht="15">
      <c r="A14" s="6">
        <v>10</v>
      </c>
      <c r="B14" s="6">
        <v>1</v>
      </c>
      <c r="C14" s="6">
        <v>1</v>
      </c>
      <c r="D14" s="6">
        <v>9.67</v>
      </c>
      <c r="E14" s="6">
        <v>187</v>
      </c>
      <c r="F14" s="6">
        <v>205.98</v>
      </c>
    </row>
    <row r="15" spans="1:6" ht="15">
      <c r="A15" s="6">
        <v>11</v>
      </c>
      <c r="B15" s="6">
        <v>1</v>
      </c>
      <c r="C15" s="6">
        <v>1</v>
      </c>
      <c r="D15" s="6">
        <v>12.57</v>
      </c>
      <c r="E15" s="6">
        <v>77</v>
      </c>
      <c r="F15" s="6">
        <v>221.42</v>
      </c>
    </row>
    <row r="16" spans="1:6" ht="15">
      <c r="A16" s="6">
        <v>12</v>
      </c>
      <c r="B16" s="6">
        <v>1</v>
      </c>
      <c r="C16" s="6">
        <v>1</v>
      </c>
      <c r="D16" s="6">
        <v>15.89</v>
      </c>
      <c r="E16" s="6">
        <v>4</v>
      </c>
      <c r="F16" s="6">
        <v>243.84</v>
      </c>
    </row>
    <row r="17" spans="1:6" ht="15">
      <c r="A17" s="6">
        <v>13</v>
      </c>
      <c r="B17" s="6">
        <v>1</v>
      </c>
      <c r="C17" s="6">
        <v>1</v>
      </c>
      <c r="D17" s="6">
        <v>19.54</v>
      </c>
      <c r="E17" s="6">
        <v>0</v>
      </c>
      <c r="F17" s="6">
        <v>266.05</v>
      </c>
    </row>
    <row r="18" spans="1:6" ht="15">
      <c r="A18" s="6">
        <v>14</v>
      </c>
      <c r="B18" s="6">
        <v>1</v>
      </c>
      <c r="C18" s="6">
        <v>1</v>
      </c>
      <c r="D18" s="6">
        <v>21.34</v>
      </c>
      <c r="E18" s="6">
        <v>0</v>
      </c>
      <c r="F18" s="6">
        <v>283.35000000000002</v>
      </c>
    </row>
    <row r="19" spans="1:6" ht="15">
      <c r="A19" s="6">
        <v>15</v>
      </c>
      <c r="B19" s="6">
        <v>1</v>
      </c>
      <c r="C19" s="6">
        <v>1</v>
      </c>
      <c r="D19" s="6">
        <v>20.5</v>
      </c>
      <c r="E19" s="6">
        <v>0</v>
      </c>
      <c r="F19" s="6">
        <v>301.22000000000003</v>
      </c>
    </row>
    <row r="20" spans="1:6" ht="15">
      <c r="A20" s="6">
        <v>16</v>
      </c>
      <c r="B20" s="6">
        <v>1</v>
      </c>
      <c r="C20" s="6">
        <v>1</v>
      </c>
      <c r="D20" s="6">
        <v>19.25</v>
      </c>
      <c r="E20" s="6">
        <v>0</v>
      </c>
      <c r="F20" s="6">
        <v>311.33999999999997</v>
      </c>
    </row>
    <row r="21" spans="1:6" ht="15">
      <c r="A21" s="6">
        <v>17</v>
      </c>
      <c r="B21" s="6">
        <v>1</v>
      </c>
      <c r="C21" s="6">
        <v>1</v>
      </c>
      <c r="D21" s="6">
        <v>17.8</v>
      </c>
      <c r="E21" s="6">
        <v>0</v>
      </c>
      <c r="F21" s="6">
        <v>305.85000000000002</v>
      </c>
    </row>
    <row r="22" spans="1:6" ht="15">
      <c r="A22" s="6">
        <v>18</v>
      </c>
      <c r="B22" s="6">
        <v>1</v>
      </c>
      <c r="C22" s="6">
        <v>1</v>
      </c>
      <c r="D22" s="6">
        <v>15.47</v>
      </c>
      <c r="E22" s="6">
        <v>0</v>
      </c>
      <c r="F22" s="6">
        <v>296.67</v>
      </c>
    </row>
    <row r="23" spans="1:6" ht="15">
      <c r="A23" s="6">
        <v>19</v>
      </c>
      <c r="B23" s="6">
        <v>1</v>
      </c>
      <c r="C23" s="6">
        <v>1</v>
      </c>
      <c r="D23" s="6">
        <v>13.56</v>
      </c>
      <c r="E23" s="6">
        <v>0</v>
      </c>
      <c r="F23" s="6">
        <v>299.75</v>
      </c>
    </row>
    <row r="24" spans="1:6" ht="15">
      <c r="A24" s="6">
        <v>20</v>
      </c>
      <c r="B24" s="6">
        <v>1</v>
      </c>
      <c r="C24" s="6">
        <v>1</v>
      </c>
      <c r="D24" s="6">
        <v>13.08</v>
      </c>
      <c r="E24" s="6">
        <v>0</v>
      </c>
      <c r="F24" s="6">
        <v>312.24</v>
      </c>
    </row>
    <row r="25" spans="1:6" ht="15">
      <c r="A25" s="6">
        <v>21</v>
      </c>
      <c r="B25" s="6">
        <v>1</v>
      </c>
      <c r="C25" s="6">
        <v>1</v>
      </c>
      <c r="D25" s="6">
        <v>13.37</v>
      </c>
      <c r="E25" s="6">
        <v>0</v>
      </c>
      <c r="F25" s="6">
        <v>329.7</v>
      </c>
    </row>
    <row r="26" spans="1:6" ht="15">
      <c r="A26" s="6">
        <v>22</v>
      </c>
      <c r="B26" s="6">
        <v>1</v>
      </c>
      <c r="C26" s="6">
        <v>1</v>
      </c>
      <c r="D26" s="6">
        <v>11.02</v>
      </c>
      <c r="E26" s="6">
        <v>0</v>
      </c>
      <c r="F26" s="6">
        <v>340.66</v>
      </c>
    </row>
    <row r="27" spans="1:6" ht="15">
      <c r="A27" s="6">
        <v>23</v>
      </c>
      <c r="B27" s="6">
        <v>1</v>
      </c>
      <c r="C27" s="6">
        <v>1</v>
      </c>
      <c r="D27" s="6">
        <v>13.6</v>
      </c>
      <c r="E27" s="6">
        <v>0</v>
      </c>
      <c r="F27" s="6">
        <v>337.09</v>
      </c>
    </row>
    <row r="28" spans="1:6" ht="15">
      <c r="A28" s="6">
        <v>24</v>
      </c>
      <c r="B28" s="6">
        <v>1</v>
      </c>
      <c r="C28" s="6">
        <v>1</v>
      </c>
      <c r="D28" s="6">
        <v>14.35</v>
      </c>
      <c r="E28" s="6">
        <v>0</v>
      </c>
      <c r="F28" s="6">
        <v>326.25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E15" sqref="E15"/>
    </sheetView>
  </sheetViews>
  <sheetFormatPr defaultRowHeight="15"/>
  <cols>
    <col min="1" max="1" width="34.77734375" customWidth="1"/>
    <col min="2" max="2" width="34.44140625" customWidth="1"/>
    <col min="3" max="3" width="32.88671875" customWidth="1"/>
  </cols>
  <sheetData>
    <row r="1" spans="1:3" ht="16.5" thickBot="1">
      <c r="A1" s="66" t="s">
        <v>412</v>
      </c>
      <c r="B1" s="66" t="s">
        <v>413</v>
      </c>
      <c r="C1" s="66" t="s">
        <v>414</v>
      </c>
    </row>
    <row r="2" spans="1:3">
      <c r="A2" s="67"/>
      <c r="B2" s="67"/>
      <c r="C2" s="67"/>
    </row>
    <row r="3" spans="1:3">
      <c r="A3" s="67"/>
      <c r="B3" s="67"/>
      <c r="C3" s="67"/>
    </row>
    <row r="4" spans="1:3">
      <c r="A4" s="67"/>
      <c r="B4" s="67"/>
      <c r="C4" s="67"/>
    </row>
    <row r="5" spans="1:3">
      <c r="A5" s="67"/>
      <c r="B5" s="67"/>
      <c r="C5" s="67"/>
    </row>
    <row r="6" spans="1:3">
      <c r="A6" s="67"/>
      <c r="B6" s="67"/>
      <c r="C6" s="67"/>
    </row>
    <row r="7" spans="1:3">
      <c r="A7" s="67"/>
      <c r="B7" s="67"/>
      <c r="C7" s="67"/>
    </row>
    <row r="8" spans="1:3">
      <c r="A8" s="67"/>
      <c r="B8" s="67"/>
      <c r="C8" s="67"/>
    </row>
    <row r="9" spans="1:3">
      <c r="A9" s="67"/>
      <c r="B9" s="67"/>
      <c r="C9" s="67"/>
    </row>
    <row r="10" spans="1:3">
      <c r="A10" s="67"/>
      <c r="B10" s="67"/>
      <c r="C10" s="67"/>
    </row>
    <row r="11" spans="1:3">
      <c r="A11" s="67"/>
      <c r="B11" s="67"/>
      <c r="C11" s="67"/>
    </row>
    <row r="12" spans="1:3">
      <c r="A12" s="67"/>
      <c r="B12" s="67"/>
      <c r="C12" s="67"/>
    </row>
    <row r="13" spans="1:3">
      <c r="A13" s="67"/>
      <c r="B13" s="67"/>
      <c r="C13" s="67"/>
    </row>
    <row r="14" spans="1:3">
      <c r="A14" s="67"/>
      <c r="B14" s="67"/>
      <c r="C14" s="67"/>
    </row>
    <row r="15" spans="1:3">
      <c r="A15" s="67"/>
      <c r="B15" s="67"/>
      <c r="C15" s="67"/>
    </row>
    <row r="16" spans="1:3">
      <c r="A16" s="67"/>
      <c r="B16" s="67"/>
      <c r="C16" s="67"/>
    </row>
    <row r="17" spans="1:3">
      <c r="A17" s="67"/>
      <c r="B17" s="67"/>
      <c r="C17" s="67"/>
    </row>
    <row r="18" spans="1:3">
      <c r="A18" s="67"/>
      <c r="B18" s="67"/>
      <c r="C18" s="67"/>
    </row>
    <row r="19" spans="1:3">
      <c r="A19" s="67"/>
      <c r="B19" s="67"/>
      <c r="C19" s="67"/>
    </row>
    <row r="20" spans="1:3">
      <c r="A20" s="67"/>
      <c r="B20" s="67"/>
      <c r="C20" s="67"/>
    </row>
    <row r="21" spans="1:3">
      <c r="A21" s="67"/>
      <c r="B21" s="67"/>
      <c r="C21" s="67"/>
    </row>
    <row r="22" spans="1:3">
      <c r="A22" s="67"/>
      <c r="B22" s="67"/>
      <c r="C22" s="67"/>
    </row>
    <row r="23" spans="1:3">
      <c r="A23" s="67"/>
      <c r="B23" s="67"/>
      <c r="C23" s="67"/>
    </row>
    <row r="24" spans="1:3">
      <c r="A24" s="67"/>
      <c r="B24" s="67"/>
      <c r="C24" s="67"/>
    </row>
    <row r="25" spans="1:3">
      <c r="A25" s="67"/>
      <c r="B25" s="67"/>
      <c r="C25" s="67"/>
    </row>
    <row r="26" spans="1:3">
      <c r="A26" s="67"/>
      <c r="B26" s="67"/>
      <c r="C26" s="67"/>
    </row>
    <row r="27" spans="1:3">
      <c r="A27" s="67"/>
      <c r="B27" s="67"/>
      <c r="C27" s="67"/>
    </row>
    <row r="28" spans="1:3">
      <c r="A28" s="67"/>
      <c r="B28" s="67"/>
      <c r="C28" s="67"/>
    </row>
    <row r="29" spans="1:3">
      <c r="A29" s="67"/>
      <c r="B29" s="67"/>
      <c r="C29" s="67"/>
    </row>
    <row r="30" spans="1:3">
      <c r="A30" s="67"/>
      <c r="B30" s="67"/>
      <c r="C30" s="67"/>
    </row>
    <row r="31" spans="1:3">
      <c r="A31" s="67"/>
      <c r="B31" s="67"/>
      <c r="C31" s="67"/>
    </row>
    <row r="32" spans="1:3">
      <c r="A32" s="67"/>
      <c r="B32" s="67"/>
      <c r="C32" s="67"/>
    </row>
    <row r="33" spans="1:3" ht="15.75" thickBot="1">
      <c r="A33" s="68"/>
      <c r="B33" s="68"/>
      <c r="C33" s="68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MW</vt:lpstr>
      <vt:lpstr>gerhid</vt:lpstr>
      <vt:lpstr>gerter</vt:lpstr>
      <vt:lpstr>gergndcp</vt:lpstr>
      <vt:lpstr>Comments</vt:lpstr>
      <vt:lpstr>date</vt:lpstr>
      <vt:lpstr>MW!Print_Area</vt:lpstr>
      <vt:lpstr>MW!Print_Titles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nrccd</dc:creator>
  <cp:lastModifiedBy>DM (PC-I)</cp:lastModifiedBy>
  <cp:lastPrinted>2021-11-22T09:31:31Z</cp:lastPrinted>
  <dcterms:created xsi:type="dcterms:W3CDTF">2019-02-12T07:21:28Z</dcterms:created>
  <dcterms:modified xsi:type="dcterms:W3CDTF">2021-11-24T11:37:33Z</dcterms:modified>
</cp:coreProperties>
</file>