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emprince/Desktop/"/>
    </mc:Choice>
  </mc:AlternateContent>
  <xr:revisionPtr revIDLastSave="0" documentId="13_ncr:1_{0FDE0CEA-9412-BD44-851E-A69D9C51FF9F}" xr6:coauthVersionLast="47" xr6:coauthVersionMax="47" xr10:uidLastSave="{00000000-0000-0000-0000-000000000000}"/>
  <bookViews>
    <workbookView xWindow="-4580" yWindow="-21100" windowWidth="38400" windowHeight="21100" xr2:uid="{365BE0CA-18AA-E740-A614-D571708A58A9}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</sheets>
  <calcPr calcId="181029"/>
  <pivotCaches>
    <pivotCache cacheId="9" r:id="rId6"/>
    <pivotCache cacheId="25" r:id="rId7"/>
    <pivotCache cacheId="29" r:id="rId8"/>
    <pivotCache cacheId="3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1" l="1"/>
  <c r="G66" i="1"/>
  <c r="G67" i="1"/>
  <c r="G68" i="1"/>
  <c r="G69" i="1"/>
  <c r="G70" i="1"/>
  <c r="G71" i="1"/>
  <c r="G72" i="1"/>
  <c r="G73" i="1"/>
  <c r="G74" i="1"/>
  <c r="G75" i="1"/>
  <c r="G76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E43" i="1"/>
  <c r="E44" i="1"/>
  <c r="E45" i="1"/>
  <c r="E46" i="1"/>
  <c r="E47" i="1"/>
  <c r="E48" i="1"/>
  <c r="E49" i="1"/>
  <c r="E50" i="1"/>
  <c r="E51" i="1"/>
  <c r="E52" i="1"/>
  <c r="E53" i="1"/>
  <c r="E42" i="1"/>
  <c r="K10" i="1"/>
  <c r="M10" i="1" s="1"/>
  <c r="K11" i="1"/>
  <c r="L11" i="1" s="1"/>
  <c r="K12" i="1"/>
  <c r="L12" i="1" s="1"/>
  <c r="K13" i="1"/>
  <c r="L13" i="1" s="1"/>
  <c r="N13" i="1" s="1"/>
  <c r="K14" i="1"/>
  <c r="L14" i="1" s="1"/>
  <c r="K15" i="1"/>
  <c r="L15" i="1" s="1"/>
  <c r="K16" i="1"/>
  <c r="L16" i="1" s="1"/>
  <c r="K17" i="1"/>
  <c r="L17" i="1" s="1"/>
  <c r="K18" i="1"/>
  <c r="M18" i="1" s="1"/>
  <c r="K19" i="1"/>
  <c r="L19" i="1" s="1"/>
  <c r="N19" i="1" s="1"/>
  <c r="K20" i="1"/>
  <c r="L20" i="1" s="1"/>
  <c r="K21" i="1"/>
  <c r="L21" i="1" s="1"/>
  <c r="J26" i="1"/>
  <c r="J27" i="1"/>
  <c r="J28" i="1"/>
  <c r="J29" i="1"/>
  <c r="J30" i="1"/>
  <c r="J31" i="1"/>
  <c r="J32" i="1"/>
  <c r="J33" i="1"/>
  <c r="J34" i="1"/>
  <c r="J35" i="1"/>
  <c r="J36" i="1"/>
  <c r="J37" i="1"/>
  <c r="M11" i="1" l="1"/>
  <c r="M17" i="1"/>
  <c r="M16" i="1"/>
  <c r="M19" i="1"/>
  <c r="M15" i="1"/>
  <c r="M14" i="1"/>
  <c r="M21" i="1"/>
  <c r="M13" i="1"/>
  <c r="M20" i="1"/>
  <c r="M12" i="1"/>
  <c r="L10" i="1"/>
  <c r="N10" i="1" s="1"/>
  <c r="L18" i="1"/>
  <c r="N16" i="1" s="1"/>
</calcChain>
</file>

<file path=xl/sharedStrings.xml><?xml version="1.0" encoding="utf-8"?>
<sst xmlns="http://schemas.openxmlformats.org/spreadsheetml/2006/main" count="195" uniqueCount="45">
  <si>
    <t>Test #</t>
  </si>
  <si>
    <t>Kp</t>
  </si>
  <si>
    <t>Frequency</t>
  </si>
  <si>
    <t>[1.0,1.0,0.3]</t>
  </si>
  <si>
    <t>[2.0,2.0,0.6]</t>
  </si>
  <si>
    <t>Column1</t>
  </si>
  <si>
    <t>Controller</t>
  </si>
  <si>
    <t>OSC</t>
  </si>
  <si>
    <t>IC</t>
  </si>
  <si>
    <t>IKID</t>
  </si>
  <si>
    <t>First Run</t>
  </si>
  <si>
    <t>Second Run</t>
  </si>
  <si>
    <t>Third Run</t>
  </si>
  <si>
    <t>Fourth Run</t>
  </si>
  <si>
    <t>Row Labels</t>
  </si>
  <si>
    <t>Grand Total</t>
  </si>
  <si>
    <t>Average of First Run</t>
  </si>
  <si>
    <t>Average of Second Run</t>
  </si>
  <si>
    <t>Average of Third Run</t>
  </si>
  <si>
    <t>Average of Fourth Run</t>
  </si>
  <si>
    <t>(All)</t>
  </si>
  <si>
    <t>Average Run</t>
  </si>
  <si>
    <t>Average of Average Run</t>
  </si>
  <si>
    <t>StdDev of First Run</t>
  </si>
  <si>
    <t>StdDev of Second Run</t>
  </si>
  <si>
    <t>StdDev of Third Run</t>
  </si>
  <si>
    <t>StdDev of Fourth Run</t>
  </si>
  <si>
    <t>Average Random</t>
  </si>
  <si>
    <t>StdDev of Average Random</t>
  </si>
  <si>
    <t>non-random Track Error [m]</t>
  </si>
  <si>
    <t>difference</t>
  </si>
  <si>
    <t>Test%</t>
  </si>
  <si>
    <t>diff1</t>
  </si>
  <si>
    <t>diff2</t>
  </si>
  <si>
    <t>diff3</t>
  </si>
  <si>
    <t>diff4</t>
  </si>
  <si>
    <t>Sum of diff3</t>
  </si>
  <si>
    <t>Sum of diff2</t>
  </si>
  <si>
    <t>Sum of diff4</t>
  </si>
  <si>
    <t>Sum of diff1</t>
  </si>
  <si>
    <t>Average of difference</t>
  </si>
  <si>
    <t>Average of Column1</t>
  </si>
  <si>
    <t>kpj=50</t>
  </si>
  <si>
    <t>Average of kpj=51</t>
  </si>
  <si>
    <t>percent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</si>
</sst>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6" xfId="0" applyFont="1" applyBorder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1" fillId="2" borderId="11" xfId="0" applyFont="1" applyFill="1" applyBorder="1"/>
    <xf numFmtId="0" fontId="1" fillId="2" borderId="10" xfId="0" applyFont="1" applyFill="1" applyBorder="1"/>
    <xf numFmtId="0" fontId="0" fillId="3" borderId="11" xfId="0" applyFont="1" applyFill="1" applyBorder="1"/>
    <xf numFmtId="0" fontId="0" fillId="3" borderId="10" xfId="0" applyFont="1" applyFill="1" applyBorder="1"/>
    <xf numFmtId="0" fontId="0" fillId="0" borderId="11" xfId="0" applyFont="1" applyBorder="1"/>
    <xf numFmtId="0" fontId="0" fillId="0" borderId="10" xfId="0" applyFont="1" applyBorder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895011526623786E-2"/>
          <c:y val="9.0819360245960476E-2"/>
          <c:w val="0.94169610608201504"/>
          <c:h val="0.78720272102752675"/>
        </c:manualLayout>
      </c:layout>
      <c:lineChart>
        <c:grouping val="standard"/>
        <c:varyColors val="0"/>
        <c:ser>
          <c:idx val="0"/>
          <c:order val="0"/>
          <c:tx>
            <c:strRef>
              <c:f>Sheet1!$F$25</c:f>
              <c:strCache>
                <c:ptCount val="1"/>
                <c:pt idx="0">
                  <c:v>First Run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Sheet1!$F$26:$F$37</c:f>
              <c:numCache>
                <c:formatCode>General</c:formatCode>
                <c:ptCount val="12"/>
                <c:pt idx="0">
                  <c:v>3.6999999999999998E-2</c:v>
                </c:pt>
                <c:pt idx="1">
                  <c:v>4.2999999999999997E-2</c:v>
                </c:pt>
                <c:pt idx="2">
                  <c:v>4.2000000000000003E-2</c:v>
                </c:pt>
                <c:pt idx="3">
                  <c:v>2.3E-2</c:v>
                </c:pt>
                <c:pt idx="4">
                  <c:v>3.2000000000000001E-2</c:v>
                </c:pt>
                <c:pt idx="5">
                  <c:v>2.5000000000000001E-2</c:v>
                </c:pt>
                <c:pt idx="6">
                  <c:v>6.5000000000000002E-2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3.3000000000000002E-2</c:v>
                </c:pt>
                <c:pt idx="10">
                  <c:v>5.8999999999999997E-2</c:v>
                </c:pt>
                <c:pt idx="11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2-AB4E-A776-21F437276A87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Second Run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Sheet1!$G$26:$G$37</c:f>
              <c:numCache>
                <c:formatCode>General</c:formatCode>
                <c:ptCount val="12"/>
                <c:pt idx="0">
                  <c:v>4.1000000000000002E-2</c:v>
                </c:pt>
                <c:pt idx="1">
                  <c:v>3.5999999999999997E-2</c:v>
                </c:pt>
                <c:pt idx="2">
                  <c:v>3.9E-2</c:v>
                </c:pt>
                <c:pt idx="3">
                  <c:v>2.5000000000000001E-2</c:v>
                </c:pt>
                <c:pt idx="4">
                  <c:v>2.3E-2</c:v>
                </c:pt>
                <c:pt idx="5">
                  <c:v>2.5000000000000001E-2</c:v>
                </c:pt>
                <c:pt idx="6">
                  <c:v>6.2E-2</c:v>
                </c:pt>
                <c:pt idx="7">
                  <c:v>5.3999999999999999E-2</c:v>
                </c:pt>
                <c:pt idx="8">
                  <c:v>5.8000000000000003E-2</c:v>
                </c:pt>
                <c:pt idx="9">
                  <c:v>3.4000000000000002E-2</c:v>
                </c:pt>
                <c:pt idx="10">
                  <c:v>0.04</c:v>
                </c:pt>
                <c:pt idx="11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2-AB4E-A776-21F437276A87}"/>
            </c:ext>
          </c:extLst>
        </c:ser>
        <c:ser>
          <c:idx val="2"/>
          <c:order val="2"/>
          <c:tx>
            <c:strRef>
              <c:f>Sheet1!$H$25</c:f>
              <c:strCache>
                <c:ptCount val="1"/>
                <c:pt idx="0">
                  <c:v>Third Run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Sheet1!$H$26:$H$37</c:f>
              <c:numCache>
                <c:formatCode>General</c:formatCode>
                <c:ptCount val="12"/>
                <c:pt idx="0">
                  <c:v>3.1E-2</c:v>
                </c:pt>
                <c:pt idx="1">
                  <c:v>3.3000000000000002E-2</c:v>
                </c:pt>
                <c:pt idx="2">
                  <c:v>3.1E-2</c:v>
                </c:pt>
                <c:pt idx="3">
                  <c:v>0.02</c:v>
                </c:pt>
                <c:pt idx="4">
                  <c:v>2.1000000000000001E-2</c:v>
                </c:pt>
                <c:pt idx="5">
                  <c:v>0.02</c:v>
                </c:pt>
                <c:pt idx="6">
                  <c:v>4.5999999999999999E-2</c:v>
                </c:pt>
                <c:pt idx="7">
                  <c:v>5.3999999999999999E-2</c:v>
                </c:pt>
                <c:pt idx="8">
                  <c:v>4.2000000000000003E-2</c:v>
                </c:pt>
                <c:pt idx="9">
                  <c:v>2.5000000000000001E-2</c:v>
                </c:pt>
                <c:pt idx="10">
                  <c:v>3.9E-2</c:v>
                </c:pt>
                <c:pt idx="11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2-AB4E-A776-21F437276A87}"/>
            </c:ext>
          </c:extLst>
        </c:ser>
        <c:ser>
          <c:idx val="3"/>
          <c:order val="3"/>
          <c:tx>
            <c:strRef>
              <c:f>Sheet1!$I$25</c:f>
              <c:strCache>
                <c:ptCount val="1"/>
                <c:pt idx="0">
                  <c:v>Fourth Run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Sheet1!$I$26:$I$37</c:f>
              <c:numCache>
                <c:formatCode>General</c:formatCode>
                <c:ptCount val="12"/>
                <c:pt idx="0">
                  <c:v>3.4000000000000002E-2</c:v>
                </c:pt>
                <c:pt idx="1">
                  <c:v>4.4999999999999998E-2</c:v>
                </c:pt>
                <c:pt idx="2">
                  <c:v>3.4000000000000002E-2</c:v>
                </c:pt>
                <c:pt idx="3">
                  <c:v>2.1000000000000001E-2</c:v>
                </c:pt>
                <c:pt idx="4">
                  <c:v>3.4000000000000002E-2</c:v>
                </c:pt>
                <c:pt idx="5">
                  <c:v>2.1999999999999999E-2</c:v>
                </c:pt>
                <c:pt idx="6">
                  <c:v>5.2999999999999999E-2</c:v>
                </c:pt>
                <c:pt idx="7">
                  <c:v>6.6000000000000003E-2</c:v>
                </c:pt>
                <c:pt idx="8">
                  <c:v>6.0999999999999999E-2</c:v>
                </c:pt>
                <c:pt idx="9">
                  <c:v>3.6999999999999998E-2</c:v>
                </c:pt>
                <c:pt idx="10">
                  <c:v>0.06</c:v>
                </c:pt>
                <c:pt idx="11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2-AB4E-A776-21F437276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003232"/>
        <c:axId val="2005004880"/>
      </c:lineChart>
      <c:catAx>
        <c:axId val="200500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04880"/>
        <c:crosses val="autoZero"/>
        <c:auto val="1"/>
        <c:lblAlgn val="ctr"/>
        <c:lblOffset val="100"/>
        <c:noMultiLvlLbl val="0"/>
      </c:catAx>
      <c:valAx>
        <c:axId val="20050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[ass.xlsx]Sheet6!PivotTable9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Summation of all errors for each 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4727540500736377E-3"/>
              <c:y val="7.07637941905306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4727540500736377E-3"/>
                  <c:y val="7.07637941905306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0B-3143-945A-B8C43A3319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Sheet6!$A$4:$A$7</c:f>
              <c:strCache>
                <c:ptCount val="3"/>
                <c:pt idx="0">
                  <c:v>IC</c:v>
                </c:pt>
                <c:pt idx="1">
                  <c:v>IKID</c:v>
                </c:pt>
                <c:pt idx="2">
                  <c:v>OSC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3"/>
                <c:pt idx="0">
                  <c:v>3.4999999999999988E-3</c:v>
                </c:pt>
                <c:pt idx="1">
                  <c:v>4.3750000000000126E-4</c:v>
                </c:pt>
                <c:pt idx="2">
                  <c:v>-6.2500000000000056E-5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B-3143-945A-B8C43A3319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4842448"/>
        <c:axId val="1604605296"/>
      </c:barChart>
      <c:catAx>
        <c:axId val="160484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Controller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05296"/>
        <c:crosses val="autoZero"/>
        <c:auto val="1"/>
        <c:lblAlgn val="ctr"/>
        <c:lblOffset val="100"/>
        <c:noMultiLvlLbl val="0"/>
      </c:catAx>
      <c:valAx>
        <c:axId val="16046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Summation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4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Difference after</a:t>
            </a:r>
            <a:r>
              <a:rPr lang="en-US" baseline="0"/>
              <a:t> randomization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Sheet1!$M$9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Sheet1!$C$10:$C$21</c:f>
              <c:strCache>
                <c:ptCount val="12"/>
                <c:pt idx="0">
                  <c:v>OSC</c:v>
                </c:pt>
                <c:pt idx="1">
                  <c:v>IC</c:v>
                </c:pt>
                <c:pt idx="2">
                  <c:v>IKID</c:v>
                </c:pt>
                <c:pt idx="3">
                  <c:v>OSC</c:v>
                </c:pt>
                <c:pt idx="4">
                  <c:v>IC</c:v>
                </c:pt>
                <c:pt idx="5">
                  <c:v>IKID</c:v>
                </c:pt>
                <c:pt idx="6">
                  <c:v>OSC</c:v>
                </c:pt>
                <c:pt idx="7">
                  <c:v>IC</c:v>
                </c:pt>
                <c:pt idx="8">
                  <c:v>IKID</c:v>
                </c:pt>
                <c:pt idx="9">
                  <c:v>OSC</c:v>
                </c:pt>
                <c:pt idx="10">
                  <c:v>IC</c:v>
                </c:pt>
                <c:pt idx="11">
                  <c:v>IKID</c:v>
                </c:pt>
              </c:strCache>
            </c:strRef>
          </c:cat>
          <c:val>
            <c:numRef>
              <c:f>Sheet1!$M$10:$M$21</c:f>
              <c:numCache>
                <c:formatCode>General</c:formatCode>
                <c:ptCount val="12"/>
                <c:pt idx="0">
                  <c:v>4.7500000000000042E-3</c:v>
                </c:pt>
                <c:pt idx="1">
                  <c:v>3.2499999999999959E-3</c:v>
                </c:pt>
                <c:pt idx="2">
                  <c:v>5.5000000000000049E-3</c:v>
                </c:pt>
                <c:pt idx="3">
                  <c:v>2.250000000000002E-3</c:v>
                </c:pt>
                <c:pt idx="4">
                  <c:v>3.4999999999999996E-3</c:v>
                </c:pt>
                <c:pt idx="5">
                  <c:v>2.9999999999999992E-3</c:v>
                </c:pt>
                <c:pt idx="6">
                  <c:v>-7.5000000000000067E-3</c:v>
                </c:pt>
                <c:pt idx="7">
                  <c:v>1.7499999999999946E-3</c:v>
                </c:pt>
                <c:pt idx="8">
                  <c:v>-7.2499999999999995E-3</c:v>
                </c:pt>
                <c:pt idx="9">
                  <c:v>2.5000000000000022E-4</c:v>
                </c:pt>
                <c:pt idx="10">
                  <c:v>5.5000000000000049E-3</c:v>
                </c:pt>
                <c:pt idx="11">
                  <c:v>5.0000000000000044E-4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0-024F-A7F8-284C39F8D3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7723456"/>
        <c:axId val="2046945280"/>
      </c:barChart>
      <c:catAx>
        <c:axId val="155772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 / Controller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45280"/>
        <c:crosses val="autoZero"/>
        <c:auto val="1"/>
        <c:lblAlgn val="ctr"/>
        <c:lblOffset val="100"/>
        <c:noMultiLvlLbl val="0"/>
      </c:catAx>
      <c:valAx>
        <c:axId val="20469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2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[ass.xlsx]Sheet1!PivotTable10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percent improvement [Kpj =</a:t>
            </a:r>
            <a:r>
              <a:rPr lang="en-US" baseline="0"/>
              <a:t> 20 -&gt; 50]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Sheet1!$A$86:$A$89</c:f>
              <c:strCache>
                <c:ptCount val="3"/>
                <c:pt idx="0">
                  <c:v>IC</c:v>
                </c:pt>
                <c:pt idx="1">
                  <c:v>IKID</c:v>
                </c:pt>
                <c:pt idx="2">
                  <c:v>OSC</c:v>
                </c:pt>
              </c:strCache>
            </c:strRef>
          </c:cat>
          <c:val>
            <c:numRef>
              <c:f>Sheet1!$B$86:$B$89</c:f>
              <c:numCache>
                <c:formatCode>0.00%</c:formatCode>
                <c:ptCount val="3"/>
                <c:pt idx="0">
                  <c:v>1.1254789272030614E-2</c:v>
                </c:pt>
                <c:pt idx="1">
                  <c:v>0.10419464311779304</c:v>
                </c:pt>
                <c:pt idx="2">
                  <c:v>5.1033266129032279E-2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4-BF4E-ACDB-2AA1FCCE2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881664"/>
        <c:axId val="1641329824"/>
      </c:barChart>
      <c:catAx>
        <c:axId val="159988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Controller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29824"/>
        <c:crosses val="autoZero"/>
        <c:auto val="1"/>
        <c:lblAlgn val="ctr"/>
        <c:lblOffset val="100"/>
        <c:noMultiLvlLbl val="0"/>
      </c:catAx>
      <c:valAx>
        <c:axId val="16413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percent</a:t>
                </a:r>
                <a:r>
                  <a:rPr lang="en-US" baseline="0"/>
                  <a:t> improvement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806372206432776E-2"/>
              <c:y val="0.25156816095840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8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StdDev of First Run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IC</c:v>
                </c:pt>
                <c:pt idx="1">
                  <c:v>IKID</c:v>
                </c:pt>
                <c:pt idx="2">
                  <c:v>OSC</c:v>
                </c:pt>
              </c:strCache>
            </c:strRef>
          </c:cat>
          <c:val>
            <c:numRef>
              <c:f>Sheet2!$B$5:$B$8</c:f>
              <c:numCache>
                <c:formatCode>0.000</c:formatCode>
                <c:ptCount val="3"/>
                <c:pt idx="0">
                  <c:v>1.5041608956491309E-2</c:v>
                </c:pt>
                <c:pt idx="1">
                  <c:v>1.894509611130718E-2</c:v>
                </c:pt>
                <c:pt idx="2">
                  <c:v>1.7990738358018177E-2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B-C84A-B157-127A129D4593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StdDev of Second Run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IC</c:v>
                </c:pt>
                <c:pt idx="1">
                  <c:v>IKID</c:v>
                </c:pt>
                <c:pt idx="2">
                  <c:v>OSC</c:v>
                </c:pt>
              </c:strCache>
            </c:strRef>
          </c:cat>
          <c:val>
            <c:numRef>
              <c:f>Sheet2!$C$5:$C$8</c:f>
              <c:numCache>
                <c:formatCode>0.000</c:formatCode>
                <c:ptCount val="3"/>
                <c:pt idx="0">
                  <c:v>1.2763881332363856E-2</c:v>
                </c:pt>
                <c:pt idx="1">
                  <c:v>1.4056433876817173E-2</c:v>
                </c:pt>
                <c:pt idx="2">
                  <c:v>1.5758595538097084E-2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B-C84A-B157-127A129D4593}"/>
            </c:ext>
          </c:extLst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StdDev of Third Run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IC</c:v>
                </c:pt>
                <c:pt idx="1">
                  <c:v>IKID</c:v>
                </c:pt>
                <c:pt idx="2">
                  <c:v>OSC</c:v>
                </c:pt>
              </c:strCache>
            </c:strRef>
          </c:cat>
          <c:val>
            <c:numRef>
              <c:f>Sheet2!$D$5:$D$8</c:f>
              <c:numCache>
                <c:formatCode>0.000</c:formatCode>
                <c:ptCount val="3"/>
                <c:pt idx="0">
                  <c:v>1.3720422734012224E-2</c:v>
                </c:pt>
                <c:pt idx="1">
                  <c:v>9.8319208025017639E-3</c:v>
                </c:pt>
                <c:pt idx="2">
                  <c:v>1.1269427669584643E-2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5B-C84A-B157-127A129D4593}"/>
            </c:ext>
          </c:extLst>
        </c:ser>
        <c:ser>
          <c:idx val="3"/>
          <c:order val="3"/>
          <c:tx>
            <c:strRef>
              <c:f>Sheet2!$E$4</c:f>
              <c:strCache>
                <c:ptCount val="1"/>
                <c:pt idx="0">
                  <c:v>StdDev of Fourth Run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IC</c:v>
                </c:pt>
                <c:pt idx="1">
                  <c:v>IKID</c:v>
                </c:pt>
                <c:pt idx="2">
                  <c:v>OSC</c:v>
                </c:pt>
              </c:strCache>
            </c:strRef>
          </c:cat>
          <c:val>
            <c:numRef>
              <c:f>Sheet2!$E$5:$E$8</c:f>
              <c:numCache>
                <c:formatCode>0.000</c:formatCode>
                <c:ptCount val="3"/>
                <c:pt idx="0">
                  <c:v>1.4499999999999994E-2</c:v>
                </c:pt>
                <c:pt idx="1">
                  <c:v>1.6500000000000015E-2</c:v>
                </c:pt>
                <c:pt idx="2">
                  <c:v>1.3149778198382896E-2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5B-C84A-B157-127A129D45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2071088"/>
        <c:axId val="2012073392"/>
      </c:barChart>
      <c:catAx>
        <c:axId val="20120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73392"/>
        <c:crosses val="autoZero"/>
        <c:auto val="1"/>
        <c:lblAlgn val="ctr"/>
        <c:lblOffset val="100"/>
        <c:noMultiLvlLbl val="0"/>
      </c:catAx>
      <c:valAx>
        <c:axId val="20120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[ass.xlsx]Sheet2!PivotTable2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Sheet2!$A$54:$A$57</c:f>
              <c:strCache>
                <c:ptCount val="3"/>
                <c:pt idx="0">
                  <c:v>IC</c:v>
                </c:pt>
                <c:pt idx="1">
                  <c:v>IKID</c:v>
                </c:pt>
                <c:pt idx="2">
                  <c:v>OSC</c:v>
                </c:pt>
              </c:strCache>
            </c:strRef>
          </c:cat>
          <c:val>
            <c:numRef>
              <c:f>Sheet2!$B$54:$B$57</c:f>
              <c:numCache>
                <c:formatCode>0.000</c:formatCode>
                <c:ptCount val="3"/>
                <c:pt idx="0">
                  <c:v>4.3999999999999997E-2</c:v>
                </c:pt>
                <c:pt idx="1">
                  <c:v>3.7937499999999999E-2</c:v>
                </c:pt>
                <c:pt idx="2">
                  <c:v>3.6687499999999998E-2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B-914F-AF68-309495C56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164896"/>
        <c:axId val="1982104784"/>
      </c:barChart>
      <c:catAx>
        <c:axId val="198216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04784"/>
        <c:crosses val="autoZero"/>
        <c:auto val="1"/>
        <c:lblAlgn val="ctr"/>
        <c:lblOffset val="100"/>
        <c:noMultiLvlLbl val="0"/>
      </c:catAx>
      <c:valAx>
        <c:axId val="1982104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[ass.xlsx]Sheet2!PivotTable8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Sheet2!$B$80</c:f>
              <c:strCache>
                <c:ptCount val="1"/>
                <c:pt idx="0">
                  <c:v>Average of First Run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Sheet2!$A$81:$A$84</c:f>
              <c:strCache>
                <c:ptCount val="3"/>
                <c:pt idx="0">
                  <c:v>IC</c:v>
                </c:pt>
                <c:pt idx="1">
                  <c:v>IKID</c:v>
                </c:pt>
                <c:pt idx="2">
                  <c:v>OSC</c:v>
                </c:pt>
              </c:strCache>
            </c:strRef>
          </c:cat>
          <c:val>
            <c:numRef>
              <c:f>Sheet2!$B$81:$B$84</c:f>
              <c:numCache>
                <c:formatCode>0.000</c:formatCode>
                <c:ptCount val="3"/>
                <c:pt idx="0">
                  <c:v>4.9750000000000003E-2</c:v>
                </c:pt>
                <c:pt idx="1">
                  <c:v>4.3750000000000004E-2</c:v>
                </c:pt>
                <c:pt idx="2">
                  <c:v>3.95E-2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3-164E-A4CA-0EFAFFB0D6F8}"/>
            </c:ext>
          </c:extLst>
        </c:ser>
        <c:ser>
          <c:idx val="1"/>
          <c:order val="1"/>
          <c:tx>
            <c:strRef>
              <c:f>Sheet2!$C$80</c:f>
              <c:strCache>
                <c:ptCount val="1"/>
                <c:pt idx="0">
                  <c:v>Average of Second Run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Sheet2!$A$81:$A$84</c:f>
              <c:strCache>
                <c:ptCount val="3"/>
                <c:pt idx="0">
                  <c:v>IC</c:v>
                </c:pt>
                <c:pt idx="1">
                  <c:v>IKID</c:v>
                </c:pt>
                <c:pt idx="2">
                  <c:v>OSC</c:v>
                </c:pt>
              </c:strCache>
            </c:strRef>
          </c:cat>
          <c:val>
            <c:numRef>
              <c:f>Sheet2!$C$81:$C$84</c:f>
              <c:numCache>
                <c:formatCode>0.000</c:formatCode>
                <c:ptCount val="3"/>
                <c:pt idx="0">
                  <c:v>3.8249999999999999E-2</c:v>
                </c:pt>
                <c:pt idx="1">
                  <c:v>3.875E-2</c:v>
                </c:pt>
                <c:pt idx="2">
                  <c:v>4.0500000000000001E-2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3-164E-A4CA-0EFAFFB0D6F8}"/>
            </c:ext>
          </c:extLst>
        </c:ser>
        <c:ser>
          <c:idx val="2"/>
          <c:order val="2"/>
          <c:tx>
            <c:strRef>
              <c:f>Sheet2!$D$80</c:f>
              <c:strCache>
                <c:ptCount val="1"/>
                <c:pt idx="0">
                  <c:v>Average of Third Run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Sheet2!$A$81:$A$84</c:f>
              <c:strCache>
                <c:ptCount val="3"/>
                <c:pt idx="0">
                  <c:v>IC</c:v>
                </c:pt>
                <c:pt idx="1">
                  <c:v>IKID</c:v>
                </c:pt>
                <c:pt idx="2">
                  <c:v>OSC</c:v>
                </c:pt>
              </c:strCache>
            </c:strRef>
          </c:cat>
          <c:val>
            <c:numRef>
              <c:f>Sheet2!$D$81:$D$84</c:f>
              <c:numCache>
                <c:formatCode>0.000</c:formatCode>
                <c:ptCount val="3"/>
                <c:pt idx="0">
                  <c:v>3.6750000000000005E-2</c:v>
                </c:pt>
                <c:pt idx="1">
                  <c:v>2.8999999999999998E-2</c:v>
                </c:pt>
                <c:pt idx="2">
                  <c:v>3.0499999999999999E-2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3-164E-A4CA-0EFAFFB0D6F8}"/>
            </c:ext>
          </c:extLst>
        </c:ser>
        <c:ser>
          <c:idx val="3"/>
          <c:order val="3"/>
          <c:tx>
            <c:strRef>
              <c:f>Sheet2!$E$80</c:f>
              <c:strCache>
                <c:ptCount val="1"/>
                <c:pt idx="0">
                  <c:v>Average of Fourth Run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Sheet2!$A$81:$A$84</c:f>
              <c:strCache>
                <c:ptCount val="3"/>
                <c:pt idx="0">
                  <c:v>IC</c:v>
                </c:pt>
                <c:pt idx="1">
                  <c:v>IKID</c:v>
                </c:pt>
                <c:pt idx="2">
                  <c:v>OSC</c:v>
                </c:pt>
              </c:strCache>
            </c:strRef>
          </c:cat>
          <c:val>
            <c:numRef>
              <c:f>Sheet2!$E$81:$E$84</c:f>
              <c:numCache>
                <c:formatCode>0.000</c:formatCode>
                <c:ptCount val="3"/>
                <c:pt idx="0">
                  <c:v>5.1250000000000004E-2</c:v>
                </c:pt>
                <c:pt idx="1">
                  <c:v>4.0249999999999994E-2</c:v>
                </c:pt>
                <c:pt idx="2">
                  <c:v>3.6250000000000004E-2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53-164E-A4CA-0EFAFFB0D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394464"/>
        <c:axId val="2074821392"/>
      </c:barChart>
      <c:catAx>
        <c:axId val="155939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21392"/>
        <c:crosses val="autoZero"/>
        <c:auto val="1"/>
        <c:lblAlgn val="ctr"/>
        <c:lblOffset val="100"/>
        <c:noMultiLvlLbl val="0"/>
      </c:catAx>
      <c:valAx>
        <c:axId val="20748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9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StdDev of Average 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IC</c:v>
                </c:pt>
                <c:pt idx="1">
                  <c:v>IKID</c:v>
                </c:pt>
                <c:pt idx="2">
                  <c:v>OSC</c:v>
                </c:pt>
              </c:strCache>
            </c:strRef>
          </c:cat>
          <c:val>
            <c:numRef>
              <c:f>Sheet3!$B$4:$B$7</c:f>
              <c:numCache>
                <c:formatCode>0.000</c:formatCode>
                <c:ptCount val="3"/>
                <c:pt idx="0">
                  <c:v>1.3821782325976138E-2</c:v>
                </c:pt>
                <c:pt idx="1">
                  <c:v>1.4486164376167133E-2</c:v>
                </c:pt>
                <c:pt idx="2">
                  <c:v>1.4393828249172168E-2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6-CE4B-A4AB-8F96E15FF0AE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StdDev of First Run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IC</c:v>
                </c:pt>
                <c:pt idx="1">
                  <c:v>IKID</c:v>
                </c:pt>
                <c:pt idx="2">
                  <c:v>OSC</c:v>
                </c:pt>
              </c:strCache>
            </c:strRef>
          </c:cat>
          <c:val>
            <c:numRef>
              <c:f>Sheet3!$C$4:$C$7</c:f>
              <c:numCache>
                <c:formatCode>0.000</c:formatCode>
                <c:ptCount val="3"/>
                <c:pt idx="0">
                  <c:v>1.5041608956491309E-2</c:v>
                </c:pt>
                <c:pt idx="1">
                  <c:v>1.894509611130718E-2</c:v>
                </c:pt>
                <c:pt idx="2">
                  <c:v>1.7990738358018177E-2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6-CE4B-A4AB-8F96E15FF0AE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StdDev of Second Run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IC</c:v>
                </c:pt>
                <c:pt idx="1">
                  <c:v>IKID</c:v>
                </c:pt>
                <c:pt idx="2">
                  <c:v>OSC</c:v>
                </c:pt>
              </c:strCache>
            </c:strRef>
          </c:cat>
          <c:val>
            <c:numRef>
              <c:f>Sheet3!$D$4:$D$7</c:f>
              <c:numCache>
                <c:formatCode>0.000</c:formatCode>
                <c:ptCount val="3"/>
                <c:pt idx="0">
                  <c:v>1.2763881332363856E-2</c:v>
                </c:pt>
                <c:pt idx="1">
                  <c:v>1.4056433876817173E-2</c:v>
                </c:pt>
                <c:pt idx="2">
                  <c:v>1.5758595538097084E-2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C6-CE4B-A4AB-8F96E15FF0AE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StdDev of Third Run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IC</c:v>
                </c:pt>
                <c:pt idx="1">
                  <c:v>IKID</c:v>
                </c:pt>
                <c:pt idx="2">
                  <c:v>OSC</c:v>
                </c:pt>
              </c:strCache>
            </c:strRef>
          </c:cat>
          <c:val>
            <c:numRef>
              <c:f>Sheet3!$E$4:$E$7</c:f>
              <c:numCache>
                <c:formatCode>0.000</c:formatCode>
                <c:ptCount val="3"/>
                <c:pt idx="0">
                  <c:v>1.3720422734012224E-2</c:v>
                </c:pt>
                <c:pt idx="1">
                  <c:v>9.8319208025017639E-3</c:v>
                </c:pt>
                <c:pt idx="2">
                  <c:v>1.1269427669584643E-2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C6-CE4B-A4AB-8F96E15FF0AE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StdDev of Fourth Run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IC</c:v>
                </c:pt>
                <c:pt idx="1">
                  <c:v>IKID</c:v>
                </c:pt>
                <c:pt idx="2">
                  <c:v>OSC</c:v>
                </c:pt>
              </c:strCache>
            </c:strRef>
          </c:cat>
          <c:val>
            <c:numRef>
              <c:f>Sheet3!$F$4:$F$7</c:f>
              <c:numCache>
                <c:formatCode>0.000</c:formatCode>
                <c:ptCount val="3"/>
                <c:pt idx="0">
                  <c:v>1.4499999999999994E-2</c:v>
                </c:pt>
                <c:pt idx="1">
                  <c:v>1.6500000000000015E-2</c:v>
                </c:pt>
                <c:pt idx="2">
                  <c:v>1.3149778198382896E-2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C6-CE4B-A4AB-8F96E15FF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362096"/>
        <c:axId val="2057969616"/>
      </c:barChart>
      <c:catAx>
        <c:axId val="20573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69616"/>
        <c:crosses val="autoZero"/>
        <c:auto val="1"/>
        <c:lblAlgn val="ctr"/>
        <c:lblOffset val="100"/>
        <c:noMultiLvlLbl val="0"/>
      </c:catAx>
      <c:valAx>
        <c:axId val="20579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[ass.xlsx]Sheet3!PivotTable5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Sheet3!$A$56:$A$59</c:f>
              <c:strCache>
                <c:ptCount val="3"/>
                <c:pt idx="0">
                  <c:v>IC</c:v>
                </c:pt>
                <c:pt idx="1">
                  <c:v>IKID</c:v>
                </c:pt>
                <c:pt idx="2">
                  <c:v>OSC</c:v>
                </c:pt>
              </c:strCache>
            </c:strRef>
          </c:cat>
          <c:val>
            <c:numRef>
              <c:f>Sheet3!$B$56:$B$59</c:f>
              <c:numCache>
                <c:formatCode>General</c:formatCode>
                <c:ptCount val="3"/>
                <c:pt idx="0">
                  <c:v>3.4999999999999988E-3</c:v>
                </c:pt>
                <c:pt idx="1">
                  <c:v>4.062500000000001E-3</c:v>
                </c:pt>
                <c:pt idx="2">
                  <c:v>3.6875000000000033E-3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E-0044-8118-A3738014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723472"/>
        <c:axId val="1557363168"/>
      </c:barChart>
      <c:catAx>
        <c:axId val="20477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63168"/>
        <c:crosses val="autoZero"/>
        <c:auto val="1"/>
        <c:lblAlgn val="ctr"/>
        <c:lblOffset val="100"/>
        <c:noMultiLvlLbl val="0"/>
      </c:catAx>
      <c:valAx>
        <c:axId val="15573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[ass.xlsx]Sheet5!PivotTable7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diff1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Sheet5!$A$4:$A$7</c:f>
              <c:strCache>
                <c:ptCount val="3"/>
                <c:pt idx="0">
                  <c:v>IC</c:v>
                </c:pt>
                <c:pt idx="1">
                  <c:v>IKID</c:v>
                </c:pt>
                <c:pt idx="2">
                  <c:v>OSC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3.6999999999999998E-2</c:v>
                </c:pt>
                <c:pt idx="1">
                  <c:v>2.5000000000000005E-2</c:v>
                </c:pt>
                <c:pt idx="2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7-1D4A-A203-20CF50339142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diff2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Sheet5!$A$4:$A$7</c:f>
              <c:strCache>
                <c:ptCount val="3"/>
                <c:pt idx="0">
                  <c:v>IC</c:v>
                </c:pt>
                <c:pt idx="1">
                  <c:v>IKID</c:v>
                </c:pt>
                <c:pt idx="2">
                  <c:v>OSC</c:v>
                </c:pt>
              </c:strCache>
            </c:strRef>
          </c:cat>
          <c:val>
            <c:numRef>
              <c:f>Sheet5!$C$4:$C$7</c:f>
              <c:numCache>
                <c:formatCode>General</c:formatCode>
                <c:ptCount val="3"/>
                <c:pt idx="0">
                  <c:v>9.0000000000000011E-3</c:v>
                </c:pt>
                <c:pt idx="1">
                  <c:v>2.1000000000000001E-2</c:v>
                </c:pt>
                <c:pt idx="2">
                  <c:v>1.9000000000000006E-2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7-1D4A-A203-20CF50339142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diff3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Sheet5!$A$4:$A$7</c:f>
              <c:strCache>
                <c:ptCount val="3"/>
                <c:pt idx="0">
                  <c:v>IC</c:v>
                </c:pt>
                <c:pt idx="1">
                  <c:v>IKID</c:v>
                </c:pt>
                <c:pt idx="2">
                  <c:v>OSC</c:v>
                </c:pt>
              </c:strCache>
            </c:strRef>
          </c:cat>
          <c:val>
            <c:numRef>
              <c:f>Sheet5!$D$4:$D$7</c:f>
              <c:numCache>
                <c:formatCode>General</c:formatCode>
                <c:ptCount val="3"/>
                <c:pt idx="0">
                  <c:v>1.4999999999999996E-2</c:v>
                </c:pt>
                <c:pt idx="1">
                  <c:v>3.4000000000000002E-2</c:v>
                </c:pt>
                <c:pt idx="2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7-1D4A-A203-20CF50339142}"/>
            </c:ext>
          </c:extLst>
        </c:ser>
        <c:ser>
          <c:idx val="3"/>
          <c:order val="3"/>
          <c:tx>
            <c:strRef>
              <c:f>Sheet5!$E$3</c:f>
              <c:strCache>
                <c:ptCount val="1"/>
                <c:pt idx="0">
                  <c:v>Sum of diff4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Sheet5!$A$4:$A$7</c:f>
              <c:strCache>
                <c:ptCount val="3"/>
                <c:pt idx="0">
                  <c:v>IC</c:v>
                </c:pt>
                <c:pt idx="1">
                  <c:v>IKID</c:v>
                </c:pt>
                <c:pt idx="2">
                  <c:v>OSC</c:v>
                </c:pt>
              </c:strCache>
            </c:strRef>
          </c:cat>
          <c:val>
            <c:numRef>
              <c:f>Sheet5!$E$4:$E$7</c:f>
              <c:numCache>
                <c:formatCode>General</c:formatCode>
                <c:ptCount val="3"/>
                <c:pt idx="0">
                  <c:v>4.3000000000000003E-2</c:v>
                </c:pt>
                <c:pt idx="1">
                  <c:v>1.9E-2</c:v>
                </c:pt>
                <c:pt idx="2">
                  <c:v>2.0000000000000004E-2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C7-1D4A-A203-20CF50339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906656"/>
        <c:axId val="2061543040"/>
      </c:barChart>
      <c:catAx>
        <c:axId val="15699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43040"/>
        <c:crosses val="autoZero"/>
        <c:auto val="1"/>
        <c:lblAlgn val="ctr"/>
        <c:lblOffset val="100"/>
        <c:noMultiLvlLbl val="0"/>
      </c:catAx>
      <c:valAx>
        <c:axId val="20615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9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4708</xdr:colOff>
      <xdr:row>6</xdr:row>
      <xdr:rowOff>182623</xdr:rowOff>
    </xdr:from>
    <xdr:to>
      <xdr:col>33</xdr:col>
      <xdr:colOff>301984</xdr:colOff>
      <xdr:row>43</xdr:row>
      <xdr:rowOff>124307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89ED62-043C-574C-BC6D-35A982FB8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46</xdr:row>
      <xdr:rowOff>38100</xdr:rowOff>
    </xdr:from>
    <xdr:to>
      <xdr:col>25</xdr:col>
      <xdr:colOff>723900</xdr:colOff>
      <xdr:row>90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8405EC-06AA-0940-ACCF-1FD62C8D0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822960</xdr:colOff>
      <xdr:row>77</xdr:row>
      <xdr:rowOff>0</xdr:rowOff>
    </xdr:from>
    <xdr:to>
      <xdr:col>7</xdr:col>
      <xdr:colOff>81280</xdr:colOff>
      <xdr:row>93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32A8AD-54A4-7342-96B3-288E37ADE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2</xdr:row>
      <xdr:rowOff>25400</xdr:rowOff>
    </xdr:from>
    <xdr:to>
      <xdr:col>17</xdr:col>
      <xdr:colOff>596900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4BC93-EDF0-B340-8E5D-05C3073EE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965200</xdr:colOff>
      <xdr:row>44</xdr:row>
      <xdr:rowOff>12700</xdr:rowOff>
    </xdr:from>
    <xdr:to>
      <xdr:col>11</xdr:col>
      <xdr:colOff>190500</xdr:colOff>
      <xdr:row>71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C16A47-67F3-4F46-B20E-388D05779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165100</xdr:colOff>
      <xdr:row>74</xdr:row>
      <xdr:rowOff>165100</xdr:rowOff>
    </xdr:from>
    <xdr:to>
      <xdr:col>15</xdr:col>
      <xdr:colOff>190500</xdr:colOff>
      <xdr:row>101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64438-6AB1-334B-A9B9-58DB1751A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863600</xdr:colOff>
      <xdr:row>12</xdr:row>
      <xdr:rowOff>12700</xdr:rowOff>
    </xdr:from>
    <xdr:to>
      <xdr:col>10</xdr:col>
      <xdr:colOff>304800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62BDF-51ED-DF4C-9A19-8A7FCF2D1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812800</xdr:colOff>
      <xdr:row>48</xdr:row>
      <xdr:rowOff>25400</xdr:rowOff>
    </xdr:from>
    <xdr:to>
      <xdr:col>10</xdr:col>
      <xdr:colOff>457200</xdr:colOff>
      <xdr:row>79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4B639E-215E-474E-AC08-B4BCFBA14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8</xdr:row>
      <xdr:rowOff>114300</xdr:rowOff>
    </xdr:from>
    <xdr:to>
      <xdr:col>11</xdr:col>
      <xdr:colOff>901700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0E0A1-E4AB-584A-AB67-E675344BF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</xdr:row>
      <xdr:rowOff>76200</xdr:rowOff>
    </xdr:from>
    <xdr:to>
      <xdr:col>14</xdr:col>
      <xdr:colOff>266700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C5CD2-8C35-DD47-B879-840310FC8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88.778703356482" createdVersion="7" refreshedVersion="7" minRefreshableVersion="3" recordCount="12" xr:uid="{9F920968-FB02-9D4D-8006-E880CCF60869}">
  <cacheSource type="worksheet">
    <worksheetSource name="Table2"/>
  </cacheSource>
  <cacheFields count="9">
    <cacheField name="Test #" numFmtId="0">
      <sharedItems containsSemiMixedTypes="0" containsString="0" containsNumber="1" containsInteger="1" minValue="1" maxValue="12"/>
    </cacheField>
    <cacheField name="Controller" numFmtId="0">
      <sharedItems count="3">
        <s v="OSC"/>
        <s v="IC"/>
        <s v="IKID"/>
      </sharedItems>
    </cacheField>
    <cacheField name="Kp" numFmtId="0">
      <sharedItems containsSemiMixedTypes="0" containsString="0" containsNumber="1" containsInteger="1" minValue="50" maxValue="100" count="2">
        <n v="50"/>
        <n v="100"/>
      </sharedItems>
    </cacheField>
    <cacheField name="Frequency" numFmtId="0">
      <sharedItems count="2">
        <s v="[1.0,1.0,0.3]"/>
        <s v="[2.0,2.0,0.6]"/>
      </sharedItems>
    </cacheField>
    <cacheField name="First Run" numFmtId="0">
      <sharedItems containsSemiMixedTypes="0" containsString="0" containsNumber="1" minValue="2.3E-2" maxValue="7.0000000000000007E-2"/>
    </cacheField>
    <cacheField name="Second Run" numFmtId="0">
      <sharedItems containsSemiMixedTypes="0" containsString="0" containsNumber="1" minValue="2.3E-2" maxValue="6.2E-2"/>
    </cacheField>
    <cacheField name="Third Run" numFmtId="0">
      <sharedItems containsSemiMixedTypes="0" containsString="0" containsNumber="1" minValue="0.02" maxValue="5.3999999999999999E-2"/>
    </cacheField>
    <cacheField name="Fourth Run" numFmtId="0">
      <sharedItems containsSemiMixedTypes="0" containsString="0" containsNumber="1" minValue="2.1000000000000001E-2" maxValue="6.6000000000000003E-2"/>
    </cacheField>
    <cacheField name="Average Run" numFmtId="0">
      <sharedItems containsSemiMixedTypes="0" containsString="0" containsNumber="1" minValue="2.2250000000000002E-2" maxValue="5.974999999999999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88.792965856483" createdVersion="7" refreshedVersion="7" minRefreshableVersion="3" recordCount="12" xr:uid="{D538504D-20FF-444A-A7D0-E9098A67C394}">
  <cacheSource type="worksheet">
    <worksheetSource name="Table4"/>
  </cacheSource>
  <cacheFields count="6">
    <cacheField name="Controller" numFmtId="0">
      <sharedItems count="3">
        <s v="OSC"/>
        <s v="IC"/>
        <s v="IKID"/>
      </sharedItems>
    </cacheField>
    <cacheField name="Test%" numFmtId="0">
      <sharedItems containsSemiMixedTypes="0" containsString="0" containsNumber="1" containsInteger="1" minValue="1" maxValue="12"/>
    </cacheField>
    <cacheField name="diff1" numFmtId="0">
      <sharedItems containsSemiMixedTypes="0" containsString="0" containsNumber="1" minValue="1.0000000000000009E-3" maxValue="1.4999999999999999E-2" count="10">
        <n v="5.9999999999999984E-3"/>
        <n v="6.9999999999999993E-3"/>
        <n v="1.1000000000000003E-2"/>
        <n v="2.9999999999999992E-3"/>
        <n v="8.0000000000000002E-3"/>
        <n v="5.000000000000001E-3"/>
        <n v="1.0000000000000009E-3"/>
        <n v="5.0000000000000044E-3"/>
        <n v="1.4999999999999999E-2"/>
        <n v="3.9999999999999966E-3"/>
      </sharedItems>
    </cacheField>
    <cacheField name="diff2" numFmtId="0">
      <sharedItems containsSemiMixedTypes="0" containsString="0" containsNumber="1" minValue="0" maxValue="1.0000000000000002E-2"/>
    </cacheField>
    <cacheField name="diff3" numFmtId="0">
      <sharedItems containsSemiMixedTypes="0" containsString="0" containsNumber="1" minValue="0" maxValue="2.3E-2"/>
    </cacheField>
    <cacheField name="diff4" numFmtId="0">
      <sharedItems containsSemiMixedTypes="0" containsString="0" containsNumber="1" minValue="1.0000000000000009E-3" maxValue="1.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88.828097685182" createdVersion="7" refreshedVersion="7" minRefreshableVersion="3" recordCount="12" xr:uid="{ED59EEB8-42D5-1847-9C97-F5115C6E0C97}">
  <cacheSource type="worksheet">
    <worksheetSource name="Table1"/>
  </cacheSource>
  <cacheFields count="12">
    <cacheField name="Test #" numFmtId="0">
      <sharedItems containsSemiMixedTypes="0" containsString="0" containsNumber="1" containsInteger="1" minValue="1" maxValue="12"/>
    </cacheField>
    <cacheField name="Controller" numFmtId="0">
      <sharedItems count="3">
        <s v="OSC"/>
        <s v="IC"/>
        <s v="IKID"/>
      </sharedItems>
    </cacheField>
    <cacheField name="Kp" numFmtId="0">
      <sharedItems containsSemiMixedTypes="0" containsString="0" containsNumber="1" containsInteger="1" minValue="50" maxValue="100"/>
    </cacheField>
    <cacheField name="Frequency" numFmtId="0">
      <sharedItems/>
    </cacheField>
    <cacheField name="non-random Track Error [m]" numFmtId="0">
      <sharedItems containsSemiMixedTypes="0" containsString="0" containsNumber="1" minValue="0.02" maxValue="6.5000000000000002E-2"/>
    </cacheField>
    <cacheField name="First Run" numFmtId="0">
      <sharedItems containsSemiMixedTypes="0" containsString="0" containsNumber="1" minValue="2.3E-2" maxValue="7.0000000000000007E-2"/>
    </cacheField>
    <cacheField name="Second Run" numFmtId="0">
      <sharedItems containsSemiMixedTypes="0" containsString="0" containsNumber="1" minValue="2.3E-2" maxValue="6.2E-2"/>
    </cacheField>
    <cacheField name="Third Run" numFmtId="0">
      <sharedItems containsSemiMixedTypes="0" containsString="0" containsNumber="1" minValue="0.02" maxValue="5.3999999999999999E-2"/>
    </cacheField>
    <cacheField name="Fourth Run" numFmtId="0">
      <sharedItems containsSemiMixedTypes="0" containsString="0" containsNumber="1" minValue="2.1000000000000001E-2" maxValue="6.6000000000000003E-2"/>
    </cacheField>
    <cacheField name="Average Random" numFmtId="0">
      <sharedItems containsSemiMixedTypes="0" containsString="0" containsNumber="1" minValue="2.2250000000000002E-2" maxValue="5.9749999999999998E-2"/>
    </cacheField>
    <cacheField name="difference" numFmtId="0">
      <sharedItems containsSemiMixedTypes="0" containsString="0" containsNumber="1" minValue="2.5000000000000022E-4" maxValue="7.5000000000000067E-3"/>
    </cacheField>
    <cacheField name="Column1" numFmtId="0">
      <sharedItems containsSemiMixedTypes="0" containsString="0" containsNumber="1" minValue="-7.5000000000000067E-3" maxValue="5.5000000000000049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88.898303009257" createdVersion="7" refreshedVersion="7" minRefreshableVersion="3" recordCount="12" xr:uid="{713B907C-D890-8940-8D82-84A1B61C3714}">
  <cacheSource type="worksheet">
    <worksheetSource name="Table5"/>
  </cacheSource>
  <cacheFields count="7">
    <cacheField name="Test #" numFmtId="0">
      <sharedItems containsSemiMixedTypes="0" containsString="0" containsNumber="1" containsInteger="1" minValue="1" maxValue="12"/>
    </cacheField>
    <cacheField name="Controller" numFmtId="0">
      <sharedItems count="3">
        <s v="OSC"/>
        <s v="IC"/>
        <s v="IKID"/>
      </sharedItems>
    </cacheField>
    <cacheField name="Kp" numFmtId="0">
      <sharedItems containsSemiMixedTypes="0" containsString="0" containsNumber="1" containsInteger="1" minValue="50" maxValue="100"/>
    </cacheField>
    <cacheField name="Frequency" numFmtId="0">
      <sharedItems/>
    </cacheField>
    <cacheField name="non-random Track Error [m]" numFmtId="0">
      <sharedItems containsSemiMixedTypes="0" containsString="0" containsNumber="1" minValue="0.02" maxValue="6.5000000000000002E-2"/>
    </cacheField>
    <cacheField name="kpj=50" numFmtId="0">
      <sharedItems containsSemiMixedTypes="0" containsString="0" containsNumber="1" minValue="1.9E-2" maxValue="5.7000000000000002E-2"/>
    </cacheField>
    <cacheField name="kpj=51" numFmtId="0">
      <sharedItems containsSemiMixedTypes="0" containsString="0" containsNumber="1" minValue="0" maxValue="0.18461538461538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x v="0"/>
    <x v="0"/>
    <n v="3.6999999999999998E-2"/>
    <n v="4.1000000000000002E-2"/>
    <n v="3.1E-2"/>
    <n v="3.4000000000000002E-2"/>
    <n v="3.5750000000000004E-2"/>
  </r>
  <r>
    <n v="2"/>
    <x v="1"/>
    <x v="0"/>
    <x v="0"/>
    <n v="4.2999999999999997E-2"/>
    <n v="3.5999999999999997E-2"/>
    <n v="3.3000000000000002E-2"/>
    <n v="4.4999999999999998E-2"/>
    <n v="3.9249999999999993E-2"/>
  </r>
  <r>
    <n v="3"/>
    <x v="2"/>
    <x v="0"/>
    <x v="0"/>
    <n v="4.2000000000000003E-2"/>
    <n v="3.9E-2"/>
    <n v="3.1E-2"/>
    <n v="3.4000000000000002E-2"/>
    <n v="3.6500000000000005E-2"/>
  </r>
  <r>
    <n v="4"/>
    <x v="0"/>
    <x v="1"/>
    <x v="0"/>
    <n v="2.3E-2"/>
    <n v="2.5000000000000001E-2"/>
    <n v="0.02"/>
    <n v="2.1000000000000001E-2"/>
    <n v="2.2250000000000002E-2"/>
  </r>
  <r>
    <n v="5"/>
    <x v="1"/>
    <x v="1"/>
    <x v="0"/>
    <n v="3.2000000000000001E-2"/>
    <n v="2.3E-2"/>
    <n v="2.1000000000000001E-2"/>
    <n v="3.4000000000000002E-2"/>
    <n v="2.75E-2"/>
  </r>
  <r>
    <n v="6"/>
    <x v="2"/>
    <x v="1"/>
    <x v="0"/>
    <n v="2.5000000000000001E-2"/>
    <n v="2.5000000000000001E-2"/>
    <n v="0.02"/>
    <n v="2.1999999999999999E-2"/>
    <n v="2.3E-2"/>
  </r>
  <r>
    <n v="7"/>
    <x v="0"/>
    <x v="0"/>
    <x v="1"/>
    <n v="6.5000000000000002E-2"/>
    <n v="6.2E-2"/>
    <n v="4.5999999999999999E-2"/>
    <n v="5.2999999999999999E-2"/>
    <n v="5.6499999999999995E-2"/>
  </r>
  <r>
    <n v="8"/>
    <x v="1"/>
    <x v="0"/>
    <x v="1"/>
    <n v="6.5000000000000002E-2"/>
    <n v="5.3999999999999999E-2"/>
    <n v="5.3999999999999999E-2"/>
    <n v="6.6000000000000003E-2"/>
    <n v="5.9749999999999998E-2"/>
  </r>
  <r>
    <n v="9"/>
    <x v="2"/>
    <x v="0"/>
    <x v="1"/>
    <n v="7.0000000000000007E-2"/>
    <n v="5.8000000000000003E-2"/>
    <n v="4.2000000000000003E-2"/>
    <n v="6.0999999999999999E-2"/>
    <n v="5.7750000000000003E-2"/>
  </r>
  <r>
    <n v="10"/>
    <x v="0"/>
    <x v="1"/>
    <x v="1"/>
    <n v="3.3000000000000002E-2"/>
    <n v="3.4000000000000002E-2"/>
    <n v="2.5000000000000001E-2"/>
    <n v="3.6999999999999998E-2"/>
    <n v="3.2250000000000001E-2"/>
  </r>
  <r>
    <n v="11"/>
    <x v="1"/>
    <x v="1"/>
    <x v="1"/>
    <n v="5.8999999999999997E-2"/>
    <n v="0.04"/>
    <n v="3.9E-2"/>
    <n v="0.06"/>
    <n v="4.9500000000000002E-2"/>
  </r>
  <r>
    <n v="12"/>
    <x v="2"/>
    <x v="1"/>
    <x v="1"/>
    <n v="3.7999999999999999E-2"/>
    <n v="3.3000000000000002E-2"/>
    <n v="2.3E-2"/>
    <n v="4.3999999999999997E-2"/>
    <n v="3.4500000000000003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"/>
    <x v="0"/>
    <n v="1.0000000000000002E-2"/>
    <n v="0"/>
    <n v="3.0000000000000027E-3"/>
  </r>
  <r>
    <x v="1"/>
    <n v="2"/>
    <x v="1"/>
    <n v="0"/>
    <n v="2.9999999999999957E-3"/>
    <n v="9.0000000000000011E-3"/>
  </r>
  <r>
    <x v="2"/>
    <n v="3"/>
    <x v="2"/>
    <n v="8.0000000000000002E-3"/>
    <n v="0"/>
    <n v="3.0000000000000027E-3"/>
  </r>
  <r>
    <x v="0"/>
    <n v="4"/>
    <x v="3"/>
    <n v="5.000000000000001E-3"/>
    <n v="0"/>
    <n v="1.0000000000000009E-3"/>
  </r>
  <r>
    <x v="1"/>
    <n v="5"/>
    <x v="4"/>
    <n v="1.0000000000000009E-3"/>
    <n v="2.9999999999999992E-3"/>
    <n v="1.0000000000000002E-2"/>
  </r>
  <r>
    <x v="2"/>
    <n v="6"/>
    <x v="5"/>
    <n v="5.000000000000001E-3"/>
    <n v="0"/>
    <n v="1.9999999999999983E-3"/>
  </r>
  <r>
    <x v="0"/>
    <n v="7"/>
    <x v="6"/>
    <n v="2.0000000000000018E-3"/>
    <n v="1.8000000000000002E-2"/>
    <n v="1.1000000000000003E-2"/>
  </r>
  <r>
    <x v="1"/>
    <n v="8"/>
    <x v="1"/>
    <n v="4.0000000000000036E-3"/>
    <n v="4.0000000000000036E-3"/>
    <n v="8.0000000000000002E-3"/>
  </r>
  <r>
    <x v="2"/>
    <n v="9"/>
    <x v="7"/>
    <n v="6.9999999999999993E-3"/>
    <n v="2.3E-2"/>
    <n v="4.0000000000000036E-3"/>
  </r>
  <r>
    <x v="0"/>
    <n v="10"/>
    <x v="6"/>
    <n v="2.0000000000000018E-3"/>
    <n v="6.9999999999999993E-3"/>
    <n v="4.9999999999999975E-3"/>
  </r>
  <r>
    <x v="1"/>
    <n v="11"/>
    <x v="8"/>
    <n v="3.9999999999999966E-3"/>
    <n v="4.9999999999999975E-3"/>
    <n v="1.6E-2"/>
  </r>
  <r>
    <x v="2"/>
    <n v="12"/>
    <x v="9"/>
    <n v="1.0000000000000009E-3"/>
    <n v="1.1000000000000003E-2"/>
    <n v="9.999999999999995E-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n v="50"/>
    <s v="[1.0,1.0,0.3]"/>
    <n v="3.1E-2"/>
    <n v="3.6999999999999998E-2"/>
    <n v="4.1000000000000002E-2"/>
    <n v="3.1E-2"/>
    <n v="3.4000000000000002E-2"/>
    <n v="3.5750000000000004E-2"/>
    <n v="4.7500000000000042E-3"/>
    <n v="4.7500000000000042E-3"/>
  </r>
  <r>
    <n v="2"/>
    <x v="1"/>
    <n v="50"/>
    <s v="[1.0,1.0,0.3]"/>
    <n v="3.5999999999999997E-2"/>
    <n v="4.2999999999999997E-2"/>
    <n v="3.5999999999999997E-2"/>
    <n v="3.3000000000000002E-2"/>
    <n v="4.4999999999999998E-2"/>
    <n v="3.9249999999999993E-2"/>
    <n v="3.2499999999999959E-3"/>
    <n v="3.2499999999999959E-3"/>
  </r>
  <r>
    <n v="3"/>
    <x v="2"/>
    <n v="50"/>
    <s v="[1.0,1.0,0.3]"/>
    <n v="3.1E-2"/>
    <n v="4.2000000000000003E-2"/>
    <n v="3.9E-2"/>
    <n v="3.1E-2"/>
    <n v="3.4000000000000002E-2"/>
    <n v="3.6500000000000005E-2"/>
    <n v="5.5000000000000049E-3"/>
    <n v="5.5000000000000049E-3"/>
  </r>
  <r>
    <n v="4"/>
    <x v="0"/>
    <n v="100"/>
    <s v="[1.0,1.0,0.3]"/>
    <n v="0.02"/>
    <n v="2.3E-2"/>
    <n v="2.5000000000000001E-2"/>
    <n v="0.02"/>
    <n v="2.1000000000000001E-2"/>
    <n v="2.2250000000000002E-2"/>
    <n v="2.250000000000002E-3"/>
    <n v="2.250000000000002E-3"/>
  </r>
  <r>
    <n v="5"/>
    <x v="1"/>
    <n v="100"/>
    <s v="[1.0,1.0,0.3]"/>
    <n v="2.4E-2"/>
    <n v="3.2000000000000001E-2"/>
    <n v="2.3E-2"/>
    <n v="2.1000000000000001E-2"/>
    <n v="3.4000000000000002E-2"/>
    <n v="2.75E-2"/>
    <n v="3.4999999999999996E-3"/>
    <n v="3.4999999999999996E-3"/>
  </r>
  <r>
    <n v="6"/>
    <x v="2"/>
    <n v="100"/>
    <s v="[1.0,1.0,0.3]"/>
    <n v="0.02"/>
    <n v="2.5000000000000001E-2"/>
    <n v="2.5000000000000001E-2"/>
    <n v="0.02"/>
    <n v="2.1999999999999999E-2"/>
    <n v="2.3E-2"/>
    <n v="2.9999999999999992E-3"/>
    <n v="2.9999999999999992E-3"/>
  </r>
  <r>
    <n v="7"/>
    <x v="0"/>
    <n v="50"/>
    <s v="[2.0,2.0,0.6]"/>
    <n v="6.4000000000000001E-2"/>
    <n v="6.5000000000000002E-2"/>
    <n v="6.2E-2"/>
    <n v="4.5999999999999999E-2"/>
    <n v="5.2999999999999999E-2"/>
    <n v="5.6499999999999995E-2"/>
    <n v="7.5000000000000067E-3"/>
    <n v="-7.5000000000000067E-3"/>
  </r>
  <r>
    <n v="8"/>
    <x v="1"/>
    <n v="50"/>
    <s v="[2.0,2.0,0.6]"/>
    <n v="5.8000000000000003E-2"/>
    <n v="6.5000000000000002E-2"/>
    <n v="5.3999999999999999E-2"/>
    <n v="5.3999999999999999E-2"/>
    <n v="6.6000000000000003E-2"/>
    <n v="5.9749999999999998E-2"/>
    <n v="1.7499999999999946E-3"/>
    <n v="1.7499999999999946E-3"/>
  </r>
  <r>
    <n v="9"/>
    <x v="2"/>
    <n v="50"/>
    <s v="[2.0,2.0,0.6]"/>
    <n v="6.5000000000000002E-2"/>
    <n v="7.0000000000000007E-2"/>
    <n v="5.8000000000000003E-2"/>
    <n v="4.2000000000000003E-2"/>
    <n v="6.0999999999999999E-2"/>
    <n v="5.7750000000000003E-2"/>
    <n v="7.2499999999999995E-3"/>
    <n v="-7.2499999999999995E-3"/>
  </r>
  <r>
    <n v="10"/>
    <x v="0"/>
    <n v="100"/>
    <s v="[2.0,2.0,0.6]"/>
    <n v="3.2000000000000001E-2"/>
    <n v="3.3000000000000002E-2"/>
    <n v="3.4000000000000002E-2"/>
    <n v="2.5000000000000001E-2"/>
    <n v="3.6999999999999998E-2"/>
    <n v="3.2250000000000001E-2"/>
    <n v="2.5000000000000022E-4"/>
    <n v="2.5000000000000022E-4"/>
  </r>
  <r>
    <n v="11"/>
    <x v="1"/>
    <n v="100"/>
    <s v="[2.0,2.0,0.6]"/>
    <n v="4.3999999999999997E-2"/>
    <n v="5.8999999999999997E-2"/>
    <n v="0.04"/>
    <n v="3.9E-2"/>
    <n v="0.06"/>
    <n v="4.9500000000000002E-2"/>
    <n v="5.5000000000000049E-3"/>
    <n v="5.5000000000000049E-3"/>
  </r>
  <r>
    <n v="12"/>
    <x v="2"/>
    <n v="100"/>
    <s v="[2.0,2.0,0.6]"/>
    <n v="3.4000000000000002E-2"/>
    <n v="3.7999999999999999E-2"/>
    <n v="3.3000000000000002E-2"/>
    <n v="2.3E-2"/>
    <n v="4.3999999999999997E-2"/>
    <n v="3.4500000000000003E-2"/>
    <n v="5.0000000000000044E-4"/>
    <n v="5.0000000000000044E-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n v="50"/>
    <s v="[1.0,1.0,0.3]"/>
    <n v="3.1E-2"/>
    <n v="0.03"/>
    <n v="3.2258064516129059E-2"/>
  </r>
  <r>
    <n v="2"/>
    <x v="1"/>
    <n v="50"/>
    <s v="[1.0,1.0,0.3]"/>
    <n v="3.5999999999999997E-2"/>
    <n v="3.5000000000000003E-2"/>
    <n v="2.7777777777777613E-2"/>
  </r>
  <r>
    <n v="3"/>
    <x v="2"/>
    <n v="50"/>
    <s v="[1.0,1.0,0.3]"/>
    <n v="3.1E-2"/>
    <n v="2.9000000000000001E-2"/>
    <n v="6.4516129032258007E-2"/>
  </r>
  <r>
    <n v="4"/>
    <x v="0"/>
    <n v="100"/>
    <s v="[1.0,1.0,0.3]"/>
    <n v="0.02"/>
    <n v="0.02"/>
    <n v="0"/>
  </r>
  <r>
    <n v="5"/>
    <x v="1"/>
    <n v="100"/>
    <s v="[1.0,1.0,0.3]"/>
    <n v="2.4E-2"/>
    <n v="2.4E-2"/>
    <n v="0"/>
  </r>
  <r>
    <n v="6"/>
    <x v="2"/>
    <n v="100"/>
    <s v="[1.0,1.0,0.3]"/>
    <n v="0.02"/>
    <n v="1.9E-2"/>
    <n v="5.0000000000000044E-2"/>
  </r>
  <r>
    <n v="7"/>
    <x v="0"/>
    <n v="50"/>
    <s v="[2.0,2.0,0.6]"/>
    <n v="6.4000000000000001E-2"/>
    <n v="5.7000000000000002E-2"/>
    <n v="0.10937499999999999"/>
  </r>
  <r>
    <n v="8"/>
    <x v="1"/>
    <n v="50"/>
    <s v="[2.0,2.0,0.6]"/>
    <n v="5.8000000000000003E-2"/>
    <n v="5.7000000000000002E-2"/>
    <n v="1.7241379310344841E-2"/>
  </r>
  <r>
    <n v="9"/>
    <x v="2"/>
    <n v="50"/>
    <s v="[2.0,2.0,0.6]"/>
    <n v="6.5000000000000002E-2"/>
    <n v="5.2999999999999999E-2"/>
    <n v="0.18461538461538465"/>
  </r>
  <r>
    <n v="10"/>
    <x v="0"/>
    <n v="100"/>
    <s v="[2.0,2.0,0.6]"/>
    <n v="3.2000000000000001E-2"/>
    <n v="0.03"/>
    <n v="6.2500000000000056E-2"/>
  </r>
  <r>
    <n v="11"/>
    <x v="1"/>
    <n v="100"/>
    <s v="[2.0,2.0,0.6]"/>
    <n v="4.3999999999999997E-2"/>
    <n v="4.3999999999999997E-2"/>
    <n v="0"/>
  </r>
  <r>
    <n v="12"/>
    <x v="2"/>
    <n v="100"/>
    <s v="[2.0,2.0,0.6]"/>
    <n v="3.4000000000000002E-2"/>
    <n v="0.03"/>
    <n v="0.117647058823529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9C7AA-FEBA-D541-B637-AEA29AD9DCE1}" name="PivotTable10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85:B89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kpj=51" fld="6" subtotal="average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77C84-F90B-0E4E-8B4D-207884BEE8A2}" name="PivotTable8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80:E84" firstHeaderRow="0" firstDataRow="1" firstDataCol="1" rowPageCount="2" colPageCount="1"/>
  <pivotFields count="9">
    <pivotField showAll="0"/>
    <pivotField axis="axisRow" showAll="0">
      <items count="4">
        <item x="1"/>
        <item x="2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" hier="-1"/>
    <pageField fld="2" hier="-1"/>
  </pageFields>
  <dataFields count="4">
    <dataField name="Average of First Run" fld="4" subtotal="average" baseField="0" baseItem="0" numFmtId="164"/>
    <dataField name="Average of Second Run" fld="5" subtotal="average" baseField="0" baseItem="0" numFmtId="164"/>
    <dataField name="Average of Third Run" fld="6" subtotal="average" baseField="0" baseItem="0" numFmtId="164"/>
    <dataField name="Average of Fourth Run" fld="7" subtotal="average" baseField="0" baseItem="0" numFmtId="164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6C395-1929-8343-8627-90E1A8634192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53:B57" firstHeaderRow="1" firstDataRow="1" firstDataCol="1" rowPageCount="2" colPageCount="1"/>
  <pivotFields count="9">
    <pivotField showAll="0"/>
    <pivotField axis="axisRow" showAll="0">
      <items count="4">
        <item x="1"/>
        <item x="2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3" hier="-1"/>
    <pageField fld="2" hier="-1"/>
  </pageFields>
  <dataFields count="1">
    <dataField name="Average of Average Run" fld="8" subtotal="average" baseField="0" baseItem="0" numFmtId="164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02ECF-AEDE-F04E-ACA6-4E208D1573F3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E8" firstHeaderRow="0" firstDataRow="1" firstDataCol="1" rowPageCount="2" colPageCount="1"/>
  <pivotFields count="9">
    <pivotField showAll="0"/>
    <pivotField axis="axisRow" showAll="0">
      <items count="4">
        <item x="1"/>
        <item x="2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" hier="-1"/>
    <pageField fld="2" hier="-1"/>
  </pageFields>
  <dataFields count="4">
    <dataField name="StdDev of First Run" fld="4" subtotal="stdDev" baseField="0" baseItem="0" numFmtId="164"/>
    <dataField name="StdDev of Second Run" fld="5" subtotal="stdDev" baseField="0" baseItem="0" numFmtId="164"/>
    <dataField name="StdDev of Third Run" fld="6" subtotal="stdDev" baseField="0" baseItem="0" numFmtId="164"/>
    <dataField name="StdDev of Fourth Run" fld="7" subtotal="stdDev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DE1EC-9F34-8540-9CE2-DBCB4B395038}" name="PivotTable5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55:B59" firstHeaderRow="1" firstDataRow="1" firstDataCol="1"/>
  <pivotFields count="12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difference" fld="10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E1FC0-7416-1440-A710-828CB698BC89}" name="PivotTable3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7" firstHeaderRow="0" firstDataRow="1" firstDataCol="1"/>
  <pivotFields count="12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tdDev of Average Random" fld="9" subtotal="stdDev" baseField="0" baseItem="0" numFmtId="164"/>
    <dataField name="StdDev of First Run" fld="5" subtotal="stdDev" baseField="0" baseItem="0" numFmtId="164"/>
    <dataField name="StdDev of Second Run" fld="6" subtotal="stdDev" baseField="0" baseItem="0" numFmtId="164"/>
    <dataField name="StdDev of Third Run" fld="7" subtotal="stdDev" baseField="0" baseItem="0" numFmtId="164"/>
    <dataField name="StdDev of Fourth Run" fld="8" subtotal="stdDev" baseField="0" baseItem="0" numFmtId="164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B0FE6-AA5D-9240-8BF1-661EB5D3E3E6}" name="PivotTable7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E7" firstHeaderRow="0" firstDataRow="1" firstDataCol="1"/>
  <pivotFields count="6"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iff1" fld="2" baseField="0" baseItem="0"/>
    <dataField name="Sum of diff2" fld="3" baseField="0" baseItem="0"/>
    <dataField name="Sum of diff3" fld="4" baseField="0" baseItem="0"/>
    <dataField name="Sum of diff4" fld="5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FA7CB-2B20-AC44-8D2C-1A7114390026}" name="PivotTable9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7" firstHeaderRow="1" firstDataRow="1" firstDataCol="1"/>
  <pivotFields count="12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olumn1" fld="11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574D6-32B8-7E4C-9869-DD9B9A8962DB}" name="Table1" displayName="Table1" ref="B9:M21" totalsRowShown="0" headerRowDxfId="22" dataDxfId="21">
  <tableColumns count="12">
    <tableColumn id="1" xr3:uid="{EDD0E0D9-79A5-B64D-848E-AE3F4985DDAB}" name="Test #" dataDxfId="20"/>
    <tableColumn id="5" xr3:uid="{4784782C-2EA2-8D43-A5AF-C4BDF5EDF96C}" name="Controller" dataDxfId="19"/>
    <tableColumn id="2" xr3:uid="{CA78CF83-2DC2-1349-9E43-3E4B39FBAED7}" name="Kp" dataDxfId="18"/>
    <tableColumn id="3" xr3:uid="{DF85DE08-0579-F142-8DE7-9B3B4184CCE2}" name="Frequency" dataDxfId="17"/>
    <tableColumn id="4" xr3:uid="{3CEB4D28-8525-1C41-920A-C6C433827C3E}" name="non-random Track Error [m]" dataDxfId="16"/>
    <tableColumn id="6" xr3:uid="{B710856D-83F1-704F-823C-B26B52567D0E}" name="First Run" dataDxfId="15"/>
    <tableColumn id="7" xr3:uid="{8BFFE689-AFBF-DC47-91C8-859ED433C922}" name="Second Run" dataDxfId="14"/>
    <tableColumn id="8" xr3:uid="{D57F87B4-90DE-AA4B-A74C-2D56F73E3185}" name="Third Run" dataDxfId="13"/>
    <tableColumn id="9" xr3:uid="{74576344-052B-CF48-8486-DA708D78BF7C}" name="Fourth Run" dataDxfId="12"/>
    <tableColumn id="10" xr3:uid="{4EDED803-4A93-0448-95AD-C521400AC07E}" name="Average Random" dataDxfId="11">
      <calculatedColumnFormula>AVERAGE(Table1[[#This Row],[First Run]:[Fourth Run]])</calculatedColumnFormula>
    </tableColumn>
    <tableColumn id="11" xr3:uid="{F2A9B33E-53FC-5E41-9657-CE4FA5C708D1}" name="difference" dataDxfId="10">
      <calculatedColumnFormula>ABS(Table1[[#This Row],[non-random Track Error '[m']]]-Table1[[#This Row],[Average Random]])</calculatedColumnFormula>
    </tableColumn>
    <tableColumn id="12" xr3:uid="{22653D42-9748-6B4C-8C49-22DEF24ACBE4}" name="Column1" dataDxfId="9">
      <calculatedColumnFormula>Table1[[#This Row],[Average Random]]-Table1[[#This Row],[non-random Track Error '[m']]]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78F887-66CA-674C-8383-421D44AE2379}" name="Table2" displayName="Table2" ref="B25:J37" totalsRowShown="0" headerRowDxfId="33" dataDxfId="34" headerRowBorderDxfId="44" tableBorderDxfId="45" totalsRowBorderDxfId="43">
  <autoFilter ref="B25:J37" xr:uid="{2578F887-66CA-674C-8383-421D44AE2379}"/>
  <tableColumns count="9">
    <tableColumn id="1" xr3:uid="{6028EBA2-39AC-5C4D-A70E-45EA549E5084}" name="Test #" dataDxfId="42"/>
    <tableColumn id="2" xr3:uid="{2A0A48DE-E067-7246-B8E0-3F387C85CBAF}" name="Controller" dataDxfId="41"/>
    <tableColumn id="3" xr3:uid="{20BB4829-4529-B745-865D-E24DD0DA2A5E}" name="Kp" dataDxfId="40"/>
    <tableColumn id="4" xr3:uid="{3C9031DB-FFE2-C246-958F-DD0D0D87AE61}" name="Frequency" dataDxfId="39"/>
    <tableColumn id="5" xr3:uid="{37D00024-9C6E-B042-9C13-A33F826A20C8}" name="First Run" dataDxfId="38"/>
    <tableColumn id="6" xr3:uid="{3552382E-5054-6A41-A3D2-5192C5E3AAA4}" name="Second Run" dataDxfId="37"/>
    <tableColumn id="7" xr3:uid="{37090998-4B45-9E41-8FE2-154D154E6A29}" name="Third Run" dataDxfId="36"/>
    <tableColumn id="8" xr3:uid="{9C3F9E72-334F-1043-992D-C6AFD04EA8C4}" name="Fourth Run" dataDxfId="35"/>
    <tableColumn id="9" xr3:uid="{B558F6FA-FA91-784E-B403-3D0D0A6CC995}" name="Average Run" dataDxfId="32">
      <calculatedColumnFormula>AVERAGE(Table2[[#This Row],[First Run]:[Fourth Run]])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BA2432-16D9-C646-9551-88ADB3994607}" name="Table4" displayName="Table4" ref="C41:H53" totalsRowShown="0" headerRowDxfId="23" dataDxfId="24" tableBorderDxfId="31">
  <autoFilter ref="C41:H53" xr:uid="{15BA2432-16D9-C646-9551-88ADB3994607}"/>
  <tableColumns count="6">
    <tableColumn id="1" xr3:uid="{86108F5D-D4CB-484F-867D-56AB59B6C141}" name="Controller" dataDxfId="30"/>
    <tableColumn id="2" xr3:uid="{AB44D99B-BBC3-9847-9905-294737309835}" name="Test%" dataDxfId="29"/>
    <tableColumn id="3" xr3:uid="{C0BACF52-EC35-884D-86BC-C4D09F97D39E}" name="diff1" dataDxfId="28">
      <calculatedColumnFormula>ABS($F10-G10)</calculatedColumnFormula>
    </tableColumn>
    <tableColumn id="4" xr3:uid="{34FCBD5A-EF9A-F642-956B-F2681E55739E}" name="diff2" dataDxfId="27">
      <calculatedColumnFormula>ABS($F10-H10)</calculatedColumnFormula>
    </tableColumn>
    <tableColumn id="5" xr3:uid="{E2A79BC5-BD0A-0742-905B-BFBE0F78B89A}" name="diff3" dataDxfId="26">
      <calculatedColumnFormula>ABS($F10-I10)</calculatedColumnFormula>
    </tableColumn>
    <tableColumn id="6" xr3:uid="{0DF55FB0-AE1B-794B-87B8-E91B4CB83150}" name="diff4" dataDxfId="25">
      <calculatedColumnFormula>ABS($F10-J10)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27B48E-AFE7-784F-BC6A-D66ABF106EC5}" name="Table5" displayName="Table5" ref="A64:G76" totalsRowShown="0" headerRowDxfId="1" dataDxfId="2" tableBorderDxfId="8">
  <autoFilter ref="A64:G76" xr:uid="{4927B48E-AFE7-784F-BC6A-D66ABF106EC5}"/>
  <tableColumns count="7">
    <tableColumn id="1" xr3:uid="{91F566D8-7B01-F14E-85D6-D1C8ED66E600}" name="Test #" dataDxfId="7"/>
    <tableColumn id="2" xr3:uid="{BB0BE5CE-56F4-9A4C-889D-0BD85079721D}" name="Controller" dataDxfId="6"/>
    <tableColumn id="3" xr3:uid="{5F912E82-4396-9241-B173-8A0302A4F7CD}" name="Kp" dataDxfId="5"/>
    <tableColumn id="4" xr3:uid="{8EC2DCD7-E3FA-5543-83D6-9E0FF810CF96}" name="Frequency" dataDxfId="4"/>
    <tableColumn id="5" xr3:uid="{AAEE00E5-584F-5B40-9EB6-F23CBF374DC0}" name="non-random Track Error [m]" dataDxfId="3"/>
    <tableColumn id="6" xr3:uid="{C25DBB6B-A346-6846-A82C-0B431C1CCFE9}" name="kpj=50"/>
    <tableColumn id="7" xr3:uid="{1207276D-F163-9240-8716-76E05A0009A4}" name="percent improvement" dataDxfId="0">
      <calculatedColumnFormula>(Table5[[#This Row],[non-random Track Error '[m']]]-Table5[[#This Row],[kpj=50]])/Table5[[#This Row],[non-random Track Error '[m']]]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1E7D3-73A0-EC4A-9599-40FE1F7D5934}">
  <dimension ref="A9:O89"/>
  <sheetViews>
    <sheetView showGridLines="0" tabSelected="1" zoomScale="83" workbookViewId="0">
      <selection activeCell="H62" sqref="H62"/>
    </sheetView>
  </sheetViews>
  <sheetFormatPr baseColWidth="10" defaultRowHeight="16" x14ac:dyDescent="0.2"/>
  <cols>
    <col min="1" max="1" width="13" bestFit="1" customWidth="1"/>
    <col min="2" max="2" width="16.33203125" bestFit="1" customWidth="1"/>
    <col min="3" max="3" width="12.1640625" customWidth="1"/>
    <col min="4" max="4" width="12.33203125" customWidth="1"/>
    <col min="5" max="5" width="27.1640625" customWidth="1"/>
    <col min="6" max="6" width="24.5" bestFit="1" customWidth="1"/>
    <col min="7" max="7" width="13.1640625" customWidth="1"/>
    <col min="8" max="8" width="11.33203125" customWidth="1"/>
    <col min="9" max="9" width="12.6640625" customWidth="1"/>
    <col min="11" max="11" width="15.33203125" bestFit="1" customWidth="1"/>
    <col min="12" max="12" width="9" bestFit="1" customWidth="1"/>
  </cols>
  <sheetData>
    <row r="9" spans="2:15" x14ac:dyDescent="0.2">
      <c r="B9" s="1" t="s">
        <v>0</v>
      </c>
      <c r="C9" s="1" t="s">
        <v>6</v>
      </c>
      <c r="D9" s="1" t="s">
        <v>1</v>
      </c>
      <c r="E9" s="1" t="s">
        <v>2</v>
      </c>
      <c r="F9" s="1" t="s">
        <v>29</v>
      </c>
      <c r="G9" s="7" t="s">
        <v>10</v>
      </c>
      <c r="H9" s="7" t="s">
        <v>11</v>
      </c>
      <c r="I9" s="7" t="s">
        <v>12</v>
      </c>
      <c r="J9" s="7" t="s">
        <v>13</v>
      </c>
      <c r="K9" s="7" t="s">
        <v>27</v>
      </c>
      <c r="L9" s="7" t="s">
        <v>30</v>
      </c>
      <c r="M9" s="7" t="s">
        <v>5</v>
      </c>
    </row>
    <row r="10" spans="2:15" x14ac:dyDescent="0.2">
      <c r="B10" s="2">
        <v>1</v>
      </c>
      <c r="C10" s="1" t="s">
        <v>7</v>
      </c>
      <c r="D10" s="1">
        <v>50</v>
      </c>
      <c r="E10" s="1" t="s">
        <v>3</v>
      </c>
      <c r="F10" s="1">
        <v>3.1E-2</v>
      </c>
      <c r="G10" s="6">
        <v>3.6999999999999998E-2</v>
      </c>
      <c r="H10" s="6">
        <v>4.1000000000000002E-2</v>
      </c>
      <c r="I10" s="6">
        <v>3.1E-2</v>
      </c>
      <c r="J10" s="11">
        <v>3.4000000000000002E-2</v>
      </c>
      <c r="K10" s="6">
        <f>AVERAGE(Table1[[#This Row],[First Run]:[Fourth Run]])</f>
        <v>3.5750000000000004E-2</v>
      </c>
      <c r="L10" s="6">
        <f>ABS(Table1[[#This Row],[non-random Track Error '[m']]]-Table1[[#This Row],[Average Random]])</f>
        <v>4.7500000000000042E-3</v>
      </c>
      <c r="M10" s="6">
        <f>Table1[[#This Row],[Average Random]]-Table1[[#This Row],[non-random Track Error '[m']]]</f>
        <v>4.7500000000000042E-3</v>
      </c>
      <c r="N10">
        <f>MIN(L10:L12)</f>
        <v>3.2499999999999959E-3</v>
      </c>
      <c r="O10" t="s">
        <v>8</v>
      </c>
    </row>
    <row r="11" spans="2:15" x14ac:dyDescent="0.2">
      <c r="B11" s="2">
        <v>2</v>
      </c>
      <c r="C11" s="1" t="s">
        <v>8</v>
      </c>
      <c r="D11" s="1">
        <v>50</v>
      </c>
      <c r="E11" s="1" t="s">
        <v>3</v>
      </c>
      <c r="F11" s="1">
        <v>3.5999999999999997E-2</v>
      </c>
      <c r="G11" s="6">
        <v>4.2999999999999997E-2</v>
      </c>
      <c r="H11" s="6">
        <v>3.5999999999999997E-2</v>
      </c>
      <c r="I11" s="6">
        <v>3.3000000000000002E-2</v>
      </c>
      <c r="J11" s="12">
        <v>4.4999999999999998E-2</v>
      </c>
      <c r="K11" s="6">
        <f>AVERAGE(Table1[[#This Row],[First Run]:[Fourth Run]])</f>
        <v>3.9249999999999993E-2</v>
      </c>
      <c r="L11" s="6">
        <f>ABS(Table1[[#This Row],[non-random Track Error '[m']]]-Table1[[#This Row],[Average Random]])</f>
        <v>3.2499999999999959E-3</v>
      </c>
      <c r="M11" s="6">
        <f>Table1[[#This Row],[Average Random]]-Table1[[#This Row],[non-random Track Error '[m']]]</f>
        <v>3.2499999999999959E-3</v>
      </c>
    </row>
    <row r="12" spans="2:15" x14ac:dyDescent="0.2">
      <c r="B12" s="2">
        <v>3</v>
      </c>
      <c r="C12" s="1" t="s">
        <v>9</v>
      </c>
      <c r="D12" s="1">
        <v>50</v>
      </c>
      <c r="E12" s="1" t="s">
        <v>3</v>
      </c>
      <c r="F12" s="1">
        <v>3.1E-2</v>
      </c>
      <c r="G12" s="6">
        <v>4.2000000000000003E-2</v>
      </c>
      <c r="H12" s="6">
        <v>3.9E-2</v>
      </c>
      <c r="I12" s="6">
        <v>3.1E-2</v>
      </c>
      <c r="J12" s="11">
        <v>3.4000000000000002E-2</v>
      </c>
      <c r="K12" s="6">
        <f>AVERAGE(Table1[[#This Row],[First Run]:[Fourth Run]])</f>
        <v>3.6500000000000005E-2</v>
      </c>
      <c r="L12" s="6">
        <f>ABS(Table1[[#This Row],[non-random Track Error '[m']]]-Table1[[#This Row],[Average Random]])</f>
        <v>5.5000000000000049E-3</v>
      </c>
      <c r="M12" s="6">
        <f>Table1[[#This Row],[Average Random]]-Table1[[#This Row],[non-random Track Error '[m']]]</f>
        <v>5.5000000000000049E-3</v>
      </c>
    </row>
    <row r="13" spans="2:15" x14ac:dyDescent="0.2">
      <c r="B13" s="3">
        <v>4</v>
      </c>
      <c r="C13" s="1" t="s">
        <v>7</v>
      </c>
      <c r="D13" s="1">
        <v>100</v>
      </c>
      <c r="E13" s="1" t="s">
        <v>3</v>
      </c>
      <c r="F13" s="1">
        <v>0.02</v>
      </c>
      <c r="G13" s="6">
        <v>2.3E-2</v>
      </c>
      <c r="H13" s="6">
        <v>2.5000000000000001E-2</v>
      </c>
      <c r="I13" s="6">
        <v>0.02</v>
      </c>
      <c r="J13" s="12">
        <v>2.1000000000000001E-2</v>
      </c>
      <c r="K13" s="6">
        <f>AVERAGE(Table1[[#This Row],[First Run]:[Fourth Run]])</f>
        <v>2.2250000000000002E-2</v>
      </c>
      <c r="L13" s="6">
        <f>ABS(Table1[[#This Row],[non-random Track Error '[m']]]-Table1[[#This Row],[Average Random]])</f>
        <v>2.250000000000002E-3</v>
      </c>
      <c r="M13" s="6">
        <f>Table1[[#This Row],[Average Random]]-Table1[[#This Row],[non-random Track Error '[m']]]</f>
        <v>2.250000000000002E-3</v>
      </c>
      <c r="N13">
        <f>MIN(L13:L15)</f>
        <v>2.250000000000002E-3</v>
      </c>
      <c r="O13" t="s">
        <v>7</v>
      </c>
    </row>
    <row r="14" spans="2:15" x14ac:dyDescent="0.2">
      <c r="B14" s="3">
        <v>5</v>
      </c>
      <c r="C14" s="1" t="s">
        <v>8</v>
      </c>
      <c r="D14" s="1">
        <v>100</v>
      </c>
      <c r="E14" s="1" t="s">
        <v>3</v>
      </c>
      <c r="F14" s="1">
        <v>2.4E-2</v>
      </c>
      <c r="G14" s="6">
        <v>3.2000000000000001E-2</v>
      </c>
      <c r="H14" s="6">
        <v>2.3E-2</v>
      </c>
      <c r="I14" s="6">
        <v>2.1000000000000001E-2</v>
      </c>
      <c r="J14" s="11">
        <v>3.4000000000000002E-2</v>
      </c>
      <c r="K14" s="6">
        <f>AVERAGE(Table1[[#This Row],[First Run]:[Fourth Run]])</f>
        <v>2.75E-2</v>
      </c>
      <c r="L14" s="6">
        <f>ABS(Table1[[#This Row],[non-random Track Error '[m']]]-Table1[[#This Row],[Average Random]])</f>
        <v>3.4999999999999996E-3</v>
      </c>
      <c r="M14" s="6">
        <f>Table1[[#This Row],[Average Random]]-Table1[[#This Row],[non-random Track Error '[m']]]</f>
        <v>3.4999999999999996E-3</v>
      </c>
    </row>
    <row r="15" spans="2:15" x14ac:dyDescent="0.2">
      <c r="B15" s="3">
        <v>6</v>
      </c>
      <c r="C15" s="1" t="s">
        <v>9</v>
      </c>
      <c r="D15" s="1">
        <v>100</v>
      </c>
      <c r="E15" s="1" t="s">
        <v>3</v>
      </c>
      <c r="F15" s="1">
        <v>0.02</v>
      </c>
      <c r="G15" s="6">
        <v>2.5000000000000001E-2</v>
      </c>
      <c r="H15" s="6">
        <v>2.5000000000000001E-2</v>
      </c>
      <c r="I15" s="6">
        <v>0.02</v>
      </c>
      <c r="J15" s="12">
        <v>2.1999999999999999E-2</v>
      </c>
      <c r="K15" s="6">
        <f>AVERAGE(Table1[[#This Row],[First Run]:[Fourth Run]])</f>
        <v>2.3E-2</v>
      </c>
      <c r="L15" s="6">
        <f>ABS(Table1[[#This Row],[non-random Track Error '[m']]]-Table1[[#This Row],[Average Random]])</f>
        <v>2.9999999999999992E-3</v>
      </c>
      <c r="M15" s="6">
        <f>Table1[[#This Row],[Average Random]]-Table1[[#This Row],[non-random Track Error '[m']]]</f>
        <v>2.9999999999999992E-3</v>
      </c>
    </row>
    <row r="16" spans="2:15" x14ac:dyDescent="0.2">
      <c r="B16" s="4">
        <v>7</v>
      </c>
      <c r="C16" s="1" t="s">
        <v>7</v>
      </c>
      <c r="D16" s="1">
        <v>50</v>
      </c>
      <c r="E16" s="1" t="s">
        <v>4</v>
      </c>
      <c r="F16" s="1">
        <v>6.4000000000000001E-2</v>
      </c>
      <c r="G16" s="6">
        <v>6.5000000000000002E-2</v>
      </c>
      <c r="H16" s="6">
        <v>6.2E-2</v>
      </c>
      <c r="I16" s="6">
        <v>4.5999999999999999E-2</v>
      </c>
      <c r="J16" s="11">
        <v>5.2999999999999999E-2</v>
      </c>
      <c r="K16" s="6">
        <f>AVERAGE(Table1[[#This Row],[First Run]:[Fourth Run]])</f>
        <v>5.6499999999999995E-2</v>
      </c>
      <c r="L16" s="6">
        <f>ABS(Table1[[#This Row],[non-random Track Error '[m']]]-Table1[[#This Row],[Average Random]])</f>
        <v>7.5000000000000067E-3</v>
      </c>
      <c r="M16" s="6">
        <f>Table1[[#This Row],[Average Random]]-Table1[[#This Row],[non-random Track Error '[m']]]</f>
        <v>-7.5000000000000067E-3</v>
      </c>
      <c r="N16">
        <f>MIN(L16:L18)</f>
        <v>1.7499999999999946E-3</v>
      </c>
      <c r="O16" t="s">
        <v>8</v>
      </c>
    </row>
    <row r="17" spans="2:15" x14ac:dyDescent="0.2">
      <c r="B17" s="4">
        <v>8</v>
      </c>
      <c r="C17" s="1" t="s">
        <v>8</v>
      </c>
      <c r="D17" s="1">
        <v>50</v>
      </c>
      <c r="E17" s="1" t="s">
        <v>4</v>
      </c>
      <c r="F17" s="1">
        <v>5.8000000000000003E-2</v>
      </c>
      <c r="G17" s="6">
        <v>6.5000000000000002E-2</v>
      </c>
      <c r="H17" s="6">
        <v>5.3999999999999999E-2</v>
      </c>
      <c r="I17" s="6">
        <v>5.3999999999999999E-2</v>
      </c>
      <c r="J17" s="12">
        <v>6.6000000000000003E-2</v>
      </c>
      <c r="K17" s="6">
        <f>AVERAGE(Table1[[#This Row],[First Run]:[Fourth Run]])</f>
        <v>5.9749999999999998E-2</v>
      </c>
      <c r="L17" s="6">
        <f>ABS(Table1[[#This Row],[non-random Track Error '[m']]]-Table1[[#This Row],[Average Random]])</f>
        <v>1.7499999999999946E-3</v>
      </c>
      <c r="M17" s="6">
        <f>Table1[[#This Row],[Average Random]]-Table1[[#This Row],[non-random Track Error '[m']]]</f>
        <v>1.7499999999999946E-3</v>
      </c>
    </row>
    <row r="18" spans="2:15" x14ac:dyDescent="0.2">
      <c r="B18" s="4">
        <v>9</v>
      </c>
      <c r="C18" s="1" t="s">
        <v>9</v>
      </c>
      <c r="D18" s="1">
        <v>50</v>
      </c>
      <c r="E18" s="1" t="s">
        <v>4</v>
      </c>
      <c r="F18" s="1">
        <v>6.5000000000000002E-2</v>
      </c>
      <c r="G18" s="6">
        <v>7.0000000000000007E-2</v>
      </c>
      <c r="H18" s="6">
        <v>5.8000000000000003E-2</v>
      </c>
      <c r="I18" s="6">
        <v>4.2000000000000003E-2</v>
      </c>
      <c r="J18" s="11">
        <v>6.0999999999999999E-2</v>
      </c>
      <c r="K18" s="6">
        <f>AVERAGE(Table1[[#This Row],[First Run]:[Fourth Run]])</f>
        <v>5.7750000000000003E-2</v>
      </c>
      <c r="L18" s="6">
        <f>ABS(Table1[[#This Row],[non-random Track Error '[m']]]-Table1[[#This Row],[Average Random]])</f>
        <v>7.2499999999999995E-3</v>
      </c>
      <c r="M18" s="6">
        <f>Table1[[#This Row],[Average Random]]-Table1[[#This Row],[non-random Track Error '[m']]]</f>
        <v>-7.2499999999999995E-3</v>
      </c>
    </row>
    <row r="19" spans="2:15" x14ac:dyDescent="0.2">
      <c r="B19" s="5">
        <v>10</v>
      </c>
      <c r="C19" s="1" t="s">
        <v>7</v>
      </c>
      <c r="D19" s="1">
        <v>100</v>
      </c>
      <c r="E19" s="1" t="s">
        <v>4</v>
      </c>
      <c r="F19" s="1">
        <v>3.2000000000000001E-2</v>
      </c>
      <c r="G19" s="6">
        <v>3.3000000000000002E-2</v>
      </c>
      <c r="H19" s="6">
        <v>3.4000000000000002E-2</v>
      </c>
      <c r="I19" s="6">
        <v>2.5000000000000001E-2</v>
      </c>
      <c r="J19" s="12">
        <v>3.6999999999999998E-2</v>
      </c>
      <c r="K19" s="6">
        <f>AVERAGE(Table1[[#This Row],[First Run]:[Fourth Run]])</f>
        <v>3.2250000000000001E-2</v>
      </c>
      <c r="L19" s="6">
        <f>ABS(Table1[[#This Row],[non-random Track Error '[m']]]-Table1[[#This Row],[Average Random]])</f>
        <v>2.5000000000000022E-4</v>
      </c>
      <c r="M19" s="6">
        <f>Table1[[#This Row],[Average Random]]-Table1[[#This Row],[non-random Track Error '[m']]]</f>
        <v>2.5000000000000022E-4</v>
      </c>
      <c r="N19">
        <f>MIN(L19:L21)</f>
        <v>2.5000000000000022E-4</v>
      </c>
      <c r="O19" t="s">
        <v>7</v>
      </c>
    </row>
    <row r="20" spans="2:15" x14ac:dyDescent="0.2">
      <c r="B20" s="5">
        <v>11</v>
      </c>
      <c r="C20" s="1" t="s">
        <v>8</v>
      </c>
      <c r="D20" s="1">
        <v>100</v>
      </c>
      <c r="E20" s="1" t="s">
        <v>4</v>
      </c>
      <c r="F20" s="1">
        <v>4.3999999999999997E-2</v>
      </c>
      <c r="G20" s="6">
        <v>5.8999999999999997E-2</v>
      </c>
      <c r="H20" s="6">
        <v>0.04</v>
      </c>
      <c r="I20" s="6">
        <v>3.9E-2</v>
      </c>
      <c r="J20" s="11">
        <v>0.06</v>
      </c>
      <c r="K20" s="6">
        <f>AVERAGE(Table1[[#This Row],[First Run]:[Fourth Run]])</f>
        <v>4.9500000000000002E-2</v>
      </c>
      <c r="L20" s="6">
        <f>ABS(Table1[[#This Row],[non-random Track Error '[m']]]-Table1[[#This Row],[Average Random]])</f>
        <v>5.5000000000000049E-3</v>
      </c>
      <c r="M20" s="6">
        <f>Table1[[#This Row],[Average Random]]-Table1[[#This Row],[non-random Track Error '[m']]]</f>
        <v>5.5000000000000049E-3</v>
      </c>
    </row>
    <row r="21" spans="2:15" x14ac:dyDescent="0.2">
      <c r="B21" s="5">
        <v>12</v>
      </c>
      <c r="C21" s="1" t="s">
        <v>9</v>
      </c>
      <c r="D21" s="1">
        <v>100</v>
      </c>
      <c r="E21" s="1" t="s">
        <v>4</v>
      </c>
      <c r="F21" s="1">
        <v>3.4000000000000002E-2</v>
      </c>
      <c r="G21" s="6">
        <v>3.7999999999999999E-2</v>
      </c>
      <c r="H21" s="6">
        <v>3.3000000000000002E-2</v>
      </c>
      <c r="I21" s="6">
        <v>2.3E-2</v>
      </c>
      <c r="J21" s="21">
        <v>4.3999999999999997E-2</v>
      </c>
      <c r="K21" s="6">
        <f>AVERAGE(Table1[[#This Row],[First Run]:[Fourth Run]])</f>
        <v>3.4500000000000003E-2</v>
      </c>
      <c r="L21" s="6">
        <f>ABS(Table1[[#This Row],[non-random Track Error '[m']]]-Table1[[#This Row],[Average Random]])</f>
        <v>5.0000000000000044E-4</v>
      </c>
      <c r="M21" s="6">
        <f>Table1[[#This Row],[Average Random]]-Table1[[#This Row],[non-random Track Error '[m']]]</f>
        <v>5.0000000000000044E-4</v>
      </c>
    </row>
    <row r="25" spans="2:15" x14ac:dyDescent="0.2">
      <c r="B25" s="17" t="s">
        <v>0</v>
      </c>
      <c r="C25" s="17" t="s">
        <v>6</v>
      </c>
      <c r="D25" s="17" t="s">
        <v>1</v>
      </c>
      <c r="E25" s="17" t="s">
        <v>2</v>
      </c>
      <c r="F25" s="18" t="s">
        <v>10</v>
      </c>
      <c r="G25" s="18" t="s">
        <v>11</v>
      </c>
      <c r="H25" s="18" t="s">
        <v>12</v>
      </c>
      <c r="I25" s="18" t="s">
        <v>13</v>
      </c>
      <c r="J25" s="18" t="s">
        <v>21</v>
      </c>
    </row>
    <row r="26" spans="2:15" x14ac:dyDescent="0.2">
      <c r="B26" s="13">
        <v>1</v>
      </c>
      <c r="C26" s="9" t="s">
        <v>7</v>
      </c>
      <c r="D26" s="9">
        <v>50</v>
      </c>
      <c r="E26" s="9" t="s">
        <v>3</v>
      </c>
      <c r="F26" s="9">
        <v>3.6999999999999998E-2</v>
      </c>
      <c r="G26" s="9">
        <v>4.1000000000000002E-2</v>
      </c>
      <c r="H26" s="9">
        <v>3.1E-2</v>
      </c>
      <c r="I26" s="11">
        <v>3.4000000000000002E-2</v>
      </c>
      <c r="J26" s="26">
        <f>AVERAGE(Table2[[#This Row],[First Run]:[Fourth Run]])</f>
        <v>3.5750000000000004E-2</v>
      </c>
    </row>
    <row r="27" spans="2:15" x14ac:dyDescent="0.2">
      <c r="B27" s="13">
        <v>2</v>
      </c>
      <c r="C27" s="10" t="s">
        <v>8</v>
      </c>
      <c r="D27" s="10">
        <v>50</v>
      </c>
      <c r="E27" s="10" t="s">
        <v>3</v>
      </c>
      <c r="F27" s="10">
        <v>4.2999999999999997E-2</v>
      </c>
      <c r="G27" s="10">
        <v>3.5999999999999997E-2</v>
      </c>
      <c r="H27" s="10">
        <v>3.3000000000000002E-2</v>
      </c>
      <c r="I27" s="12">
        <v>4.4999999999999998E-2</v>
      </c>
      <c r="J27" s="10">
        <f>AVERAGE(Table2[[#This Row],[First Run]:[Fourth Run]])</f>
        <v>3.9249999999999993E-2</v>
      </c>
    </row>
    <row r="28" spans="2:15" x14ac:dyDescent="0.2">
      <c r="B28" s="13">
        <v>3</v>
      </c>
      <c r="C28" s="9" t="s">
        <v>9</v>
      </c>
      <c r="D28" s="9">
        <v>50</v>
      </c>
      <c r="E28" s="9" t="s">
        <v>3</v>
      </c>
      <c r="F28" s="9">
        <v>4.2000000000000003E-2</v>
      </c>
      <c r="G28" s="9">
        <v>3.9E-2</v>
      </c>
      <c r="H28" s="9">
        <v>3.1E-2</v>
      </c>
      <c r="I28" s="11">
        <v>3.4000000000000002E-2</v>
      </c>
      <c r="J28" s="10">
        <f>AVERAGE(Table2[[#This Row],[First Run]:[Fourth Run]])</f>
        <v>3.6500000000000005E-2</v>
      </c>
    </row>
    <row r="29" spans="2:15" x14ac:dyDescent="0.2">
      <c r="B29" s="14">
        <v>4</v>
      </c>
      <c r="C29" s="10" t="s">
        <v>7</v>
      </c>
      <c r="D29" s="10">
        <v>100</v>
      </c>
      <c r="E29" s="10" t="s">
        <v>3</v>
      </c>
      <c r="F29" s="10">
        <v>2.3E-2</v>
      </c>
      <c r="G29" s="10">
        <v>2.5000000000000001E-2</v>
      </c>
      <c r="H29" s="10">
        <v>0.02</v>
      </c>
      <c r="I29" s="12">
        <v>2.1000000000000001E-2</v>
      </c>
      <c r="J29" s="10">
        <f>AVERAGE(Table2[[#This Row],[First Run]:[Fourth Run]])</f>
        <v>2.2250000000000002E-2</v>
      </c>
    </row>
    <row r="30" spans="2:15" x14ac:dyDescent="0.2">
      <c r="B30" s="14">
        <v>5</v>
      </c>
      <c r="C30" s="9" t="s">
        <v>8</v>
      </c>
      <c r="D30" s="9">
        <v>100</v>
      </c>
      <c r="E30" s="9" t="s">
        <v>3</v>
      </c>
      <c r="F30" s="9">
        <v>3.2000000000000001E-2</v>
      </c>
      <c r="G30" s="9">
        <v>2.3E-2</v>
      </c>
      <c r="H30" s="9">
        <v>2.1000000000000001E-2</v>
      </c>
      <c r="I30" s="11">
        <v>3.4000000000000002E-2</v>
      </c>
      <c r="J30" s="10">
        <f>AVERAGE(Table2[[#This Row],[First Run]:[Fourth Run]])</f>
        <v>2.75E-2</v>
      </c>
    </row>
    <row r="31" spans="2:15" x14ac:dyDescent="0.2">
      <c r="B31" s="14">
        <v>6</v>
      </c>
      <c r="C31" s="10" t="s">
        <v>9</v>
      </c>
      <c r="D31" s="10">
        <v>100</v>
      </c>
      <c r="E31" s="10" t="s">
        <v>3</v>
      </c>
      <c r="F31" s="10">
        <v>2.5000000000000001E-2</v>
      </c>
      <c r="G31" s="10">
        <v>2.5000000000000001E-2</v>
      </c>
      <c r="H31" s="10">
        <v>0.02</v>
      </c>
      <c r="I31" s="12">
        <v>2.1999999999999999E-2</v>
      </c>
      <c r="J31" s="10">
        <f>AVERAGE(Table2[[#This Row],[First Run]:[Fourth Run]])</f>
        <v>2.3E-2</v>
      </c>
    </row>
    <row r="32" spans="2:15" x14ac:dyDescent="0.2">
      <c r="B32" s="15">
        <v>7</v>
      </c>
      <c r="C32" s="9" t="s">
        <v>7</v>
      </c>
      <c r="D32" s="9">
        <v>50</v>
      </c>
      <c r="E32" s="9" t="s">
        <v>4</v>
      </c>
      <c r="F32" s="9">
        <v>6.5000000000000002E-2</v>
      </c>
      <c r="G32" s="9">
        <v>6.2E-2</v>
      </c>
      <c r="H32" s="9">
        <v>4.5999999999999999E-2</v>
      </c>
      <c r="I32" s="11">
        <v>5.2999999999999999E-2</v>
      </c>
      <c r="J32" s="10">
        <f>AVERAGE(Table2[[#This Row],[First Run]:[Fourth Run]])</f>
        <v>5.6499999999999995E-2</v>
      </c>
    </row>
    <row r="33" spans="2:10" x14ac:dyDescent="0.2">
      <c r="B33" s="15">
        <v>8</v>
      </c>
      <c r="C33" s="10" t="s">
        <v>8</v>
      </c>
      <c r="D33" s="10">
        <v>50</v>
      </c>
      <c r="E33" s="10" t="s">
        <v>4</v>
      </c>
      <c r="F33" s="10">
        <v>6.5000000000000002E-2</v>
      </c>
      <c r="G33" s="10">
        <v>5.3999999999999999E-2</v>
      </c>
      <c r="H33" s="10">
        <v>5.3999999999999999E-2</v>
      </c>
      <c r="I33" s="12">
        <v>6.6000000000000003E-2</v>
      </c>
      <c r="J33" s="10">
        <f>AVERAGE(Table2[[#This Row],[First Run]:[Fourth Run]])</f>
        <v>5.9749999999999998E-2</v>
      </c>
    </row>
    <row r="34" spans="2:10" x14ac:dyDescent="0.2">
      <c r="B34" s="15">
        <v>9</v>
      </c>
      <c r="C34" s="9" t="s">
        <v>9</v>
      </c>
      <c r="D34" s="9">
        <v>50</v>
      </c>
      <c r="E34" s="9" t="s">
        <v>4</v>
      </c>
      <c r="F34" s="9">
        <v>7.0000000000000007E-2</v>
      </c>
      <c r="G34" s="9">
        <v>5.8000000000000003E-2</v>
      </c>
      <c r="H34" s="9">
        <v>4.2000000000000003E-2</v>
      </c>
      <c r="I34" s="11">
        <v>6.0999999999999999E-2</v>
      </c>
      <c r="J34" s="10">
        <f>AVERAGE(Table2[[#This Row],[First Run]:[Fourth Run]])</f>
        <v>5.7750000000000003E-2</v>
      </c>
    </row>
    <row r="35" spans="2:10" x14ac:dyDescent="0.2">
      <c r="B35" s="16">
        <v>10</v>
      </c>
      <c r="C35" s="10" t="s">
        <v>7</v>
      </c>
      <c r="D35" s="10">
        <v>100</v>
      </c>
      <c r="E35" s="10" t="s">
        <v>4</v>
      </c>
      <c r="F35" s="10">
        <v>3.3000000000000002E-2</v>
      </c>
      <c r="G35" s="10">
        <v>3.4000000000000002E-2</v>
      </c>
      <c r="H35" s="10">
        <v>2.5000000000000001E-2</v>
      </c>
      <c r="I35" s="12">
        <v>3.6999999999999998E-2</v>
      </c>
      <c r="J35" s="10">
        <f>AVERAGE(Table2[[#This Row],[First Run]:[Fourth Run]])</f>
        <v>3.2250000000000001E-2</v>
      </c>
    </row>
    <row r="36" spans="2:10" x14ac:dyDescent="0.2">
      <c r="B36" s="16">
        <v>11</v>
      </c>
      <c r="C36" s="9" t="s">
        <v>8</v>
      </c>
      <c r="D36" s="9">
        <v>100</v>
      </c>
      <c r="E36" s="9" t="s">
        <v>4</v>
      </c>
      <c r="F36" s="9">
        <v>5.8999999999999997E-2</v>
      </c>
      <c r="G36" s="9">
        <v>0.04</v>
      </c>
      <c r="H36" s="9">
        <v>3.9E-2</v>
      </c>
      <c r="I36" s="11">
        <v>0.06</v>
      </c>
      <c r="J36" s="10">
        <f>AVERAGE(Table2[[#This Row],[First Run]:[Fourth Run]])</f>
        <v>4.9500000000000002E-2</v>
      </c>
    </row>
    <row r="37" spans="2:10" x14ac:dyDescent="0.2">
      <c r="B37" s="19">
        <v>12</v>
      </c>
      <c r="C37" s="20" t="s">
        <v>9</v>
      </c>
      <c r="D37" s="20">
        <v>100</v>
      </c>
      <c r="E37" s="20" t="s">
        <v>4</v>
      </c>
      <c r="F37" s="20">
        <v>3.7999999999999999E-2</v>
      </c>
      <c r="G37" s="20">
        <v>3.3000000000000002E-2</v>
      </c>
      <c r="H37" s="20">
        <v>2.3E-2</v>
      </c>
      <c r="I37" s="21">
        <v>4.3999999999999997E-2</v>
      </c>
      <c r="J37" s="20">
        <f>AVERAGE(Table2[[#This Row],[First Run]:[Fourth Run]])</f>
        <v>3.4500000000000003E-2</v>
      </c>
    </row>
    <row r="41" spans="2:10" x14ac:dyDescent="0.2">
      <c r="C41" s="8" t="s">
        <v>6</v>
      </c>
      <c r="D41" s="29" t="s">
        <v>31</v>
      </c>
      <c r="E41" s="30" t="s">
        <v>32</v>
      </c>
      <c r="F41" s="30" t="s">
        <v>33</v>
      </c>
      <c r="G41" s="30" t="s">
        <v>34</v>
      </c>
      <c r="H41" s="30" t="s">
        <v>35</v>
      </c>
    </row>
    <row r="42" spans="2:10" x14ac:dyDescent="0.2">
      <c r="C42" s="9" t="s">
        <v>7</v>
      </c>
      <c r="D42" s="31">
        <v>1</v>
      </c>
      <c r="E42" s="32">
        <f>ABS($F10-G10)</f>
        <v>5.9999999999999984E-3</v>
      </c>
      <c r="F42" s="32">
        <f>ABS($F10-H10)</f>
        <v>1.0000000000000002E-2</v>
      </c>
      <c r="G42" s="32">
        <f>ABS($F10-I10)</f>
        <v>0</v>
      </c>
      <c r="H42" s="32">
        <f>ABS($F10-J10)</f>
        <v>3.0000000000000027E-3</v>
      </c>
    </row>
    <row r="43" spans="2:10" x14ac:dyDescent="0.2">
      <c r="C43" s="10" t="s">
        <v>8</v>
      </c>
      <c r="D43" s="33">
        <v>2</v>
      </c>
      <c r="E43" s="34">
        <f>ABS($F11-G11)</f>
        <v>6.9999999999999993E-3</v>
      </c>
      <c r="F43" s="34">
        <f>ABS($F11-H11)</f>
        <v>0</v>
      </c>
      <c r="G43" s="34">
        <f>ABS($F11-I11)</f>
        <v>2.9999999999999957E-3</v>
      </c>
      <c r="H43" s="34">
        <f>ABS($F11-J11)</f>
        <v>9.0000000000000011E-3</v>
      </c>
    </row>
    <row r="44" spans="2:10" x14ac:dyDescent="0.2">
      <c r="C44" s="9" t="s">
        <v>9</v>
      </c>
      <c r="D44" s="31">
        <v>3</v>
      </c>
      <c r="E44" s="32">
        <f>ABS($F12-G12)</f>
        <v>1.1000000000000003E-2</v>
      </c>
      <c r="F44" s="32">
        <f>ABS($F12-H12)</f>
        <v>8.0000000000000002E-3</v>
      </c>
      <c r="G44" s="32">
        <f>ABS($F12-I12)</f>
        <v>0</v>
      </c>
      <c r="H44" s="32">
        <f>ABS($F12-J12)</f>
        <v>3.0000000000000027E-3</v>
      </c>
    </row>
    <row r="45" spans="2:10" x14ac:dyDescent="0.2">
      <c r="C45" s="10" t="s">
        <v>7</v>
      </c>
      <c r="D45" s="33">
        <v>4</v>
      </c>
      <c r="E45" s="34">
        <f>ABS($F13-G13)</f>
        <v>2.9999999999999992E-3</v>
      </c>
      <c r="F45" s="34">
        <f>ABS($F13-H13)</f>
        <v>5.000000000000001E-3</v>
      </c>
      <c r="G45" s="34">
        <f>ABS($F13-I13)</f>
        <v>0</v>
      </c>
      <c r="H45" s="34">
        <f>ABS($F13-J13)</f>
        <v>1.0000000000000009E-3</v>
      </c>
    </row>
    <row r="46" spans="2:10" x14ac:dyDescent="0.2">
      <c r="C46" s="9" t="s">
        <v>8</v>
      </c>
      <c r="D46" s="31">
        <v>5</v>
      </c>
      <c r="E46" s="32">
        <f>ABS($F14-G14)</f>
        <v>8.0000000000000002E-3</v>
      </c>
      <c r="F46" s="32">
        <f>ABS($F14-H14)</f>
        <v>1.0000000000000009E-3</v>
      </c>
      <c r="G46" s="32">
        <f>ABS($F14-I14)</f>
        <v>2.9999999999999992E-3</v>
      </c>
      <c r="H46" s="32">
        <f>ABS($F14-J14)</f>
        <v>1.0000000000000002E-2</v>
      </c>
    </row>
    <row r="47" spans="2:10" x14ac:dyDescent="0.2">
      <c r="C47" s="10" t="s">
        <v>9</v>
      </c>
      <c r="D47" s="33">
        <v>6</v>
      </c>
      <c r="E47" s="34">
        <f>ABS($F15-G15)</f>
        <v>5.000000000000001E-3</v>
      </c>
      <c r="F47" s="34">
        <f>ABS($F15-H15)</f>
        <v>5.000000000000001E-3</v>
      </c>
      <c r="G47" s="34">
        <f>ABS($F15-I15)</f>
        <v>0</v>
      </c>
      <c r="H47" s="34">
        <f>ABS($F15-J15)</f>
        <v>1.9999999999999983E-3</v>
      </c>
    </row>
    <row r="48" spans="2:10" x14ac:dyDescent="0.2">
      <c r="C48" s="9" t="s">
        <v>7</v>
      </c>
      <c r="D48" s="31">
        <v>7</v>
      </c>
      <c r="E48" s="32">
        <f>ABS($F16-G16)</f>
        <v>1.0000000000000009E-3</v>
      </c>
      <c r="F48" s="32">
        <f>ABS($F16-H16)</f>
        <v>2.0000000000000018E-3</v>
      </c>
      <c r="G48" s="32">
        <f>ABS($F16-I16)</f>
        <v>1.8000000000000002E-2</v>
      </c>
      <c r="H48" s="32">
        <f>ABS($F16-J16)</f>
        <v>1.1000000000000003E-2</v>
      </c>
    </row>
    <row r="49" spans="1:8" x14ac:dyDescent="0.2">
      <c r="C49" s="10" t="s">
        <v>8</v>
      </c>
      <c r="D49" s="33">
        <v>8</v>
      </c>
      <c r="E49" s="34">
        <f>ABS($F17-G17)</f>
        <v>6.9999999999999993E-3</v>
      </c>
      <c r="F49" s="34">
        <f>ABS($F17-H17)</f>
        <v>4.0000000000000036E-3</v>
      </c>
      <c r="G49" s="34">
        <f>ABS($F17-I17)</f>
        <v>4.0000000000000036E-3</v>
      </c>
      <c r="H49" s="34">
        <f>ABS($F17-J17)</f>
        <v>8.0000000000000002E-3</v>
      </c>
    </row>
    <row r="50" spans="1:8" x14ac:dyDescent="0.2">
      <c r="C50" s="9" t="s">
        <v>9</v>
      </c>
      <c r="D50" s="31">
        <v>9</v>
      </c>
      <c r="E50" s="32">
        <f>ABS($F18-G18)</f>
        <v>5.0000000000000044E-3</v>
      </c>
      <c r="F50" s="32">
        <f>ABS($F18-H18)</f>
        <v>6.9999999999999993E-3</v>
      </c>
      <c r="G50" s="32">
        <f>ABS($F18-I18)</f>
        <v>2.3E-2</v>
      </c>
      <c r="H50" s="32">
        <f>ABS($F18-J18)</f>
        <v>4.0000000000000036E-3</v>
      </c>
    </row>
    <row r="51" spans="1:8" x14ac:dyDescent="0.2">
      <c r="C51" s="10" t="s">
        <v>7</v>
      </c>
      <c r="D51" s="33">
        <v>10</v>
      </c>
      <c r="E51" s="34">
        <f>ABS($F19-G19)</f>
        <v>1.0000000000000009E-3</v>
      </c>
      <c r="F51" s="34">
        <f>ABS($F19-H19)</f>
        <v>2.0000000000000018E-3</v>
      </c>
      <c r="G51" s="34">
        <f>ABS($F19-I19)</f>
        <v>6.9999999999999993E-3</v>
      </c>
      <c r="H51" s="34">
        <f>ABS($F19-J19)</f>
        <v>4.9999999999999975E-3</v>
      </c>
    </row>
    <row r="52" spans="1:8" x14ac:dyDescent="0.2">
      <c r="C52" s="9" t="s">
        <v>8</v>
      </c>
      <c r="D52" s="31">
        <v>11</v>
      </c>
      <c r="E52" s="32">
        <f>ABS($F20-G20)</f>
        <v>1.4999999999999999E-2</v>
      </c>
      <c r="F52" s="32">
        <f>ABS($F20-H20)</f>
        <v>3.9999999999999966E-3</v>
      </c>
      <c r="G52" s="32">
        <f>ABS($F20-I20)</f>
        <v>4.9999999999999975E-3</v>
      </c>
      <c r="H52" s="32">
        <f>ABS($F20-J20)</f>
        <v>1.6E-2</v>
      </c>
    </row>
    <row r="53" spans="1:8" x14ac:dyDescent="0.2">
      <c r="C53" s="10" t="s">
        <v>9</v>
      </c>
      <c r="D53" s="27">
        <v>12</v>
      </c>
      <c r="E53" s="28">
        <f>ABS($F21-G21)</f>
        <v>3.9999999999999966E-3</v>
      </c>
      <c r="F53" s="28">
        <f>ABS($F21-H21)</f>
        <v>1.0000000000000009E-3</v>
      </c>
      <c r="G53" s="28">
        <f>ABS($F21-I21)</f>
        <v>1.1000000000000003E-2</v>
      </c>
      <c r="H53" s="28">
        <f>ABS($F21-J21)</f>
        <v>9.999999999999995E-3</v>
      </c>
    </row>
    <row r="64" spans="1:8" x14ac:dyDescent="0.2">
      <c r="A64" s="8" t="s">
        <v>0</v>
      </c>
      <c r="B64" s="8" t="s">
        <v>6</v>
      </c>
      <c r="C64" s="8" t="s">
        <v>1</v>
      </c>
      <c r="D64" s="8" t="s">
        <v>2</v>
      </c>
      <c r="E64" s="8" t="s">
        <v>29</v>
      </c>
      <c r="F64" s="35" t="s">
        <v>42</v>
      </c>
      <c r="G64" s="36" t="s">
        <v>44</v>
      </c>
    </row>
    <row r="65" spans="1:7" x14ac:dyDescent="0.2">
      <c r="A65" s="13">
        <v>1</v>
      </c>
      <c r="B65" s="9" t="s">
        <v>7</v>
      </c>
      <c r="C65" s="9">
        <v>50</v>
      </c>
      <c r="D65" s="9" t="s">
        <v>3</v>
      </c>
      <c r="E65" s="9">
        <v>3.1E-2</v>
      </c>
      <c r="F65">
        <v>0.03</v>
      </c>
      <c r="G65" s="26">
        <f>(Table5[[#This Row],[non-random Track Error '[m']]]-Table5[[#This Row],[kpj=50]])/Table5[[#This Row],[non-random Track Error '[m']]]</f>
        <v>3.2258064516129059E-2</v>
      </c>
    </row>
    <row r="66" spans="1:7" x14ac:dyDescent="0.2">
      <c r="A66" s="13">
        <v>2</v>
      </c>
      <c r="B66" s="10" t="s">
        <v>8</v>
      </c>
      <c r="C66" s="10">
        <v>50</v>
      </c>
      <c r="D66" s="10" t="s">
        <v>3</v>
      </c>
      <c r="E66" s="10">
        <v>3.5999999999999997E-2</v>
      </c>
      <c r="F66">
        <v>3.5000000000000003E-2</v>
      </c>
      <c r="G66" s="10">
        <f>(Table5[[#This Row],[non-random Track Error '[m']]]-Table5[[#This Row],[kpj=50]])/Table5[[#This Row],[non-random Track Error '[m']]]</f>
        <v>2.7777777777777613E-2</v>
      </c>
    </row>
    <row r="67" spans="1:7" x14ac:dyDescent="0.2">
      <c r="A67" s="13">
        <v>3</v>
      </c>
      <c r="B67" s="9" t="s">
        <v>9</v>
      </c>
      <c r="C67" s="9">
        <v>50</v>
      </c>
      <c r="D67" s="9" t="s">
        <v>3</v>
      </c>
      <c r="E67" s="9">
        <v>3.1E-2</v>
      </c>
      <c r="F67">
        <v>2.9000000000000001E-2</v>
      </c>
      <c r="G67" s="10">
        <f>(Table5[[#This Row],[non-random Track Error '[m']]]-Table5[[#This Row],[kpj=50]])/Table5[[#This Row],[non-random Track Error '[m']]]</f>
        <v>6.4516129032258007E-2</v>
      </c>
    </row>
    <row r="68" spans="1:7" x14ac:dyDescent="0.2">
      <c r="A68" s="14">
        <v>4</v>
      </c>
      <c r="B68" s="10" t="s">
        <v>7</v>
      </c>
      <c r="C68" s="10">
        <v>100</v>
      </c>
      <c r="D68" s="10" t="s">
        <v>3</v>
      </c>
      <c r="E68" s="10">
        <v>0.02</v>
      </c>
      <c r="F68">
        <v>0.02</v>
      </c>
      <c r="G68" s="10">
        <f>(Table5[[#This Row],[non-random Track Error '[m']]]-Table5[[#This Row],[kpj=50]])/Table5[[#This Row],[non-random Track Error '[m']]]</f>
        <v>0</v>
      </c>
    </row>
    <row r="69" spans="1:7" x14ac:dyDescent="0.2">
      <c r="A69" s="14">
        <v>5</v>
      </c>
      <c r="B69" s="9" t="s">
        <v>8</v>
      </c>
      <c r="C69" s="9">
        <v>100</v>
      </c>
      <c r="D69" s="9" t="s">
        <v>3</v>
      </c>
      <c r="E69" s="9">
        <v>2.4E-2</v>
      </c>
      <c r="F69">
        <v>2.4E-2</v>
      </c>
      <c r="G69" s="10">
        <f>(Table5[[#This Row],[non-random Track Error '[m']]]-Table5[[#This Row],[kpj=50]])/Table5[[#This Row],[non-random Track Error '[m']]]</f>
        <v>0</v>
      </c>
    </row>
    <row r="70" spans="1:7" x14ac:dyDescent="0.2">
      <c r="A70" s="14">
        <v>6</v>
      </c>
      <c r="B70" s="10" t="s">
        <v>9</v>
      </c>
      <c r="C70" s="10">
        <v>100</v>
      </c>
      <c r="D70" s="10" t="s">
        <v>3</v>
      </c>
      <c r="E70" s="10">
        <v>0.02</v>
      </c>
      <c r="F70">
        <v>1.9E-2</v>
      </c>
      <c r="G70" s="10">
        <f>(Table5[[#This Row],[non-random Track Error '[m']]]-Table5[[#This Row],[kpj=50]])/Table5[[#This Row],[non-random Track Error '[m']]]</f>
        <v>5.0000000000000044E-2</v>
      </c>
    </row>
    <row r="71" spans="1:7" x14ac:dyDescent="0.2">
      <c r="A71" s="15">
        <v>7</v>
      </c>
      <c r="B71" s="9" t="s">
        <v>7</v>
      </c>
      <c r="C71" s="9">
        <v>50</v>
      </c>
      <c r="D71" s="9" t="s">
        <v>4</v>
      </c>
      <c r="E71" s="9">
        <v>6.4000000000000001E-2</v>
      </c>
      <c r="F71">
        <v>5.7000000000000002E-2</v>
      </c>
      <c r="G71" s="10">
        <f>(Table5[[#This Row],[non-random Track Error '[m']]]-Table5[[#This Row],[kpj=50]])/Table5[[#This Row],[non-random Track Error '[m']]]</f>
        <v>0.10937499999999999</v>
      </c>
    </row>
    <row r="72" spans="1:7" x14ac:dyDescent="0.2">
      <c r="A72" s="15">
        <v>8</v>
      </c>
      <c r="B72" s="10" t="s">
        <v>8</v>
      </c>
      <c r="C72" s="10">
        <v>50</v>
      </c>
      <c r="D72" s="10" t="s">
        <v>4</v>
      </c>
      <c r="E72" s="10">
        <v>5.8000000000000003E-2</v>
      </c>
      <c r="F72">
        <v>5.7000000000000002E-2</v>
      </c>
      <c r="G72" s="10">
        <f>(Table5[[#This Row],[non-random Track Error '[m']]]-Table5[[#This Row],[kpj=50]])/Table5[[#This Row],[non-random Track Error '[m']]]</f>
        <v>1.7241379310344841E-2</v>
      </c>
    </row>
    <row r="73" spans="1:7" x14ac:dyDescent="0.2">
      <c r="A73" s="15">
        <v>9</v>
      </c>
      <c r="B73" s="9" t="s">
        <v>9</v>
      </c>
      <c r="C73" s="9">
        <v>50</v>
      </c>
      <c r="D73" s="9" t="s">
        <v>4</v>
      </c>
      <c r="E73" s="9">
        <v>6.5000000000000002E-2</v>
      </c>
      <c r="F73">
        <v>5.2999999999999999E-2</v>
      </c>
      <c r="G73" s="10">
        <f>(Table5[[#This Row],[non-random Track Error '[m']]]-Table5[[#This Row],[kpj=50]])/Table5[[#This Row],[non-random Track Error '[m']]]</f>
        <v>0.18461538461538465</v>
      </c>
    </row>
    <row r="74" spans="1:7" x14ac:dyDescent="0.2">
      <c r="A74" s="16">
        <v>10</v>
      </c>
      <c r="B74" s="10" t="s">
        <v>7</v>
      </c>
      <c r="C74" s="10">
        <v>100</v>
      </c>
      <c r="D74" s="10" t="s">
        <v>4</v>
      </c>
      <c r="E74" s="10">
        <v>3.2000000000000001E-2</v>
      </c>
      <c r="F74">
        <v>0.03</v>
      </c>
      <c r="G74" s="10">
        <f>(Table5[[#This Row],[non-random Track Error '[m']]]-Table5[[#This Row],[kpj=50]])/Table5[[#This Row],[non-random Track Error '[m']]]</f>
        <v>6.2500000000000056E-2</v>
      </c>
    </row>
    <row r="75" spans="1:7" x14ac:dyDescent="0.2">
      <c r="A75" s="16">
        <v>11</v>
      </c>
      <c r="B75" s="9" t="s">
        <v>8</v>
      </c>
      <c r="C75" s="9">
        <v>100</v>
      </c>
      <c r="D75" s="9" t="s">
        <v>4</v>
      </c>
      <c r="E75" s="9">
        <v>4.3999999999999997E-2</v>
      </c>
      <c r="F75">
        <v>4.3999999999999997E-2</v>
      </c>
      <c r="G75" s="10">
        <f>(Table5[[#This Row],[non-random Track Error '[m']]]-Table5[[#This Row],[kpj=50]])/Table5[[#This Row],[non-random Track Error '[m']]]</f>
        <v>0</v>
      </c>
    </row>
    <row r="76" spans="1:7" x14ac:dyDescent="0.2">
      <c r="A76" s="16">
        <v>12</v>
      </c>
      <c r="B76" s="10" t="s">
        <v>9</v>
      </c>
      <c r="C76" s="10">
        <v>100</v>
      </c>
      <c r="D76" s="10" t="s">
        <v>4</v>
      </c>
      <c r="E76" s="10">
        <v>3.4000000000000002E-2</v>
      </c>
      <c r="F76">
        <v>0.03</v>
      </c>
      <c r="G76" s="20">
        <f>(Table5[[#This Row],[non-random Track Error '[m']]]-Table5[[#This Row],[kpj=50]])/Table5[[#This Row],[non-random Track Error '[m']]]</f>
        <v>0.11764705882352951</v>
      </c>
    </row>
    <row r="85" spans="1:2" x14ac:dyDescent="0.2">
      <c r="A85" s="22" t="s">
        <v>14</v>
      </c>
      <c r="B85" t="s">
        <v>43</v>
      </c>
    </row>
    <row r="86" spans="1:2" x14ac:dyDescent="0.2">
      <c r="A86" s="23" t="s">
        <v>8</v>
      </c>
      <c r="B86" s="37">
        <v>1.1254789272030614E-2</v>
      </c>
    </row>
    <row r="87" spans="1:2" x14ac:dyDescent="0.2">
      <c r="A87" s="23" t="s">
        <v>9</v>
      </c>
      <c r="B87" s="37">
        <v>0.10419464311779304</v>
      </c>
    </row>
    <row r="88" spans="1:2" x14ac:dyDescent="0.2">
      <c r="A88" s="23" t="s">
        <v>7</v>
      </c>
      <c r="B88" s="37">
        <v>5.1033266129032279E-2</v>
      </c>
    </row>
    <row r="89" spans="1:2" x14ac:dyDescent="0.2">
      <c r="A89" s="23" t="s">
        <v>15</v>
      </c>
      <c r="B89" s="37">
        <v>5.549423283961865E-2</v>
      </c>
    </row>
  </sheetData>
  <phoneticPr fontId="2" type="noConversion"/>
  <conditionalFormatting sqref="M10:M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78B7-0130-074B-93AE-23B02C0CF30D}">
  <dimension ref="A1:E84"/>
  <sheetViews>
    <sheetView topLeftCell="A68" workbookViewId="0">
      <selection activeCell="E82" sqref="E82"/>
    </sheetView>
  </sheetViews>
  <sheetFormatPr baseColWidth="10" defaultRowHeight="16" x14ac:dyDescent="0.2"/>
  <cols>
    <col min="1" max="1" width="13" bestFit="1" customWidth="1"/>
    <col min="2" max="2" width="18.1640625" bestFit="1" customWidth="1"/>
    <col min="3" max="3" width="20.33203125" bestFit="1" customWidth="1"/>
    <col min="4" max="4" width="18.6640625" bestFit="1" customWidth="1"/>
    <col min="5" max="5" width="19.83203125" bestFit="1" customWidth="1"/>
  </cols>
  <sheetData>
    <row r="1" spans="1:5" x14ac:dyDescent="0.2">
      <c r="A1" s="22" t="s">
        <v>2</v>
      </c>
      <c r="B1" t="s">
        <v>20</v>
      </c>
    </row>
    <row r="2" spans="1:5" x14ac:dyDescent="0.2">
      <c r="A2" s="22" t="s">
        <v>1</v>
      </c>
      <c r="B2" t="s">
        <v>20</v>
      </c>
    </row>
    <row r="4" spans="1:5" x14ac:dyDescent="0.2">
      <c r="A4" s="22" t="s">
        <v>14</v>
      </c>
      <c r="B4" t="s">
        <v>23</v>
      </c>
      <c r="C4" t="s">
        <v>24</v>
      </c>
      <c r="D4" t="s">
        <v>25</v>
      </c>
      <c r="E4" t="s">
        <v>26</v>
      </c>
    </row>
    <row r="5" spans="1:5" x14ac:dyDescent="0.2">
      <c r="A5" s="23" t="s">
        <v>8</v>
      </c>
      <c r="B5" s="25">
        <v>1.5041608956491309E-2</v>
      </c>
      <c r="C5" s="25">
        <v>1.2763881332363856E-2</v>
      </c>
      <c r="D5" s="25">
        <v>1.3720422734012224E-2</v>
      </c>
      <c r="E5" s="25">
        <v>1.4499999999999994E-2</v>
      </c>
    </row>
    <row r="6" spans="1:5" x14ac:dyDescent="0.2">
      <c r="A6" s="23" t="s">
        <v>9</v>
      </c>
      <c r="B6" s="25">
        <v>1.894509611130718E-2</v>
      </c>
      <c r="C6" s="25">
        <v>1.4056433876817173E-2</v>
      </c>
      <c r="D6" s="25">
        <v>9.8319208025017639E-3</v>
      </c>
      <c r="E6" s="25">
        <v>1.6500000000000015E-2</v>
      </c>
    </row>
    <row r="7" spans="1:5" x14ac:dyDescent="0.2">
      <c r="A7" s="23" t="s">
        <v>7</v>
      </c>
      <c r="B7" s="25">
        <v>1.7990738358018177E-2</v>
      </c>
      <c r="C7" s="25">
        <v>1.5758595538097084E-2</v>
      </c>
      <c r="D7" s="25">
        <v>1.1269427669584643E-2</v>
      </c>
      <c r="E7" s="25">
        <v>1.3149778198382896E-2</v>
      </c>
    </row>
    <row r="8" spans="1:5" x14ac:dyDescent="0.2">
      <c r="A8" s="23" t="s">
        <v>15</v>
      </c>
      <c r="B8" s="25">
        <v>1.6344770269156882E-2</v>
      </c>
      <c r="C8" s="25">
        <v>1.2925192689496183E-2</v>
      </c>
      <c r="D8" s="25">
        <v>1.1163726433354927E-2</v>
      </c>
      <c r="E8" s="25">
        <v>1.492075024517159E-2</v>
      </c>
    </row>
    <row r="45" ht="17" customHeight="1" x14ac:dyDescent="0.2"/>
    <row r="50" spans="1:2" x14ac:dyDescent="0.2">
      <c r="A50" s="22" t="s">
        <v>2</v>
      </c>
      <c r="B50" t="s">
        <v>20</v>
      </c>
    </row>
    <row r="51" spans="1:2" x14ac:dyDescent="0.2">
      <c r="A51" s="22" t="s">
        <v>1</v>
      </c>
      <c r="B51" t="s">
        <v>20</v>
      </c>
    </row>
    <row r="53" spans="1:2" x14ac:dyDescent="0.2">
      <c r="A53" s="22" t="s">
        <v>14</v>
      </c>
      <c r="B53" t="s">
        <v>22</v>
      </c>
    </row>
    <row r="54" spans="1:2" x14ac:dyDescent="0.2">
      <c r="A54" s="23" t="s">
        <v>8</v>
      </c>
      <c r="B54" s="25">
        <v>4.3999999999999997E-2</v>
      </c>
    </row>
    <row r="55" spans="1:2" x14ac:dyDescent="0.2">
      <c r="A55" s="23" t="s">
        <v>9</v>
      </c>
      <c r="B55" s="25">
        <v>3.7937499999999999E-2</v>
      </c>
    </row>
    <row r="56" spans="1:2" x14ac:dyDescent="0.2">
      <c r="A56" s="23" t="s">
        <v>7</v>
      </c>
      <c r="B56" s="25">
        <v>3.6687499999999998E-2</v>
      </c>
    </row>
    <row r="57" spans="1:2" x14ac:dyDescent="0.2">
      <c r="A57" s="23" t="s">
        <v>15</v>
      </c>
      <c r="B57" s="25">
        <v>3.9541666666666662E-2</v>
      </c>
    </row>
    <row r="77" spans="1:5" x14ac:dyDescent="0.2">
      <c r="A77" s="22" t="s">
        <v>2</v>
      </c>
      <c r="B77" t="s">
        <v>20</v>
      </c>
    </row>
    <row r="78" spans="1:5" x14ac:dyDescent="0.2">
      <c r="A78" s="22" t="s">
        <v>1</v>
      </c>
      <c r="B78" t="s">
        <v>20</v>
      </c>
    </row>
    <row r="80" spans="1:5" x14ac:dyDescent="0.2">
      <c r="A80" s="22" t="s">
        <v>14</v>
      </c>
      <c r="B80" t="s">
        <v>16</v>
      </c>
      <c r="C80" t="s">
        <v>17</v>
      </c>
      <c r="D80" t="s">
        <v>18</v>
      </c>
      <c r="E80" t="s">
        <v>19</v>
      </c>
    </row>
    <row r="81" spans="1:5" x14ac:dyDescent="0.2">
      <c r="A81" s="23" t="s">
        <v>8</v>
      </c>
      <c r="B81" s="25">
        <v>4.9750000000000003E-2</v>
      </c>
      <c r="C81" s="25">
        <v>3.8249999999999999E-2</v>
      </c>
      <c r="D81" s="25">
        <v>3.6750000000000005E-2</v>
      </c>
      <c r="E81" s="25">
        <v>5.1250000000000004E-2</v>
      </c>
    </row>
    <row r="82" spans="1:5" x14ac:dyDescent="0.2">
      <c r="A82" s="23" t="s">
        <v>9</v>
      </c>
      <c r="B82" s="25">
        <v>4.3750000000000004E-2</v>
      </c>
      <c r="C82" s="25">
        <v>3.875E-2</v>
      </c>
      <c r="D82" s="25">
        <v>2.8999999999999998E-2</v>
      </c>
      <c r="E82" s="25">
        <v>4.0249999999999994E-2</v>
      </c>
    </row>
    <row r="83" spans="1:5" x14ac:dyDescent="0.2">
      <c r="A83" s="23" t="s">
        <v>7</v>
      </c>
      <c r="B83" s="25">
        <v>3.95E-2</v>
      </c>
      <c r="C83" s="25">
        <v>4.0500000000000001E-2</v>
      </c>
      <c r="D83" s="25">
        <v>3.0499999999999999E-2</v>
      </c>
      <c r="E83" s="25">
        <v>3.6250000000000004E-2</v>
      </c>
    </row>
    <row r="84" spans="1:5" x14ac:dyDescent="0.2">
      <c r="A84" s="23" t="s">
        <v>15</v>
      </c>
      <c r="B84" s="25">
        <v>4.4333333333333336E-2</v>
      </c>
      <c r="C84" s="25">
        <v>3.9166666666666676E-2</v>
      </c>
      <c r="D84" s="25">
        <v>3.2083333333333339E-2</v>
      </c>
      <c r="E84" s="25">
        <v>4.2583333333333334E-2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2831-85AA-3348-B53F-1F261460BE1F}">
  <dimension ref="A3:F59"/>
  <sheetViews>
    <sheetView topLeftCell="A42" workbookViewId="0">
      <selection activeCell="G52" sqref="G52"/>
    </sheetView>
  </sheetViews>
  <sheetFormatPr baseColWidth="10" defaultRowHeight="16" x14ac:dyDescent="0.2"/>
  <cols>
    <col min="1" max="1" width="13" bestFit="1" customWidth="1"/>
    <col min="2" max="2" width="19.1640625" bestFit="1" customWidth="1"/>
    <col min="3" max="3" width="17.33203125" bestFit="1" customWidth="1"/>
    <col min="4" max="4" width="19.5" bestFit="1" customWidth="1"/>
    <col min="5" max="5" width="17.83203125" bestFit="1" customWidth="1"/>
    <col min="6" max="7" width="19" bestFit="1" customWidth="1"/>
  </cols>
  <sheetData>
    <row r="3" spans="1:6" x14ac:dyDescent="0.2">
      <c r="A3" s="22" t="s">
        <v>14</v>
      </c>
      <c r="B3" t="s">
        <v>28</v>
      </c>
      <c r="C3" t="s">
        <v>23</v>
      </c>
      <c r="D3" t="s">
        <v>24</v>
      </c>
      <c r="E3" t="s">
        <v>25</v>
      </c>
      <c r="F3" t="s">
        <v>26</v>
      </c>
    </row>
    <row r="4" spans="1:6" x14ac:dyDescent="0.2">
      <c r="A4" s="23" t="s">
        <v>8</v>
      </c>
      <c r="B4" s="25">
        <v>1.3821782325976138E-2</v>
      </c>
      <c r="C4" s="25">
        <v>1.5041608956491309E-2</v>
      </c>
      <c r="D4" s="25">
        <v>1.2763881332363856E-2</v>
      </c>
      <c r="E4" s="25">
        <v>1.3720422734012224E-2</v>
      </c>
      <c r="F4" s="25">
        <v>1.4499999999999994E-2</v>
      </c>
    </row>
    <row r="5" spans="1:6" x14ac:dyDescent="0.2">
      <c r="A5" s="23" t="s">
        <v>9</v>
      </c>
      <c r="B5" s="25">
        <v>1.4486164376167133E-2</v>
      </c>
      <c r="C5" s="25">
        <v>1.894509611130718E-2</v>
      </c>
      <c r="D5" s="25">
        <v>1.4056433876817173E-2</v>
      </c>
      <c r="E5" s="25">
        <v>9.8319208025017639E-3</v>
      </c>
      <c r="F5" s="25">
        <v>1.6500000000000015E-2</v>
      </c>
    </row>
    <row r="6" spans="1:6" x14ac:dyDescent="0.2">
      <c r="A6" s="23" t="s">
        <v>7</v>
      </c>
      <c r="B6" s="25">
        <v>1.4393828249172168E-2</v>
      </c>
      <c r="C6" s="25">
        <v>1.7990738358018177E-2</v>
      </c>
      <c r="D6" s="25">
        <v>1.5758595538097084E-2</v>
      </c>
      <c r="E6" s="25">
        <v>1.1269427669584643E-2</v>
      </c>
      <c r="F6" s="25">
        <v>1.3149778198382896E-2</v>
      </c>
    </row>
    <row r="7" spans="1:6" x14ac:dyDescent="0.2">
      <c r="A7" s="23" t="s">
        <v>15</v>
      </c>
      <c r="B7" s="25">
        <v>1.3302782233484677E-2</v>
      </c>
      <c r="C7" s="25">
        <v>1.6344770269156882E-2</v>
      </c>
      <c r="D7" s="25">
        <v>1.2925192689496183E-2</v>
      </c>
      <c r="E7" s="25">
        <v>1.1163726433354927E-2</v>
      </c>
      <c r="F7" s="25">
        <v>1.492075024517159E-2</v>
      </c>
    </row>
    <row r="55" spans="1:2" x14ac:dyDescent="0.2">
      <c r="A55" s="22" t="s">
        <v>14</v>
      </c>
      <c r="B55" t="s">
        <v>40</v>
      </c>
    </row>
    <row r="56" spans="1:2" x14ac:dyDescent="0.2">
      <c r="A56" s="23" t="s">
        <v>8</v>
      </c>
      <c r="B56" s="24">
        <v>3.4999999999999988E-3</v>
      </c>
    </row>
    <row r="57" spans="1:2" x14ac:dyDescent="0.2">
      <c r="A57" s="23" t="s">
        <v>9</v>
      </c>
      <c r="B57" s="24">
        <v>4.062500000000001E-3</v>
      </c>
    </row>
    <row r="58" spans="1:2" x14ac:dyDescent="0.2">
      <c r="A58" s="23" t="s">
        <v>7</v>
      </c>
      <c r="B58" s="24">
        <v>3.6875000000000033E-3</v>
      </c>
    </row>
    <row r="59" spans="1:2" x14ac:dyDescent="0.2">
      <c r="A59" s="23" t="s">
        <v>15</v>
      </c>
      <c r="B59" s="24">
        <v>3.7500000000000012E-3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C577-9781-9C43-8F2F-D4DF8A934EF9}">
  <dimension ref="A3:E7"/>
  <sheetViews>
    <sheetView workbookViewId="0">
      <selection activeCell="E4" sqref="E4"/>
    </sheetView>
  </sheetViews>
  <sheetFormatPr baseColWidth="10" defaultRowHeight="16" x14ac:dyDescent="0.2"/>
  <cols>
    <col min="1" max="1" width="13" bestFit="1" customWidth="1"/>
    <col min="2" max="5" width="11.33203125" bestFit="1" customWidth="1"/>
    <col min="6" max="12" width="15.5" bestFit="1" customWidth="1"/>
    <col min="13" max="16" width="16" bestFit="1" customWidth="1"/>
  </cols>
  <sheetData>
    <row r="3" spans="1:5" x14ac:dyDescent="0.2">
      <c r="A3" s="22" t="s">
        <v>14</v>
      </c>
      <c r="B3" t="s">
        <v>39</v>
      </c>
      <c r="C3" t="s">
        <v>37</v>
      </c>
      <c r="D3" t="s">
        <v>36</v>
      </c>
      <c r="E3" t="s">
        <v>38</v>
      </c>
    </row>
    <row r="4" spans="1:5" x14ac:dyDescent="0.2">
      <c r="A4" s="23" t="s">
        <v>8</v>
      </c>
      <c r="B4" s="24">
        <v>3.6999999999999998E-2</v>
      </c>
      <c r="C4" s="24">
        <v>9.0000000000000011E-3</v>
      </c>
      <c r="D4" s="24">
        <v>1.4999999999999996E-2</v>
      </c>
      <c r="E4" s="24">
        <v>4.3000000000000003E-2</v>
      </c>
    </row>
    <row r="5" spans="1:5" x14ac:dyDescent="0.2">
      <c r="A5" s="23" t="s">
        <v>9</v>
      </c>
      <c r="B5" s="24">
        <v>2.5000000000000005E-2</v>
      </c>
      <c r="C5" s="24">
        <v>2.1000000000000001E-2</v>
      </c>
      <c r="D5" s="24">
        <v>3.4000000000000002E-2</v>
      </c>
      <c r="E5" s="24">
        <v>1.9E-2</v>
      </c>
    </row>
    <row r="6" spans="1:5" x14ac:dyDescent="0.2">
      <c r="A6" s="23" t="s">
        <v>7</v>
      </c>
      <c r="B6" s="24">
        <v>1.0999999999999999E-2</v>
      </c>
      <c r="C6" s="24">
        <v>1.9000000000000006E-2</v>
      </c>
      <c r="D6" s="24">
        <v>2.5000000000000001E-2</v>
      </c>
      <c r="E6" s="24">
        <v>2.0000000000000004E-2</v>
      </c>
    </row>
    <row r="7" spans="1:5" x14ac:dyDescent="0.2">
      <c r="A7" s="23" t="s">
        <v>15</v>
      </c>
      <c r="B7" s="24">
        <v>7.2999999999999995E-2</v>
      </c>
      <c r="C7" s="24">
        <v>4.9000000000000009E-2</v>
      </c>
      <c r="D7" s="24">
        <v>7.400000000000001E-2</v>
      </c>
      <c r="E7" s="24">
        <v>8.2000000000000003E-2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87D6-D705-E54D-A797-F04F884719D5}">
  <dimension ref="A3:B7"/>
  <sheetViews>
    <sheetView showGridLines="0" workbookViewId="0">
      <selection activeCell="Q38" sqref="Q38"/>
    </sheetView>
  </sheetViews>
  <sheetFormatPr baseColWidth="10" defaultRowHeight="16" x14ac:dyDescent="0.2"/>
  <cols>
    <col min="1" max="1" width="13" bestFit="1" customWidth="1"/>
    <col min="2" max="2" width="18" bestFit="1" customWidth="1"/>
  </cols>
  <sheetData>
    <row r="3" spans="1:2" x14ac:dyDescent="0.2">
      <c r="A3" s="22" t="s">
        <v>14</v>
      </c>
      <c r="B3" t="s">
        <v>41</v>
      </c>
    </row>
    <row r="4" spans="1:2" x14ac:dyDescent="0.2">
      <c r="A4" s="23" t="s">
        <v>8</v>
      </c>
      <c r="B4" s="24">
        <v>3.4999999999999988E-3</v>
      </c>
    </row>
    <row r="5" spans="1:2" x14ac:dyDescent="0.2">
      <c r="A5" s="23" t="s">
        <v>9</v>
      </c>
      <c r="B5" s="24">
        <v>4.3750000000000126E-4</v>
      </c>
    </row>
    <row r="6" spans="1:2" x14ac:dyDescent="0.2">
      <c r="A6" s="23" t="s">
        <v>7</v>
      </c>
      <c r="B6" s="24">
        <v>-6.2500000000000056E-5</v>
      </c>
    </row>
    <row r="7" spans="1:2" x14ac:dyDescent="0.2">
      <c r="A7" s="23" t="s">
        <v>15</v>
      </c>
      <c r="B7" s="24">
        <v>1.2916666666666667E-3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2021-10-19T15:07:16Z</dcterms:created>
  <dcterms:modified xsi:type="dcterms:W3CDTF">2021-10-19T20:04:35Z</dcterms:modified>
</cp:coreProperties>
</file>